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 - PŘECHOD PRO CHODCE,..." sheetId="2" r:id="rId2"/>
    <sheet name="D.2 - Veřejné osvětlení" sheetId="3" r:id="rId3"/>
    <sheet name="D.3 - Rozšíření metropoli..." sheetId="4" r:id="rId4"/>
    <sheet name="VON - Vedlejší a ostatní ..." sheetId="5" r:id="rId5"/>
    <sheet name="Seznam figur" sheetId="6" r:id="rId6"/>
  </sheets>
  <definedNames>
    <definedName name="_xlnm.Print_Area" localSheetId="0">'Rekapitulace stavby'!$D$4:$AO$76,'Rekapitulace stavby'!$C$82:$AQ$99</definedName>
    <definedName name="_xlnm._FilterDatabase" localSheetId="1" hidden="1">'D.1 - PŘECHOD PRO CHODCE,...'!$C$123:$K$333</definedName>
    <definedName name="_xlnm.Print_Area" localSheetId="1">'D.1 - PŘECHOD PRO CHODCE,...'!$C$4:$J$76,'D.1 - PŘECHOD PRO CHODCE,...'!$C$82:$J$105,'D.1 - PŘECHOD PRO CHODCE,...'!$C$111:$J$333</definedName>
    <definedName name="_xlnm._FilterDatabase" localSheetId="2" hidden="1">'D.2 - Veřejné osvětlení'!$C$127:$K$230</definedName>
    <definedName name="_xlnm.Print_Area" localSheetId="2">'D.2 - Veřejné osvětlení'!$C$4:$J$76,'D.2 - Veřejné osvětlení'!$C$82:$J$109,'D.2 - Veřejné osvětlení'!$C$115:$J$230</definedName>
    <definedName name="_xlnm._FilterDatabase" localSheetId="3" hidden="1">'D.3 - Rozšíření metropoli...'!$C$123:$K$147</definedName>
    <definedName name="_xlnm.Print_Area" localSheetId="3">'D.3 - Rozšíření metropoli...'!$C$4:$J$76,'D.3 - Rozšíření metropoli...'!$C$82:$J$105,'D.3 - Rozšíření metropoli...'!$C$111:$J$147</definedName>
    <definedName name="_xlnm._FilterDatabase" localSheetId="4" hidden="1">'VON - Vedlejší a ostatní ...'!$C$121:$K$137</definedName>
    <definedName name="_xlnm.Print_Area" localSheetId="4">'VON - Vedlejší a ostatní ...'!$C$4:$J$76,'VON - Vedlejší a ostatní ...'!$C$82:$J$103,'VON - Vedlejší a ostatní ...'!$C$109:$J$137</definedName>
    <definedName name="_xlnm.Print_Area" localSheetId="5">'Seznam figur'!$C$4:$G$232</definedName>
    <definedName name="_xlnm.Print_Titles" localSheetId="0">'Rekapitulace stavby'!$92:$92</definedName>
    <definedName name="_xlnm.Print_Titles" localSheetId="2">'D.2 - Veřejné osvětlení'!$127:$127</definedName>
    <definedName name="_xlnm.Print_Titles" localSheetId="3">'D.3 - Rozšíření metropoli...'!$123:$123</definedName>
    <definedName name="_xlnm.Print_Titles" localSheetId="4">'VON - Vedlejší a ostatní ...'!$121:$121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<sst xmlns="http://schemas.openxmlformats.org/spreadsheetml/2006/main" count="5445" uniqueCount="971">
  <si>
    <t>Export Komplet</t>
  </si>
  <si>
    <t/>
  </si>
  <si>
    <t>2.0</t>
  </si>
  <si>
    <t>ZAMOK</t>
  </si>
  <si>
    <t>False</t>
  </si>
  <si>
    <t>{51b8bb82-11fb-4d91-91f4-9e150fbe2a26}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</si>
  <si>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</si>
  <si>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</si>
  <si>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</si>
  <si>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</si>
  <si>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</si>
  <si>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</si>
  <si>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</si>
  <si>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</si>
  <si>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</si>
  <si>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</si>
  <si>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</si>
  <si>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PŘECHOD PRO CHODCE, MÍSTO PRO PŘECHÁZENÍ, NOVÉ CHODNÍKY ul. LITOMĚŘICKÁ, DĚČÍN III</t>
  </si>
  <si>
    <t>KSO:</t>
  </si>
  <si>
    <t>CC-CZ:</t>
  </si>
  <si>
    <t>Místo:</t>
  </si>
  <si>
    <t>p.p.č. 197/1, 197/2, 197/14, 197/15, 697/4, 703/4</t>
  </si>
  <si>
    <t>Datum:</t>
  </si>
  <si>
    <t>13. 1. 2022</t>
  </si>
  <si>
    <t>Zadavatel:</t>
  </si>
  <si>
    <t>IČ:</t>
  </si>
  <si>
    <t>STATUTÁRNÍ MĚSTO DĚČÍN</t>
  </si>
  <si>
    <t>DIČ:</t>
  </si>
  <si>
    <t>Uchazeč:</t>
  </si>
  <si>
    <t>Vyplň údaj</t>
  </si>
  <si>
    <t>Projektant:</t>
  </si>
  <si>
    <t>Ing. Vladimír POLDA</t>
  </si>
  <si>
    <t>True</t>
  </si>
  <si>
    <t>Zpracovatel:</t>
  </si>
  <si>
    <t>J.Duben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</si>
  <si>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</si>
  <si>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</si>
  <si>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</si>
  <si>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</si>
  <si>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</si>
  <si>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</si>
  <si>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</si>
  <si>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</si>
  <si>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</si>
  <si>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</si>
  <si>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</si>
  <si>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</si>
  <si>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</si>
  <si>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</si>
  <si>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</si>
  <si>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</si>
  <si>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</si>
  <si>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</si>
  <si>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</si>
  <si>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</si>
  <si>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</si>
  <si>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</si>
  <si>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</si>
  <si>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</si>
  <si>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</si>
  <si>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</si>
  <si>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</si>
  <si>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</si>
  <si>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</si>
  <si>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</si>
  <si>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</si>
  <si>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</si>
  <si>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</si>
  <si>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</si>
  <si>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</si>
  <si>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</si>
  <si>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</si>
  <si>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</si>
  <si>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</si>
  <si>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</si>
  <si>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</si>
  <si>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</si>
  <si>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</si>
  <si>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</si>
  <si>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</si>
  <si>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</si>
  <si>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</t>
  </si>
  <si>
    <t>PŘECHOD PRO CHODCE, MÍSTO PRO PŘECHÁZENÍ, NOVÉ CHODNÍKY</t>
  </si>
  <si>
    <t>STA</t>
  </si>
  <si>
    <t>1</t>
  </si>
  <si>
    <t>{32860e8f-273d-418e-aceb-0e6af5fb42d0}</t>
  </si>
  <si>
    <t>2</t>
  </si>
  <si>
    <t>D.2</t>
  </si>
  <si>
    <t>Veřejné osvětlení</t>
  </si>
  <si>
    <t>{ceccb079-8e5d-417d-a9d1-b1dedb15f3fc}</t>
  </si>
  <si>
    <t>D.3</t>
  </si>
  <si>
    <t>Rozšíření metropolitní datové sítě města Děčín</t>
  </si>
  <si>
    <t>{7a1d2526-9927-4d07-8a2a-872d2a9a1143}</t>
  </si>
  <si>
    <t>VON</t>
  </si>
  <si>
    <t>Vedlejší a ostatní náklady</t>
  </si>
  <si>
    <t>{81bf6f9a-3769-4154-9e68-50951baafcc2}</t>
  </si>
  <si>
    <t>B10</t>
  </si>
  <si>
    <t>120,3</t>
  </si>
  <si>
    <t>B4</t>
  </si>
  <si>
    <t>30,62</t>
  </si>
  <si>
    <t>KRYCÍ LIST SOUPISU PRACÍ</t>
  </si>
  <si>
    <t>B5</t>
  </si>
  <si>
    <t>325,4</t>
  </si>
  <si>
    <t>B6</t>
  </si>
  <si>
    <t>bourací práce pro nové chodníky</t>
  </si>
  <si>
    <t>90,6</t>
  </si>
  <si>
    <t>B7a</t>
  </si>
  <si>
    <t>4,5</t>
  </si>
  <si>
    <t>B7b</t>
  </si>
  <si>
    <t>36,5</t>
  </si>
  <si>
    <t>Objekt:</t>
  </si>
  <si>
    <t>B7c</t>
  </si>
  <si>
    <t>bourací a zemní práce pro nový sjezd - živičný povrch</t>
  </si>
  <si>
    <t>74,5</t>
  </si>
  <si>
    <t>D.1 - PŘECHOD PRO CHODCE, MÍSTO PRO PŘECHÁZENÍ, NOVÉ CHODNÍKY</t>
  </si>
  <si>
    <t>B7d</t>
  </si>
  <si>
    <t>bourací a zemní práce pro nový sjezd - betonové panely</t>
  </si>
  <si>
    <t>10,5</t>
  </si>
  <si>
    <t>B8</t>
  </si>
  <si>
    <t>bourací práce v místě stávajících chodníků s povrchem z betonové dlažby</t>
  </si>
  <si>
    <t>5,5</t>
  </si>
  <si>
    <t>B9</t>
  </si>
  <si>
    <t>230</t>
  </si>
  <si>
    <t>DL1</t>
  </si>
  <si>
    <t>488,3</t>
  </si>
  <si>
    <t>DL2</t>
  </si>
  <si>
    <t>18</t>
  </si>
  <si>
    <t>DL3</t>
  </si>
  <si>
    <t>44</t>
  </si>
  <si>
    <t>drn</t>
  </si>
  <si>
    <t>680,2</t>
  </si>
  <si>
    <t>odkop</t>
  </si>
  <si>
    <t>137,523</t>
  </si>
  <si>
    <t>odvoz</t>
  </si>
  <si>
    <t>205,543</t>
  </si>
  <si>
    <t>S1</t>
  </si>
  <si>
    <t>bourací práce pro nové chodníky ve stávajících zpevněných plochách s povrchem z kamenné dlažby</t>
  </si>
  <si>
    <t>S2a</t>
  </si>
  <si>
    <t>361</t>
  </si>
  <si>
    <t>S2b</t>
  </si>
  <si>
    <t>23</t>
  </si>
  <si>
    <t>S3</t>
  </si>
  <si>
    <t>S6</t>
  </si>
  <si>
    <t>S7</t>
  </si>
  <si>
    <t>52</t>
  </si>
  <si>
    <t>S8</t>
  </si>
  <si>
    <t>ohumusování zasažených ploch</t>
  </si>
  <si>
    <t>205</t>
  </si>
  <si>
    <t>sutbet</t>
  </si>
  <si>
    <t>30,039</t>
  </si>
  <si>
    <t>sutkam</t>
  </si>
  <si>
    <t>109,857</t>
  </si>
  <si>
    <t>sutkus</t>
  </si>
  <si>
    <t>66,361</t>
  </si>
  <si>
    <t>sutsyp</t>
  </si>
  <si>
    <t>208,752</t>
  </si>
  <si>
    <t>sutzivkus</t>
  </si>
  <si>
    <t>36,322</t>
  </si>
  <si>
    <t>sutzivsyp</t>
  </si>
  <si>
    <t>98,895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</si>
  <si>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</si>
  <si>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</si>
  <si>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</si>
  <si>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</si>
  <si>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</si>
  <si>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</si>
  <si>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</si>
  <si>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</si>
  <si>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</si>
  <si>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</si>
  <si>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</si>
  <si>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</si>
  <si>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</si>
  <si>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</si>
  <si>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</si>
  <si>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</si>
  <si>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</si>
  <si>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</si>
  <si>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</si>
  <si>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</si>
  <si>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</si>
  <si>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</si>
  <si>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</si>
  <si>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</si>
  <si>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</si>
  <si>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</si>
  <si>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</si>
  <si>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</si>
  <si>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</si>
  <si>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</si>
  <si>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</si>
  <si>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</si>
  <si>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průměru kmene do 100 mm i s kořeny sklonu terénu do 1:5 z celkové plochy do 100 m2 strojně</t>
  </si>
  <si>
    <t>m2</t>
  </si>
  <si>
    <t>4</t>
  </si>
  <si>
    <t>-1341371385</t>
  </si>
  <si>
    <t>111301111</t>
  </si>
  <si>
    <t>Sejmutí drnu tl do 100 mm s přemístěním do 50 m nebo naložením na dopravní prostředek</t>
  </si>
  <si>
    <t>-1834150809</t>
  </si>
  <si>
    <t>VV</t>
  </si>
  <si>
    <t>"zemní práce pro nové chodníky v nezpevněných plochách" 56,9+268,5</t>
  </si>
  <si>
    <t>"vybourání nezpevněných ploch se zatravněním" 4,5</t>
  </si>
  <si>
    <t>"odtěžení části nezpevněné plochy mezi chodníkem a vozovkou" 95,5+134,5</t>
  </si>
  <si>
    <t>"odtěžení a urovnávka stávajícího svahu" 29,1+62,8+28,4</t>
  </si>
  <si>
    <t>Součet</t>
  </si>
  <si>
    <t>3</t>
  </si>
  <si>
    <t>113106121</t>
  </si>
  <si>
    <t>Rozebrání dlažeb z betonových nebo kamenných dlaždic komunikací pro pěší ručně</t>
  </si>
  <si>
    <t>-1479520638</t>
  </si>
  <si>
    <t>"bourání pro nové chodníky v plochách s povrchem z kamenné dlažby" 5,5</t>
  </si>
  <si>
    <t>113106123</t>
  </si>
  <si>
    <t>Rozebrání dlažeb ze zámkových dlaždic komunikací pro pěší ručně</t>
  </si>
  <si>
    <t>1824343745</t>
  </si>
  <si>
    <t>"úprava dlažeb stávajících chodníků" 5,6*0,9+18,5-4,3</t>
  </si>
  <si>
    <t>"vybourání snížených dlažeb stávajících chodníků" 6*0,4</t>
  </si>
  <si>
    <t>"rozebrání dlažeb stávajících chodníků v místě sjezdů" 10,6*1,75+7,1*1,7</t>
  </si>
  <si>
    <t>5</t>
  </si>
  <si>
    <t>113106161</t>
  </si>
  <si>
    <t>Rozebrání dlažeb vozovek z drobných kostek s ložem z kameniva ručně</t>
  </si>
  <si>
    <t>-911477072</t>
  </si>
  <si>
    <t>"rozebrání dlažby točny MaD v místě napojení na nový chodník" 2</t>
  </si>
  <si>
    <t>6</t>
  </si>
  <si>
    <t>113106192</t>
  </si>
  <si>
    <t>Rozebrání vozovek ze silničních dílců se spárami zalitými cementovou maltou strojně pl do 50 m2</t>
  </si>
  <si>
    <t>-2101206644</t>
  </si>
  <si>
    <t>7</t>
  </si>
  <si>
    <t>113107323</t>
  </si>
  <si>
    <t>Odstranění podkladu z kameniva drceného tl 300 mm strojně pl do 50 m2</t>
  </si>
  <si>
    <t>365704852</t>
  </si>
  <si>
    <t>B4+B6+B7c+B7d+B8</t>
  </si>
  <si>
    <t>"vybourání nezpevněných ploch se štěrkovým povrchem" 3,5+33</t>
  </si>
  <si>
    <t>8</t>
  </si>
  <si>
    <t>113107342</t>
  </si>
  <si>
    <t>Odstranění podkladu živičného tl 100 mm strojně pl do 50 m2</t>
  </si>
  <si>
    <t>-1472395203</t>
  </si>
  <si>
    <t>"odstranění stávajících chodníků se živičným povrchem pro nové skladby" 46+11+33,6</t>
  </si>
  <si>
    <t>"bourací práce pro nové sjezdy v žvičných plochách" 41,5-10,5+34+9,5</t>
  </si>
  <si>
    <t>9</t>
  </si>
  <si>
    <t>113154254</t>
  </si>
  <si>
    <t>Frézování živičného krytu tl 100 mm pruh š 1 m pl do 1000 m2 s překážkami v trase</t>
  </si>
  <si>
    <t>1048601752</t>
  </si>
  <si>
    <t>"frézování podél nových obrubníků" (2,7+2,95+81,6+10,2+14,7+3,9+1,3)*0,2</t>
  </si>
  <si>
    <t>"frézování chodníku u zastávky MAD" 2,3*0,8</t>
  </si>
  <si>
    <t>10</t>
  </si>
  <si>
    <t>113154264</t>
  </si>
  <si>
    <t>Frézování živičného krytu tl 100 mm pruh š 2 m pl do 1000 m2 s překážkami v trase</t>
  </si>
  <si>
    <t>-99430065</t>
  </si>
  <si>
    <t>"frézování v místě překopů" 185,5+175,5</t>
  </si>
  <si>
    <t>11</t>
  </si>
  <si>
    <t>113202111</t>
  </si>
  <si>
    <t>Vytrhání obrub krajníků obrubníků stojatých</t>
  </si>
  <si>
    <t>m</t>
  </si>
  <si>
    <t>-208314799</t>
  </si>
  <si>
    <t>"4" 5,1 + "5" 6 + "7" 5,8 + "8" 6,5 + "9" 13,8 + "10" 11</t>
  </si>
  <si>
    <t>12</t>
  </si>
  <si>
    <t>122351104</t>
  </si>
  <si>
    <t>Odkopávky a prokopávky nezapažené v hornině třídy těžitelnosti II, skupiny 4 objem do 500 m3 strojně</t>
  </si>
  <si>
    <t>m3</t>
  </si>
  <si>
    <t>-1823202185</t>
  </si>
  <si>
    <t>B5*0,27+B7a*0,42+B7b*0,22+B7c*0,12+B7d*0,12+B9*0,05+B10*0,15</t>
  </si>
  <si>
    <t>13</t>
  </si>
  <si>
    <t>162301501</t>
  </si>
  <si>
    <t>Vodorovné přemístění křovin do 5 km D kmene do 100 mm</t>
  </si>
  <si>
    <t>-734145683</t>
  </si>
  <si>
    <t>14</t>
  </si>
  <si>
    <t>162751137</t>
  </si>
  <si>
    <t>Vodorovné přemístění do 10000 m výkopku/sypaniny z horniny třídy těžitelnosti II, skupiny 4 a 5</t>
  </si>
  <si>
    <t>1218758836</t>
  </si>
  <si>
    <t>drn*0,1+odkop</t>
  </si>
  <si>
    <t>171251201</t>
  </si>
  <si>
    <t>Uložení sypaniny na skládky nebo meziskládky</t>
  </si>
  <si>
    <t>1921202876</t>
  </si>
  <si>
    <t>16</t>
  </si>
  <si>
    <t>171201221</t>
  </si>
  <si>
    <t>Poplatek za uložení na skládce (skládkovné) zeminy a kamení kód odpadu 17 05 04</t>
  </si>
  <si>
    <t>t</t>
  </si>
  <si>
    <t>707827735</t>
  </si>
  <si>
    <t>odvoz*1,85</t>
  </si>
  <si>
    <t>17</t>
  </si>
  <si>
    <t>181351103</t>
  </si>
  <si>
    <t>Rozprostření ornice tl vrstvy do 200 mm pl do 500 m2 v rovině nebo ve svahu do 1:5 strojně</t>
  </si>
  <si>
    <t>-675915641</t>
  </si>
  <si>
    <t>"ohumusování - viz. situace" 205</t>
  </si>
  <si>
    <t>M</t>
  </si>
  <si>
    <t>10364101</t>
  </si>
  <si>
    <t>zemina pro terénní úpravy -  ornice</t>
  </si>
  <si>
    <t>512497558</t>
  </si>
  <si>
    <t>S8*0,15*1,85</t>
  </si>
  <si>
    <t>19</t>
  </si>
  <si>
    <t>181411131</t>
  </si>
  <si>
    <t>Založení parkového trávníku výsevem plochy do 1000 m2 v rovině a ve svahu do 1:5</t>
  </si>
  <si>
    <t>766834527</t>
  </si>
  <si>
    <t>20</t>
  </si>
  <si>
    <t>00572410</t>
  </si>
  <si>
    <t>osivo směs travní parková</t>
  </si>
  <si>
    <t>kg</t>
  </si>
  <si>
    <t>-1721437087</t>
  </si>
  <si>
    <t>205*0,015 'Přepočtené koeficientem množství</t>
  </si>
  <si>
    <t>181951112</t>
  </si>
  <si>
    <t>Úprava pláně v hornině třídy těžitelnosti I, skupiny 1 až 3 se zhutněním strojně</t>
  </si>
  <si>
    <t>1044386170</t>
  </si>
  <si>
    <t>Svislé a kompletní konstrukce</t>
  </si>
  <si>
    <t>22</t>
  </si>
  <si>
    <t>34817211R</t>
  </si>
  <si>
    <t>Úprava spodní části brány na sjezdu na p.p.č. 97 - dle PD</t>
  </si>
  <si>
    <t>kus</t>
  </si>
  <si>
    <t>1384642609</t>
  </si>
  <si>
    <t>Komunikace pozemní</t>
  </si>
  <si>
    <t>25</t>
  </si>
  <si>
    <t>564831111</t>
  </si>
  <si>
    <t>Podklad ze štěrkodrtě ŠD tl 100 mm</t>
  </si>
  <si>
    <t>-619432455</t>
  </si>
  <si>
    <t>S6+DL1+DL2+DL3</t>
  </si>
  <si>
    <t>26</t>
  </si>
  <si>
    <t>564851111</t>
  </si>
  <si>
    <t>Podklad ze štěrkodrtě ŠD tl 150 mm</t>
  </si>
  <si>
    <t>-456145894</t>
  </si>
  <si>
    <t>27</t>
  </si>
  <si>
    <t>564861113</t>
  </si>
  <si>
    <t>Podklad ze štěrkodrtě ŠD tl 220 mm</t>
  </si>
  <si>
    <t>-2059137115</t>
  </si>
  <si>
    <t>28</t>
  </si>
  <si>
    <t>56495141R</t>
  </si>
  <si>
    <t>Podklad z RD 0/32C - 3/4 tl 150 mm</t>
  </si>
  <si>
    <t>787773125</t>
  </si>
  <si>
    <t>29</t>
  </si>
  <si>
    <t>565135111</t>
  </si>
  <si>
    <t>Asfaltový beton vrstva podkladní ACP 16 (obalované kamenivo OKS) tl 50 mm š do 3 m</t>
  </si>
  <si>
    <t>1562815343</t>
  </si>
  <si>
    <t>30</t>
  </si>
  <si>
    <t>565145111</t>
  </si>
  <si>
    <t>Asfaltový beton vrstva podkladní ACP 16 (obalované kamenivo OKS) tl 60 mm š do 3 m</t>
  </si>
  <si>
    <t>1235891885</t>
  </si>
  <si>
    <t>31</t>
  </si>
  <si>
    <t>565145121</t>
  </si>
  <si>
    <t>Asfaltový beton vrstva podkladní ACP 16 (obalované kamenivo OKS) tl 60 mm š přes 3 m</t>
  </si>
  <si>
    <t>-1200262007</t>
  </si>
  <si>
    <t>32</t>
  </si>
  <si>
    <t>572340111</t>
  </si>
  <si>
    <t>Vyspravení krytu komunikací po překopech plochy do 15 m2 asfaltovým betonem ACO (AB) tl 50 mm</t>
  </si>
  <si>
    <t>1049986527</t>
  </si>
  <si>
    <t>"oprava stávajícího chodníku u zastávky MaD" 2</t>
  </si>
  <si>
    <t>33</t>
  </si>
  <si>
    <t>573231106</t>
  </si>
  <si>
    <t>Postřik živičný spojovací ze silniční emulze v množství do 0,30 kg/m2</t>
  </si>
  <si>
    <t>3333777</t>
  </si>
  <si>
    <t>S2a*2+S2b*2+S3+S7*3</t>
  </si>
  <si>
    <t>34</t>
  </si>
  <si>
    <t>577144111</t>
  </si>
  <si>
    <t>Asfaltový beton vrstva obrusná ACO 11 (ABS) tř. I tl 50 mm š do 3 m z nemodifikovaného asfaltu</t>
  </si>
  <si>
    <t>2055999562</t>
  </si>
  <si>
    <t>"rozšíření vozovky v místě nové vpusti a vjezd ke sběrnému dvoru - viz. situace" 52</t>
  </si>
  <si>
    <t>35</t>
  </si>
  <si>
    <t>577154111</t>
  </si>
  <si>
    <t>Asfaltový beton vrstva obrusná ACO 11 (ABS) tř. I tl 60 mm š do 3 m z nemodifikovaného asfaltu</t>
  </si>
  <si>
    <t>1842581470</t>
  </si>
  <si>
    <t>"oprava vozovky v místě napojení obrubníků - viz. situace" 384-S2a</t>
  </si>
  <si>
    <t>36</t>
  </si>
  <si>
    <t>577154121</t>
  </si>
  <si>
    <t>Asfaltový beton vrstva obrusná ACO 11 (ABS) tř. I tl 60 mm š přes 3 m z nemodifikovaného asfaltu</t>
  </si>
  <si>
    <t>638341451</t>
  </si>
  <si>
    <t>"oprava vozovky v místě překopů - viz. situace" 361</t>
  </si>
  <si>
    <t>37</t>
  </si>
  <si>
    <t>577145112</t>
  </si>
  <si>
    <t>Asfaltový beton vrstva ložní ACL 16 (ABH) tl 50 mm š do 3 m z nemodifikovaného asfaltu</t>
  </si>
  <si>
    <t>1773203212</t>
  </si>
  <si>
    <t>38</t>
  </si>
  <si>
    <t>591442111</t>
  </si>
  <si>
    <t>Kladení dlažby z mozaiky dvou a vícebarevné komunikací pro pěší lože z MC</t>
  </si>
  <si>
    <t>1864715796</t>
  </si>
  <si>
    <t>39</t>
  </si>
  <si>
    <t>5838100R</t>
  </si>
  <si>
    <t>kamenná dlažba vějířová - 100 x 120 x 120 mm</t>
  </si>
  <si>
    <t>1399173189</t>
  </si>
  <si>
    <t>2*1,02 'Přepočtené koeficientem množství</t>
  </si>
  <si>
    <t>40</t>
  </si>
  <si>
    <t>596211110</t>
  </si>
  <si>
    <t>Kladení zámkové dlažby komunikací pro pěší tl 60 mm skupiny A pl do 50 m2</t>
  </si>
  <si>
    <t>1060627666</t>
  </si>
  <si>
    <t>"úprava stávajícího chodníku s použitím původní dlažby" 2,5</t>
  </si>
  <si>
    <t>"překládka stávající dlažby v místě ostrůvku s použitím původní dlažby" 8,5</t>
  </si>
  <si>
    <t>41</t>
  </si>
  <si>
    <t>596211213</t>
  </si>
  <si>
    <t>Kladení zámkové dlažby komunikací pro pěší tl 80 mm skupiny A pl přes 300 m2</t>
  </si>
  <si>
    <t>-543102385</t>
  </si>
  <si>
    <t>DL1+DL2+DL3</t>
  </si>
  <si>
    <t>42</t>
  </si>
  <si>
    <t>59245020</t>
  </si>
  <si>
    <t>dlažba skladebná betonová 200x100x80mm přírodní</t>
  </si>
  <si>
    <t>-608171577</t>
  </si>
  <si>
    <t>"přírodní - parkety - dle situace" 405 "z důvodu nestandardní pokládky prořez 10%" *1,1</t>
  </si>
  <si>
    <t>"přírodní - kolem signálních pásů - dle situace" 42,8</t>
  </si>
  <si>
    <t>43</t>
  </si>
  <si>
    <t>59245005</t>
  </si>
  <si>
    <t>dlažba tvar obdélník betonová 200x100x80mm barevná</t>
  </si>
  <si>
    <t>1711305261</t>
  </si>
  <si>
    <t>"antracit - dle situace" 13</t>
  </si>
  <si>
    <t>"antracit - kolem signálních pásů - dle situace" 5</t>
  </si>
  <si>
    <t>59245226</t>
  </si>
  <si>
    <t>dlažba tvar obdélník betonová pro nevidomé 200x100x80mm barevná</t>
  </si>
  <si>
    <t>-787346523</t>
  </si>
  <si>
    <t>"slepecká - dle situace" 44</t>
  </si>
  <si>
    <t>45</t>
  </si>
  <si>
    <t>596411111</t>
  </si>
  <si>
    <t>Kladení dlažby z vegetačních tvárnic komunikací pro pěší tl 80 mm pl do 50 m2</t>
  </si>
  <si>
    <t>-998448322</t>
  </si>
  <si>
    <t>"úprava části sjezdu p.p.č.97 - dle situace" 15</t>
  </si>
  <si>
    <t>46</t>
  </si>
  <si>
    <t>5924601R</t>
  </si>
  <si>
    <t>dlažba betonová polovegetační 240x170x80mm</t>
  </si>
  <si>
    <t>990022067</t>
  </si>
  <si>
    <t>Trubní vedení</t>
  </si>
  <si>
    <t>47</t>
  </si>
  <si>
    <t>85299999R</t>
  </si>
  <si>
    <t>Dělené chráničky na stávajících vedeních</t>
  </si>
  <si>
    <t>90284121</t>
  </si>
  <si>
    <t>"Cetin v místě sjezdů - dle situace" 11+7+7+7+4</t>
  </si>
  <si>
    <t>"ČEZ v místě sjezdů - dle situace" 8+12+3*8+2</t>
  </si>
  <si>
    <t>"SŽDC v místě sjezdů - dle situace" 7</t>
  </si>
  <si>
    <t>"překopy" 9*3*2</t>
  </si>
  <si>
    <t>48</t>
  </si>
  <si>
    <t>871315221</t>
  </si>
  <si>
    <t>Kanalizační potrubí z tvrdého PVC jednovrstvé tuhost třídy SN8 DN 160</t>
  </si>
  <si>
    <t>177127470</t>
  </si>
  <si>
    <t>"napojení uliční vpusti" 1</t>
  </si>
  <si>
    <t>49</t>
  </si>
  <si>
    <t>890211851</t>
  </si>
  <si>
    <t>Bourání šachet z prostého betonu strojně obestavěného prostoru do 1,5 m3</t>
  </si>
  <si>
    <t>-979750839</t>
  </si>
  <si>
    <t>"přeložka stávajících uličních vpustí" 2*0,2</t>
  </si>
  <si>
    <t>50</t>
  </si>
  <si>
    <t>895941341</t>
  </si>
  <si>
    <t>Osazení vpusti uliční DN 500 z betonových dílců dno s výtokem</t>
  </si>
  <si>
    <t>1537627758</t>
  </si>
  <si>
    <t>"přeložka stávajících uličních vpustí" 2</t>
  </si>
  <si>
    <t>84</t>
  </si>
  <si>
    <t>895941351</t>
  </si>
  <si>
    <t>Osazení vpusti uliční DN 500 z betonových dílců skruž horní pro čtvercovou vtokovou mříž</t>
  </si>
  <si>
    <t>-480983410</t>
  </si>
  <si>
    <t>85</t>
  </si>
  <si>
    <t>895941362</t>
  </si>
  <si>
    <t>Osazení vpusti uliční DN 500 z betonových dílců skruž středová 590 mm</t>
  </si>
  <si>
    <t>-1676110373</t>
  </si>
  <si>
    <t>51</t>
  </si>
  <si>
    <t>59221645</t>
  </si>
  <si>
    <t>vpusťový komplet základní (pero,drážka) betonový 400/450x500x1000mm</t>
  </si>
  <si>
    <t>1284011389</t>
  </si>
  <si>
    <t>899202211</t>
  </si>
  <si>
    <t>Demontáž mříží litinových včetně rámů hmotnosti přes 50 do 100 kg</t>
  </si>
  <si>
    <t>462723489</t>
  </si>
  <si>
    <t>53</t>
  </si>
  <si>
    <t>899204112</t>
  </si>
  <si>
    <t>Osazení mříží litinových včetně rámů a košů na bahno pro třídu zatížení D400, E600</t>
  </si>
  <si>
    <t>462474261</t>
  </si>
  <si>
    <t>54</t>
  </si>
  <si>
    <t>55242320</t>
  </si>
  <si>
    <t>mříž vtoková litinová plochá 500x500mm</t>
  </si>
  <si>
    <t>1117653619</t>
  </si>
  <si>
    <t>55</t>
  </si>
  <si>
    <t>899331111</t>
  </si>
  <si>
    <t>Výšková úprava uličního vstupu nebo vpusti do 200 mm zvýšením poklopu</t>
  </si>
  <si>
    <t>1134223359</t>
  </si>
  <si>
    <t>"přeložka poklopu stávající šachty" 1</t>
  </si>
  <si>
    <t>Ostatní konstrukce a práce, bourání</t>
  </si>
  <si>
    <t>56</t>
  </si>
  <si>
    <t>914111111</t>
  </si>
  <si>
    <t>Montáž svislé dopravní značky do velikosti 1 m2 objímkami na sloupek nebo konzolu</t>
  </si>
  <si>
    <t>1293011571</t>
  </si>
  <si>
    <t>3+3+2 "přemístěná"</t>
  </si>
  <si>
    <t>2 "nová"</t>
  </si>
  <si>
    <t>57</t>
  </si>
  <si>
    <t>40445623</t>
  </si>
  <si>
    <t>informativní značky provozní IP1-IP3, IP4b-IP7, IP10a, b 750x750mm retroreflexní</t>
  </si>
  <si>
    <t>-197688457</t>
  </si>
  <si>
    <t>58</t>
  </si>
  <si>
    <t>914511111</t>
  </si>
  <si>
    <t>Montáž sloupku dopravních značek délky do 3,5 m s betonovým základem</t>
  </si>
  <si>
    <t>513078682</t>
  </si>
  <si>
    <t>3 "přemístěná"</t>
  </si>
  <si>
    <t>59</t>
  </si>
  <si>
    <t>40445225</t>
  </si>
  <si>
    <t>sloupek pro dopravní značku Zn D 60mm v 3,5m</t>
  </si>
  <si>
    <t>901156538</t>
  </si>
  <si>
    <t>60</t>
  </si>
  <si>
    <t>40445253</t>
  </si>
  <si>
    <t>víčko plastové na sloupek D 60mm</t>
  </si>
  <si>
    <t>-1353028617</t>
  </si>
  <si>
    <t>61</t>
  </si>
  <si>
    <t>915311112</t>
  </si>
  <si>
    <t>Předformátované vodorovné dopravní značení dopravní značky do 2 m2</t>
  </si>
  <si>
    <t>276285541</t>
  </si>
  <si>
    <t>"V6a" 1</t>
  </si>
  <si>
    <t>62</t>
  </si>
  <si>
    <t>915321111</t>
  </si>
  <si>
    <t>Předformátované vodorovné dopravní značení přechod pro chodce</t>
  </si>
  <si>
    <t>128449837</t>
  </si>
  <si>
    <t>"V7" 4*0,5*6</t>
  </si>
  <si>
    <t>63</t>
  </si>
  <si>
    <t>915321115</t>
  </si>
  <si>
    <t>Předformátované vodorovné dopravní značení vodící pás pro slabozraké</t>
  </si>
  <si>
    <t>312075242</t>
  </si>
  <si>
    <t>8,9+9,4+2*5,1</t>
  </si>
  <si>
    <t>64</t>
  </si>
  <si>
    <t>915331111</t>
  </si>
  <si>
    <t>Předformátované vodorovné dopravní značení čára šířky 12 cm</t>
  </si>
  <si>
    <t>-332782676</t>
  </si>
  <si>
    <t>"V1a" 41+54+30+19+9+7</t>
  </si>
  <si>
    <t>"V2b" 39*0,5+9*0,5+6*0,5</t>
  </si>
  <si>
    <t>65</t>
  </si>
  <si>
    <t>915331112</t>
  </si>
  <si>
    <t>Předformátované vodorovné dopravní značení čára šířky 25 cm</t>
  </si>
  <si>
    <t>40235247</t>
  </si>
  <si>
    <t>"V4" 34,5+40+5+88,5+37+19+60+9</t>
  </si>
  <si>
    <t>"V2b" 9*0,5+21*0,5+33*0,5+33*0,5+9*0,5</t>
  </si>
  <si>
    <t>66</t>
  </si>
  <si>
    <t>916131213</t>
  </si>
  <si>
    <t>Osazení silničního obrubníku betonového stojatého s boční opěrou do lože z betonu prostého</t>
  </si>
  <si>
    <t>277325772</t>
  </si>
  <si>
    <t>"obrubníky 1 - dle situace" 175</t>
  </si>
  <si>
    <t>"obrubníky 2 - dle situace" 42</t>
  </si>
  <si>
    <t>"obrubníky 3 - dle situace" 45</t>
  </si>
  <si>
    <t>67</t>
  </si>
  <si>
    <t>59217034</t>
  </si>
  <si>
    <t>obrubník betonový silniční 1000x150x300mm</t>
  </si>
  <si>
    <t>990699786</t>
  </si>
  <si>
    <t>68</t>
  </si>
  <si>
    <t>59217029</t>
  </si>
  <si>
    <t>obrubník betonový silniční nájezdový 1000x150x150mm</t>
  </si>
  <si>
    <t>-194407928</t>
  </si>
  <si>
    <t>69</t>
  </si>
  <si>
    <t>59217017</t>
  </si>
  <si>
    <t>obrubník betonový chodníkový 1000x100x250mm</t>
  </si>
  <si>
    <t>1803324144</t>
  </si>
  <si>
    <t>70</t>
  </si>
  <si>
    <t>916231213</t>
  </si>
  <si>
    <t>Osazení chodníkového obrubníku betonového stojatého s boční opěrou do lože z betonu prostého</t>
  </si>
  <si>
    <t>747013165</t>
  </si>
  <si>
    <t>"obrubníky 4 - dle situace" 215</t>
  </si>
  <si>
    <t>71</t>
  </si>
  <si>
    <t>5921700R</t>
  </si>
  <si>
    <t>obrubník betonový zahradní 1000x50x300mm</t>
  </si>
  <si>
    <t>-498672703</t>
  </si>
  <si>
    <t>72</t>
  </si>
  <si>
    <t>919123111</t>
  </si>
  <si>
    <t>Těsnění spár provizorním těsnicím profilem</t>
  </si>
  <si>
    <t>1251698192</t>
  </si>
  <si>
    <t>1,3+3,9+0,2*2+7,3+2,95+2,75+2*0,2+6,85+68+13,5+7,7+7+10,5+14,5+0,2*2</t>
  </si>
  <si>
    <t>73</t>
  </si>
  <si>
    <t>919735112</t>
  </si>
  <si>
    <t>Řezání stávajícího živičného krytu hl do 100 mm</t>
  </si>
  <si>
    <t>-1089653653</t>
  </si>
  <si>
    <t>74</t>
  </si>
  <si>
    <t>966006132</t>
  </si>
  <si>
    <t>Odstranění značek dopravních nebo orientačních se sloupky s betonovými patkami</t>
  </si>
  <si>
    <t>1085548427</t>
  </si>
  <si>
    <t>1 "rušený"</t>
  </si>
  <si>
    <t>2 "přemístěný"</t>
  </si>
  <si>
    <t>75</t>
  </si>
  <si>
    <t>966006211</t>
  </si>
  <si>
    <t>Odstranění svislých dopravních značek ze sloupů, sloupků nebo konzol</t>
  </si>
  <si>
    <t>-736855225</t>
  </si>
  <si>
    <t>2 "rušená"</t>
  </si>
  <si>
    <t>997</t>
  </si>
  <si>
    <t>Přesun sutě</t>
  </si>
  <si>
    <t>76</t>
  </si>
  <si>
    <t>997221551</t>
  </si>
  <si>
    <t>Vodorovná doprava suti ze sypkých materiálů do 1 km</t>
  </si>
  <si>
    <t>1066232174</t>
  </si>
  <si>
    <t>sutkam+sutzivsyp</t>
  </si>
  <si>
    <t>77</t>
  </si>
  <si>
    <t>997221559</t>
  </si>
  <si>
    <t>Příplatek ZKD 1 km u vodorovné dopravy suti ze sypkých materiálů</t>
  </si>
  <si>
    <t>1537742611</t>
  </si>
  <si>
    <t>sutsyp*10</t>
  </si>
  <si>
    <t>78</t>
  </si>
  <si>
    <t>997221561</t>
  </si>
  <si>
    <t>Vodorovná doprava suti z kusových materiálů do 1 km</t>
  </si>
  <si>
    <t>655723637</t>
  </si>
  <si>
    <t>sutbet+sutzivkus</t>
  </si>
  <si>
    <t>79</t>
  </si>
  <si>
    <t>997221569</t>
  </si>
  <si>
    <t>Příplatek ZKD 1 km u vodorovné dopravy suti z kusových materiálů</t>
  </si>
  <si>
    <t>-1059200597</t>
  </si>
  <si>
    <t>sutkus*10</t>
  </si>
  <si>
    <t>80</t>
  </si>
  <si>
    <t>997221615</t>
  </si>
  <si>
    <t>Poplatek za uložení na skládce (skládkovné) stavebního odpadu betonového kód odpadu 17 01 01</t>
  </si>
  <si>
    <t>-357801593</t>
  </si>
  <si>
    <t>1,403+13,588 "rozebrání dlažeb betonových"</t>
  </si>
  <si>
    <t>4,463 "rozebrání silničních panelů"</t>
  </si>
  <si>
    <t>9,881 "vytrhání obrubníků"</t>
  </si>
  <si>
    <t>0,704 "zrušení stávajích UV"</t>
  </si>
  <si>
    <t>81</t>
  </si>
  <si>
    <t>997221645</t>
  </si>
  <si>
    <t>Poplatek za uložení na skládce (skládkovné) odpadu asfaltového bez dehtu kód odpadu 17 03 02</t>
  </si>
  <si>
    <t>-344707610</t>
  </si>
  <si>
    <t>36,322 "odstranění živičných vrstev"</t>
  </si>
  <si>
    <t>6,479+92,416 "frézování živičného krytu"</t>
  </si>
  <si>
    <t>82</t>
  </si>
  <si>
    <t>997221655</t>
  </si>
  <si>
    <t>-628522296</t>
  </si>
  <si>
    <t>109,217 "podklad z kameniva"</t>
  </si>
  <si>
    <t>0,64 "rozebrání kamenné dlažby"</t>
  </si>
  <si>
    <t>998</t>
  </si>
  <si>
    <t>Přesun hmot</t>
  </si>
  <si>
    <t>83</t>
  </si>
  <si>
    <t>998225111</t>
  </si>
  <si>
    <t>Přesun hmot pro pozemní komunikace s krytem z kamene, monolitickým betonovým nebo živičným</t>
  </si>
  <si>
    <t>-1221759375</t>
  </si>
  <si>
    <t>D.2 - Veřejné osvětlení</t>
  </si>
  <si>
    <t>Zdeněk Vácha</t>
  </si>
  <si>
    <t>D1 - Dodávky zařízení</t>
  </si>
  <si>
    <t>D2 - Materiál elektromontážní</t>
  </si>
  <si>
    <t>D3 - Materiál zemní+stavební</t>
  </si>
  <si>
    <t>D4 - Elektromontáže</t>
  </si>
  <si>
    <t>D5 - Demontáže</t>
  </si>
  <si>
    <t>D6 - Zemní práce</t>
  </si>
  <si>
    <t>D7 - Ostatní náklady</t>
  </si>
  <si>
    <t>D8 - Ochranné a pracovní pomůcky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</si>
  <si>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</si>
  <si>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</si>
  <si>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</si>
  <si>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VRN7 - Provozní vlivy</t>
  </si>
  <si>
    <t>D1</t>
  </si>
  <si>
    <t>Dodávky zařízení</t>
  </si>
  <si>
    <t>000530001</t>
  </si>
  <si>
    <t>svítidlo EL1 LED IP65 64W dle výpočtu osvětlení</t>
  </si>
  <si>
    <t>ks</t>
  </si>
  <si>
    <t>000530002</t>
  </si>
  <si>
    <t>svítidlo EL2 LED přechodové dle výpočtu osvětlení</t>
  </si>
  <si>
    <t>000564120</t>
  </si>
  <si>
    <t>stožár osv bezpatic UZM8-159/108/89Z žárZn přírubo</t>
  </si>
  <si>
    <t>000565259</t>
  </si>
  <si>
    <t>stožár osvětlov přechodový PC6-159/133/114Z žárZn</t>
  </si>
  <si>
    <t>000574485</t>
  </si>
  <si>
    <t>výložník osvětlov přechodový PDC1-3000/114 žárZn</t>
  </si>
  <si>
    <t>000721451</t>
  </si>
  <si>
    <t>skříň SR302/P_W  9x400A rozpojovací /Vsvorky</t>
  </si>
  <si>
    <t>000574363</t>
  </si>
  <si>
    <t>výložník osvětlov obloukový UZB1-2500Z žárZn</t>
  </si>
  <si>
    <t>000569406</t>
  </si>
  <si>
    <t>ochranná manžeta OM159 pro U,UZ,SL,ST,UZM,UZN,KA</t>
  </si>
  <si>
    <t>D101</t>
  </si>
  <si>
    <t>Doprava dodávek</t>
  </si>
  <si>
    <t>%</t>
  </si>
  <si>
    <t>-845274063</t>
  </si>
  <si>
    <t>D102</t>
  </si>
  <si>
    <t>Přesun dodávek</t>
  </si>
  <si>
    <t>-980424286</t>
  </si>
  <si>
    <t>D2</t>
  </si>
  <si>
    <t>Materiál elektromontážní</t>
  </si>
  <si>
    <t>000101210</t>
  </si>
  <si>
    <t>kabel CYKY 4x16</t>
  </si>
  <si>
    <t>000101108</t>
  </si>
  <si>
    <t>kabel CYKY 3x6</t>
  </si>
  <si>
    <t>000295011</t>
  </si>
  <si>
    <t>vedení FeZn pr.10mm(0,63kg/m)</t>
  </si>
  <si>
    <t>24</t>
  </si>
  <si>
    <t>000295073</t>
  </si>
  <si>
    <t>svorka pásku drátu zemnící SR3a 2šrouby FeZn</t>
  </si>
  <si>
    <t>000784232</t>
  </si>
  <si>
    <t>svorka univ ETB 95 modrá /šedá, žluto-zelená/</t>
  </si>
  <si>
    <t>000784233</t>
  </si>
  <si>
    <t>svorka univ ETB 150 modrá /šedá, žluto-zelená/</t>
  </si>
  <si>
    <t>000579213</t>
  </si>
  <si>
    <t>stožárová výzbroj SR481/27 E27 IP20</t>
  </si>
  <si>
    <t>000432013</t>
  </si>
  <si>
    <t>pojistková vložka E27 In=10A</t>
  </si>
  <si>
    <t>000101105</t>
  </si>
  <si>
    <t>kabel CYKY 5x1,5</t>
  </si>
  <si>
    <t>D201</t>
  </si>
  <si>
    <t>Prořez</t>
  </si>
  <si>
    <t>2097396326</t>
  </si>
  <si>
    <t>D202</t>
  </si>
  <si>
    <t>Materiál podružný</t>
  </si>
  <si>
    <t>797338380</t>
  </si>
  <si>
    <t>D3</t>
  </si>
  <si>
    <t>Materiál zemní+stavební</t>
  </si>
  <si>
    <t>000046112</t>
  </si>
  <si>
    <t>štěrkopísek 0-16mm</t>
  </si>
  <si>
    <t>000046114</t>
  </si>
  <si>
    <t>písek kopaný 0-2mm</t>
  </si>
  <si>
    <t>000046363</t>
  </si>
  <si>
    <t>krycí deska plastová 50/30/1,2cm</t>
  </si>
  <si>
    <t>000046383</t>
  </si>
  <si>
    <t>výstražná fólie šířka 0,34m</t>
  </si>
  <si>
    <t>000046515</t>
  </si>
  <si>
    <t>roura korugovaná KOPODUR KD09110 pr.110/94mm</t>
  </si>
  <si>
    <t>000046525</t>
  </si>
  <si>
    <t>/roura korugovaná 09110/ spojka 02110</t>
  </si>
  <si>
    <t>000046134</t>
  </si>
  <si>
    <t>beton B13,5</t>
  </si>
  <si>
    <t>000046453</t>
  </si>
  <si>
    <t>stožárové pouzdro plast SP315/1000</t>
  </si>
  <si>
    <t>D4</t>
  </si>
  <si>
    <t>Elektromontáže</t>
  </si>
  <si>
    <t>210810081</t>
  </si>
  <si>
    <t>kabel Cu(-1kV CYKY) volně uložený do 3x35/4x25</t>
  </si>
  <si>
    <t>210810008</t>
  </si>
  <si>
    <t>kabel(-CYKY) volně uložený do 3x6/4x4/7x2,5</t>
  </si>
  <si>
    <t>210100101</t>
  </si>
  <si>
    <t>ukončení na svorkovnici vodič do 16mm2</t>
  </si>
  <si>
    <t>210220022</t>
  </si>
  <si>
    <t>uzemňov.vedení v zemi úplná mtž FeZn pr.8-10mm</t>
  </si>
  <si>
    <t>210202103</t>
  </si>
  <si>
    <t>svítidlo výbojkové venkovní na výložník</t>
  </si>
  <si>
    <t>210204011</t>
  </si>
  <si>
    <t>stožár osvětlovací ocelový do 12m</t>
  </si>
  <si>
    <t>210204103</t>
  </si>
  <si>
    <t>výložník na stožár 1-ramenný do 35kg</t>
  </si>
  <si>
    <t>210191513</t>
  </si>
  <si>
    <t>kabelová skříň plast SPR2-SPR5 /osazení bez ukonč.</t>
  </si>
  <si>
    <t>86</t>
  </si>
  <si>
    <t>210204201</t>
  </si>
  <si>
    <t>elektrovýzbroj stožárů pro 1 okruh</t>
  </si>
  <si>
    <t>88</t>
  </si>
  <si>
    <t>90</t>
  </si>
  <si>
    <t>D401</t>
  </si>
  <si>
    <t>PPV pro elektromontáže</t>
  </si>
  <si>
    <t>1946559004</t>
  </si>
  <si>
    <t>D402</t>
  </si>
  <si>
    <t>PPV pro zemní práce</t>
  </si>
  <si>
    <t>97433643</t>
  </si>
  <si>
    <t>D5</t>
  </si>
  <si>
    <t>Demontáže</t>
  </si>
  <si>
    <t>210202103.1</t>
  </si>
  <si>
    <t>svítidlo výbojkové venkovní na výložník      /dmtž</t>
  </si>
  <si>
    <t>92</t>
  </si>
  <si>
    <t>210204011.1</t>
  </si>
  <si>
    <t>stožár osvětlovací ocelový do 12m            /dmtž</t>
  </si>
  <si>
    <t>94</t>
  </si>
  <si>
    <t>D6</t>
  </si>
  <si>
    <t>460200133</t>
  </si>
  <si>
    <t>výkop kabel.rýhy šířka 35/hloubka 50cm tz.3/ko1.5</t>
  </si>
  <si>
    <t>96</t>
  </si>
  <si>
    <t>460420488</t>
  </si>
  <si>
    <t>kabel.lože písek 2x10-15cm plastdesky50/30 na30cm</t>
  </si>
  <si>
    <t>98</t>
  </si>
  <si>
    <t>460490012</t>
  </si>
  <si>
    <t>výstražná fólie šířka nad 30cm</t>
  </si>
  <si>
    <t>100</t>
  </si>
  <si>
    <t>460600001</t>
  </si>
  <si>
    <t>odvoz zeminy do 10km vč.poplatku za skládku</t>
  </si>
  <si>
    <t>102</t>
  </si>
  <si>
    <t>460650015</t>
  </si>
  <si>
    <t>podklad nebo zához štěrkopískem</t>
  </si>
  <si>
    <t>104</t>
  </si>
  <si>
    <t>460200273</t>
  </si>
  <si>
    <t>výkop kabel.rýhy šířka 50/hloubka 90cm tz.3/ko1.5</t>
  </si>
  <si>
    <t>106</t>
  </si>
  <si>
    <t>108</t>
  </si>
  <si>
    <t>110</t>
  </si>
  <si>
    <t>460560273</t>
  </si>
  <si>
    <t>zához kabelové rýhy šířka 50/hloubka 90cm tz.3</t>
  </si>
  <si>
    <t>112</t>
  </si>
  <si>
    <t>114</t>
  </si>
  <si>
    <t>460620013</t>
  </si>
  <si>
    <t>provizorní úprava terénu třída zeminy 3</t>
  </si>
  <si>
    <t>116</t>
  </si>
  <si>
    <t>460201093</t>
  </si>
  <si>
    <t>výkop kabel.rýhy šířka 100/hloubka 130cm tz3/ko1.5</t>
  </si>
  <si>
    <t>118</t>
  </si>
  <si>
    <t>460030072</t>
  </si>
  <si>
    <t>bourání živičných povrchů 6-10cm</t>
  </si>
  <si>
    <t>120</t>
  </si>
  <si>
    <t>460030081</t>
  </si>
  <si>
    <t>řezání spáry v asfaltu do 10cm</t>
  </si>
  <si>
    <t>122</t>
  </si>
  <si>
    <t>460080102</t>
  </si>
  <si>
    <t>bourání betonu tl.5cm</t>
  </si>
  <si>
    <t>124</t>
  </si>
  <si>
    <t>460510031</t>
  </si>
  <si>
    <t>kabelový prostup z ohebné roury plast pr.110mm</t>
  </si>
  <si>
    <t>126</t>
  </si>
  <si>
    <t>128</t>
  </si>
  <si>
    <t>130</t>
  </si>
  <si>
    <t>460650021</t>
  </si>
  <si>
    <t>betonová vozovka vrstva 5cm vč.materiálu</t>
  </si>
  <si>
    <t>132</t>
  </si>
  <si>
    <t>460650042</t>
  </si>
  <si>
    <t>obalovaná drť ABJII tl.10cm vč.materiálu</t>
  </si>
  <si>
    <t>134</t>
  </si>
  <si>
    <t>460100003</t>
  </si>
  <si>
    <t>pouzdrový základ VO mimo trasu kabelu pr.0,3/1,5m</t>
  </si>
  <si>
    <t>136</t>
  </si>
  <si>
    <t>460050703</t>
  </si>
  <si>
    <t>výkop jámy do 2m3 pro stožár VO ruční tz.3/ko1.5</t>
  </si>
  <si>
    <t>138</t>
  </si>
  <si>
    <t>140</t>
  </si>
  <si>
    <t>142</t>
  </si>
  <si>
    <t>144</t>
  </si>
  <si>
    <t>146</t>
  </si>
  <si>
    <t>460050603</t>
  </si>
  <si>
    <t>výkop jámy ruční třída zeminy 3/ko1.5</t>
  </si>
  <si>
    <t>148</t>
  </si>
  <si>
    <t>150</t>
  </si>
  <si>
    <t>D7</t>
  </si>
  <si>
    <t>Ostatní náklady</t>
  </si>
  <si>
    <t>218009001</t>
  </si>
  <si>
    <t>poplatek za recyklaci svítidla</t>
  </si>
  <si>
    <t>152</t>
  </si>
  <si>
    <t>154</t>
  </si>
  <si>
    <t>219000231</t>
  </si>
  <si>
    <t>montážní plošina MP10 do 10m výšky</t>
  </si>
  <si>
    <t>hod</t>
  </si>
  <si>
    <t>156</t>
  </si>
  <si>
    <t>219000221</t>
  </si>
  <si>
    <t>autojeřáb AD080 do výšky 12m a hmotnosti 8t</t>
  </si>
  <si>
    <t>158</t>
  </si>
  <si>
    <t>D8</t>
  </si>
  <si>
    <t>Ochranné a pracovní pomůcky</t>
  </si>
  <si>
    <t>000001031</t>
  </si>
  <si>
    <t>držák pojistek D1PH</t>
  </si>
  <si>
    <t>160</t>
  </si>
  <si>
    <t>VRN</t>
  </si>
  <si>
    <t>Vedlejší rozpočtové náklady</t>
  </si>
  <si>
    <t>VRN1</t>
  </si>
  <si>
    <t>Průzkumné, geodetické a projektové práce</t>
  </si>
  <si>
    <t>013203000</t>
  </si>
  <si>
    <t>Projekty</t>
  </si>
  <si>
    <t>Kč</t>
  </si>
  <si>
    <t>1024</t>
  </si>
  <si>
    <t>-2010829856</t>
  </si>
  <si>
    <t>87</t>
  </si>
  <si>
    <t>013254000</t>
  </si>
  <si>
    <t>Dokumentace skutečného provedení stavby</t>
  </si>
  <si>
    <t>-1972174959</t>
  </si>
  <si>
    <t>VRN4</t>
  </si>
  <si>
    <t>Inženýrská činnost</t>
  </si>
  <si>
    <t>044003000</t>
  </si>
  <si>
    <t>Revize</t>
  </si>
  <si>
    <t>1097965923</t>
  </si>
  <si>
    <t>89</t>
  </si>
  <si>
    <t>045203000</t>
  </si>
  <si>
    <t>Kompletační činnost</t>
  </si>
  <si>
    <t>1413245520</t>
  </si>
  <si>
    <t>VRN7</t>
  </si>
  <si>
    <t>Provozní vlivy</t>
  </si>
  <si>
    <t>071002000</t>
  </si>
  <si>
    <t>Investorská činnost</t>
  </si>
  <si>
    <t>-626221585</t>
  </si>
  <si>
    <t>D.3 - Rozšíření metropolitní datové sítě města Děčín</t>
  </si>
  <si>
    <t>Zemní práce a chráničky jsou součástí rozpočtu/soupisu prací D.2 - Veřejné osvětlení</t>
  </si>
  <si>
    <t>M - Práce a dodávky M</t>
  </si>
  <si>
    <t xml:space="preserve">    21-M - Elektromontáže</t>
  </si>
  <si>
    <t xml:space="preserve">    46-M - Zemní práce při extr.mont.pracích</t>
  </si>
  <si>
    <t>K001</t>
  </si>
  <si>
    <t>-</t>
  </si>
  <si>
    <t>-685878461</t>
  </si>
  <si>
    <t>Práce a dodávky M</t>
  </si>
  <si>
    <t>21-M</t>
  </si>
  <si>
    <t>210021063</t>
  </si>
  <si>
    <t>Osazení výstražné fólie z PVC</t>
  </si>
  <si>
    <t>263271466</t>
  </si>
  <si>
    <t>69311308</t>
  </si>
  <si>
    <t>pás varovný plný š 220mm</t>
  </si>
  <si>
    <t>890159606</t>
  </si>
  <si>
    <t>46-M</t>
  </si>
  <si>
    <t>Zemní práce při extr.mont.pracích</t>
  </si>
  <si>
    <t>460520162</t>
  </si>
  <si>
    <t>Montáž trubek ochranných plastových tuhých D do 50 mm uložených do rýhy</t>
  </si>
  <si>
    <t>-512363181</t>
  </si>
  <si>
    <t>34571350</t>
  </si>
  <si>
    <t>trubka elektroinstalační dvouplášťová korugovaná (chránička) D 32/40mm, HDPE+LDPE</t>
  </si>
  <si>
    <t>12775809</t>
  </si>
  <si>
    <t>2861531R</t>
  </si>
  <si>
    <t>záslepka HDPE D 40</t>
  </si>
  <si>
    <t>1819595299</t>
  </si>
  <si>
    <t>2861532R</t>
  </si>
  <si>
    <t>záslepka HDPE D 40 s ventilkem</t>
  </si>
  <si>
    <t>1470973407</t>
  </si>
  <si>
    <t>2861597R</t>
  </si>
  <si>
    <t>spojka SDR11 PE 100 PN16 D 40mm</t>
  </si>
  <si>
    <t>-1807030734</t>
  </si>
  <si>
    <t>460520174</t>
  </si>
  <si>
    <t>Montáž trubek ochranných plastových ohebných do 110 mm uložených do rýhy</t>
  </si>
  <si>
    <t>2084851441</t>
  </si>
  <si>
    <t>34571355</t>
  </si>
  <si>
    <t>trubka elektroinstalační ohebná dvouplášťová korugovaná (chránička) D 94/110mm, HDPE+LDPE</t>
  </si>
  <si>
    <t>-645797549</t>
  </si>
  <si>
    <t>460561821</t>
  </si>
  <si>
    <t>Zásyp rýh strojně včetně zhutnění a urovnání povrchu - v zástavbě</t>
  </si>
  <si>
    <t>1708371689</t>
  </si>
  <si>
    <t>58331200</t>
  </si>
  <si>
    <t>štěrkopísek netříděný zásypový</t>
  </si>
  <si>
    <t>784573704</t>
  </si>
  <si>
    <t>012103000</t>
  </si>
  <si>
    <t>Geodetické práce před výstavbou - zaměření stavby</t>
  </si>
  <si>
    <t>-225644486</t>
  </si>
  <si>
    <t>-2038228542</t>
  </si>
  <si>
    <t>045002000</t>
  </si>
  <si>
    <t>Kompletační a koordinační činnost</t>
  </si>
  <si>
    <t>-546198556</t>
  </si>
  <si>
    <t>VON - Vedlejší a ostatní náklady</t>
  </si>
  <si>
    <t xml:space="preserve">    VRN3 - Zařízení staveniště</t>
  </si>
  <si>
    <t xml:space="preserve">    VRN6 - Územní vlivy</t>
  </si>
  <si>
    <t>Geodetické práce před výstavbou</t>
  </si>
  <si>
    <t>-1097212934</t>
  </si>
  <si>
    <t>012203000</t>
  </si>
  <si>
    <t>Geodetické práce při provádění stavby</t>
  </si>
  <si>
    <t>162804029</t>
  </si>
  <si>
    <t>012303000</t>
  </si>
  <si>
    <t>Geodetické práce po výstavbě</t>
  </si>
  <si>
    <t>-2112572489</t>
  </si>
  <si>
    <t>-298790025</t>
  </si>
  <si>
    <t>VRN3</t>
  </si>
  <si>
    <t>Zařízení staveniště</t>
  </si>
  <si>
    <t>030001000</t>
  </si>
  <si>
    <t>228732331</t>
  </si>
  <si>
    <t>043154000</t>
  </si>
  <si>
    <t>Zkoušky hutnicí</t>
  </si>
  <si>
    <t>1124088180</t>
  </si>
  <si>
    <t>VRN6</t>
  </si>
  <si>
    <t>Územní vlivy</t>
  </si>
  <si>
    <t>060001000</t>
  </si>
  <si>
    <t>-170238102</t>
  </si>
  <si>
    <t>07210300R</t>
  </si>
  <si>
    <t>Zajištění PD DIO včetně odsouhlasení PČR DI</t>
  </si>
  <si>
    <t>1512064574</t>
  </si>
  <si>
    <t>07210301R</t>
  </si>
  <si>
    <t>DIO pro realizaci</t>
  </si>
  <si>
    <t>128934958</t>
  </si>
  <si>
    <t>SEZNAM FIGUR</t>
  </si>
  <si>
    <t>Výměra</t>
  </si>
  <si>
    <t>bour10</t>
  </si>
  <si>
    <t>stržení stávajícího svahu</t>
  </si>
  <si>
    <t>bour1a</t>
  </si>
  <si>
    <t>odfrézování živičného povrchu podél nových obrubníků</t>
  </si>
  <si>
    <t>bour1b</t>
  </si>
  <si>
    <t>odfrézování živičného povrchu vozovky v místě překopů</t>
  </si>
  <si>
    <t>bour2</t>
  </si>
  <si>
    <t>odfrézování živičného povrchu chodníku</t>
  </si>
  <si>
    <t>bour3</t>
  </si>
  <si>
    <t>demontáž stávající betonové dlažby</t>
  </si>
  <si>
    <t>bour4</t>
  </si>
  <si>
    <t>bour5</t>
  </si>
  <si>
    <t>bourací a zemní práce pro nové chodníky ve stávajících nezpevněných plochách</t>
  </si>
  <si>
    <t>bour6</t>
  </si>
  <si>
    <t>bour7a</t>
  </si>
  <si>
    <t>bourací a zemní práce pro nový sjezd - zatravnění</t>
  </si>
  <si>
    <t>bour7b</t>
  </si>
  <si>
    <t>bourací a zemní práce pro nový sjezd - štěrkový povrch</t>
  </si>
  <si>
    <t>bour7c</t>
  </si>
  <si>
    <t>bour7d</t>
  </si>
  <si>
    <t>bour8</t>
  </si>
  <si>
    <t>bour9</t>
  </si>
  <si>
    <t>odtěžení nezpevněné plochy</t>
  </si>
  <si>
    <t>komA</t>
  </si>
  <si>
    <t>Rozšíření vozovky v místě nové vpusti UV-1</t>
  </si>
  <si>
    <t>komBš</t>
  </si>
  <si>
    <t>Oprava vozovky v místě napojení na nové obrubníky a v místě překopů - š. přes 3m</t>
  </si>
  <si>
    <t>komBu</t>
  </si>
  <si>
    <t>Oprava vozovky v místě napojení na nové obrubníky a v místě překopů - š. do 3m</t>
  </si>
  <si>
    <t>komC</t>
  </si>
  <si>
    <t>oprava dlažby točny MAD v místě napojení na nový chodník</t>
  </si>
  <si>
    <t>komD</t>
  </si>
  <si>
    <t>oprava stávajícího chodníku s živičným povrchem u zastávky MHD</t>
  </si>
  <si>
    <t>komE</t>
  </si>
  <si>
    <t>nová betonová zámková dlažba CSB cihla tl. 80 mm</t>
  </si>
  <si>
    <t>komF</t>
  </si>
  <si>
    <t>nová betonová zámková dlažba CSB cihla tl. 80 mm slepecká</t>
  </si>
  <si>
    <t>komG</t>
  </si>
  <si>
    <t>umělá vodící linie šířky 400 mm</t>
  </si>
  <si>
    <t>komH</t>
  </si>
  <si>
    <t>ornice</t>
  </si>
  <si>
    <t xml:space="preserve"> D.1</t>
  </si>
  <si>
    <t>Použití figury:</t>
  </si>
  <si>
    <t>33,4+59,8+30,6</t>
  </si>
  <si>
    <t>4,3</t>
  </si>
  <si>
    <t>97,5+129</t>
  </si>
  <si>
    <t>bour7a+bour9+bour10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</si>
</sst>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22-01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PŘECHOD PRO CHODCE, MÍSTO PRO PŘECHÁZENÍ, NOVÉ CHODNÍKY ul. LITOMĚŘICKÁ, DĚČÍN III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p.p.č. 197/1, 197/2, 197/14, 197/15, 697/4, 703/4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13. 1. 2022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STATUTÁRNÍ MĚSTO DĚČÍN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Ing. Vladimír POLDA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J.Duben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ROUND(SUM(AV94:AW94),2)</f>
        <v>0</v>
      </c>
      <c r="AU94" s="114">
        <f>ROUND(SUM(AU95:AU98),5)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ROUND(SUM(AZ95:AZ98),2)</f>
        <v>0</v>
      </c>
      <c r="BA94" s="113">
        <f>ROUND(SUM(BA95:BA98),2)</f>
        <v>0</v>
      </c>
      <c r="BB94" s="113">
        <f>ROUND(SUM(BB95:BB98),2)</f>
        <v>0</v>
      </c>
      <c r="BC94" s="113">
        <f>ROUND(SUM(BC95:BC98),2)</f>
        <v>0</v>
      </c>
      <c r="BD94" s="115">
        <f>ROUND(SUM(BD95:BD98),2)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24.7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'D.1 - PŘECHOD PRO CHODCE,...'!J30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'D.1 - PŘECHOD PRO CHODCE,...'!P124</f>
        <v>0</v>
      </c>
      <c r="AV95" s="127">
        <f>'D.1 - PŘECHOD PRO CHODCE,...'!J33</f>
        <v>0</v>
      </c>
      <c r="AW95" s="127">
        <f>'D.1 - PŘECHOD PRO CHODCE,...'!J34</f>
        <v>0</v>
      </c>
      <c r="AX95" s="127">
        <f>'D.1 - PŘECHOD PRO CHODCE,...'!J35</f>
        <v>0</v>
      </c>
      <c r="AY95" s="127">
        <f>'D.1 - PŘECHOD PRO CHODCE,...'!J36</f>
        <v>0</v>
      </c>
      <c r="AZ95" s="127">
        <f>'D.1 - PŘECHOD PRO CHODCE,...'!F33</f>
        <v>0</v>
      </c>
      <c r="BA95" s="127">
        <f>'D.1 - PŘECHOD PRO CHODCE,...'!F34</f>
        <v>0</v>
      </c>
      <c r="BB95" s="127">
        <f>'D.1 - PŘECHOD PRO CHODCE,...'!F35</f>
        <v>0</v>
      </c>
      <c r="BC95" s="127">
        <f>'D.1 - PŘECHOD PRO CHODCE,...'!F36</f>
        <v>0</v>
      </c>
      <c r="BD95" s="129">
        <f>'D.1 - PŘECHOD PRO CHODCE,...'!F37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'D.2 - Veřejné osvětlení'!J30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'D.2 - Veřejné osvětlení'!P128</f>
        <v>0</v>
      </c>
      <c r="AV96" s="127">
        <f>'D.2 - Veřejné osvětlení'!J33</f>
        <v>0</v>
      </c>
      <c r="AW96" s="127">
        <f>'D.2 - Veřejné osvětlení'!J34</f>
        <v>0</v>
      </c>
      <c r="AX96" s="127">
        <f>'D.2 - Veřejné osvětlení'!J35</f>
        <v>0</v>
      </c>
      <c r="AY96" s="127">
        <f>'D.2 - Veřejné osvětlení'!J36</f>
        <v>0</v>
      </c>
      <c r="AZ96" s="127">
        <f>'D.2 - Veřejné osvětlení'!F33</f>
        <v>0</v>
      </c>
      <c r="BA96" s="127">
        <f>'D.2 - Veřejné osvětlení'!F34</f>
        <v>0</v>
      </c>
      <c r="BB96" s="127">
        <f>'D.2 - Veřejné osvětlení'!F35</f>
        <v>0</v>
      </c>
      <c r="BC96" s="127">
        <f>'D.2 - Veřejné osvětlení'!F36</f>
        <v>0</v>
      </c>
      <c r="BD96" s="129">
        <f>'D.2 - Veřejné osvětlení'!F37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24.75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'D.3 - Rozšíření metropoli...'!J30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26">
        <v>0</v>
      </c>
      <c r="AT97" s="127">
        <f>ROUND(SUM(AV97:AW97),2)</f>
        <v>0</v>
      </c>
      <c r="AU97" s="128">
        <f>'D.3 - Rozšíření metropoli...'!P124</f>
        <v>0</v>
      </c>
      <c r="AV97" s="127">
        <f>'D.3 - Rozšíření metropoli...'!J33</f>
        <v>0</v>
      </c>
      <c r="AW97" s="127">
        <f>'D.3 - Rozšíření metropoli...'!J34</f>
        <v>0</v>
      </c>
      <c r="AX97" s="127">
        <f>'D.3 - Rozšíření metropoli...'!J35</f>
        <v>0</v>
      </c>
      <c r="AY97" s="127">
        <f>'D.3 - Rozšíření metropoli...'!J36</f>
        <v>0</v>
      </c>
      <c r="AZ97" s="127">
        <f>'D.3 - Rozšíření metropoli...'!F33</f>
        <v>0</v>
      </c>
      <c r="BA97" s="127">
        <f>'D.3 - Rozšíření metropoli...'!F34</f>
        <v>0</v>
      </c>
      <c r="BB97" s="127">
        <f>'D.3 - Rozšíření metropoli...'!F35</f>
        <v>0</v>
      </c>
      <c r="BC97" s="127">
        <f>'D.3 - Rozšíření metropoli...'!F36</f>
        <v>0</v>
      </c>
      <c r="BD97" s="129">
        <f>'D.3 - Rozšíření metropoli...'!F37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7" customFormat="1" ht="16.5" customHeight="1">
      <c r="A98" s="118" t="s">
        <v>80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'VON - Vedlejší a ostatní 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83</v>
      </c>
      <c r="AR98" s="125"/>
      <c r="AS98" s="131">
        <v>0</v>
      </c>
      <c r="AT98" s="132">
        <f>ROUND(SUM(AV98:AW98),2)</f>
        <v>0</v>
      </c>
      <c r="AU98" s="133">
        <f>'VON - Vedlejší a ostatní ...'!P122</f>
        <v>0</v>
      </c>
      <c r="AV98" s="132">
        <f>'VON - Vedlejší a ostatní ...'!J33</f>
        <v>0</v>
      </c>
      <c r="AW98" s="132">
        <f>'VON - Vedlejší a ostatní ...'!J34</f>
        <v>0</v>
      </c>
      <c r="AX98" s="132">
        <f>'VON - Vedlejší a ostatní ...'!J35</f>
        <v>0</v>
      </c>
      <c r="AY98" s="132">
        <f>'VON - Vedlejší a ostatní ...'!J36</f>
        <v>0</v>
      </c>
      <c r="AZ98" s="132">
        <f>'VON - Vedlejší a ostatní ...'!F33</f>
        <v>0</v>
      </c>
      <c r="BA98" s="132">
        <f>'VON - Vedlejší a ostatní ...'!F34</f>
        <v>0</v>
      </c>
      <c r="BB98" s="132">
        <f>'VON - Vedlejší a ostatní ...'!F35</f>
        <v>0</v>
      </c>
      <c r="BC98" s="132">
        <f>'VON - Vedlejší a ostatní ...'!F36</f>
        <v>0</v>
      </c>
      <c r="BD98" s="134">
        <f>'VON - Vedlejší a ostatní ...'!F37</f>
        <v>0</v>
      </c>
      <c r="BE98" s="7"/>
      <c r="BT98" s="130" t="s">
        <v>84</v>
      </c>
      <c r="BV98" s="130" t="s">
        <v>78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pans="1:57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D.1 - PŘECHOD PRO CHODCE,...'!C2" display="/"/>
    <hyperlink ref="A96" location="'D.2 - Veřejné osvětlení'!C2" display="/"/>
    <hyperlink ref="A97" location="'D.3 - Rozšíření metropoli...'!C2" display="/"/>
    <hyperlink ref="A9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  <c r="AZ2" s="135" t="s">
        <v>96</v>
      </c>
      <c r="BA2" s="135" t="s">
        <v>1</v>
      </c>
      <c r="BB2" s="135" t="s">
        <v>1</v>
      </c>
      <c r="BC2" s="135" t="s">
        <v>97</v>
      </c>
      <c r="BD2" s="135" t="s">
        <v>86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  <c r="AZ3" s="135" t="s">
        <v>98</v>
      </c>
      <c r="BA3" s="135" t="s">
        <v>1</v>
      </c>
      <c r="BB3" s="135" t="s">
        <v>1</v>
      </c>
      <c r="BC3" s="135" t="s">
        <v>99</v>
      </c>
      <c r="BD3" s="135" t="s">
        <v>86</v>
      </c>
    </row>
    <row r="4" spans="2:56" s="1" customFormat="1" ht="24.95" customHeight="1">
      <c r="B4" s="19"/>
      <c r="D4" s="138" t="s">
        <v>100</v>
      </c>
      <c r="L4" s="19"/>
      <c r="M4" s="139" t="s">
        <v>10</v>
      </c>
      <c r="AT4" s="16" t="s">
        <v>4</v>
      </c>
      <c r="AZ4" s="135" t="s">
        <v>101</v>
      </c>
      <c r="BA4" s="135" t="s">
        <v>1</v>
      </c>
      <c r="BB4" s="135" t="s">
        <v>1</v>
      </c>
      <c r="BC4" s="135" t="s">
        <v>102</v>
      </c>
      <c r="BD4" s="135" t="s">
        <v>86</v>
      </c>
    </row>
    <row r="5" spans="2:56" s="1" customFormat="1" ht="6.95" customHeight="1">
      <c r="B5" s="19"/>
      <c r="L5" s="19"/>
      <c r="AZ5" s="135" t="s">
        <v>103</v>
      </c>
      <c r="BA5" s="135" t="s">
        <v>104</v>
      </c>
      <c r="BB5" s="135" t="s">
        <v>1</v>
      </c>
      <c r="BC5" s="135" t="s">
        <v>105</v>
      </c>
      <c r="BD5" s="135" t="s">
        <v>86</v>
      </c>
    </row>
    <row r="6" spans="2:56" s="1" customFormat="1" ht="12" customHeight="1">
      <c r="B6" s="19"/>
      <c r="D6" s="140" t="s">
        <v>16</v>
      </c>
      <c r="L6" s="19"/>
      <c r="AZ6" s="135" t="s">
        <v>106</v>
      </c>
      <c r="BA6" s="135" t="s">
        <v>1</v>
      </c>
      <c r="BB6" s="135" t="s">
        <v>1</v>
      </c>
      <c r="BC6" s="135" t="s">
        <v>107</v>
      </c>
      <c r="BD6" s="135" t="s">
        <v>86</v>
      </c>
    </row>
    <row r="7" spans="2:56" s="1" customFormat="1" ht="26.25" customHeight="1">
      <c r="B7" s="19"/>
      <c r="E7" s="141" t="str">
        <f>'Rekapitulace stavby'!K6</f>
        <v>PŘECHOD PRO CHODCE, MÍSTO PRO PŘECHÁZENÍ, NOVÉ CHODNÍKY ul. LITOMĚŘICKÁ, DĚČÍN III</v>
      </c>
      <c r="F7" s="140"/>
      <c r="G7" s="140"/>
      <c r="H7" s="140"/>
      <c r="L7" s="19"/>
      <c r="AZ7" s="135" t="s">
        <v>108</v>
      </c>
      <c r="BA7" s="135" t="s">
        <v>1</v>
      </c>
      <c r="BB7" s="135" t="s">
        <v>1</v>
      </c>
      <c r="BC7" s="135" t="s">
        <v>109</v>
      </c>
      <c r="BD7" s="135" t="s">
        <v>86</v>
      </c>
    </row>
    <row r="8" spans="1:56" s="2" customFormat="1" ht="12" customHeight="1">
      <c r="A8" s="37"/>
      <c r="B8" s="43"/>
      <c r="C8" s="37"/>
      <c r="D8" s="140" t="s">
        <v>110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5" t="s">
        <v>111</v>
      </c>
      <c r="BA8" s="135" t="s">
        <v>112</v>
      </c>
      <c r="BB8" s="135" t="s">
        <v>1</v>
      </c>
      <c r="BC8" s="135" t="s">
        <v>113</v>
      </c>
      <c r="BD8" s="135" t="s">
        <v>86</v>
      </c>
    </row>
    <row r="9" spans="1:56" s="2" customFormat="1" ht="30" customHeight="1">
      <c r="A9" s="37"/>
      <c r="B9" s="43"/>
      <c r="C9" s="37"/>
      <c r="D9" s="37"/>
      <c r="E9" s="142" t="s">
        <v>114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5" t="s">
        <v>115</v>
      </c>
      <c r="BA9" s="135" t="s">
        <v>116</v>
      </c>
      <c r="BB9" s="135" t="s">
        <v>1</v>
      </c>
      <c r="BC9" s="135" t="s">
        <v>117</v>
      </c>
      <c r="BD9" s="135" t="s">
        <v>86</v>
      </c>
    </row>
    <row r="10" spans="1:56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35" t="s">
        <v>118</v>
      </c>
      <c r="BA10" s="135" t="s">
        <v>119</v>
      </c>
      <c r="BB10" s="135" t="s">
        <v>1</v>
      </c>
      <c r="BC10" s="135" t="s">
        <v>120</v>
      </c>
      <c r="BD10" s="135" t="s">
        <v>86</v>
      </c>
    </row>
    <row r="11" spans="1:56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35" t="s">
        <v>121</v>
      </c>
      <c r="BA11" s="135" t="s">
        <v>1</v>
      </c>
      <c r="BB11" s="135" t="s">
        <v>1</v>
      </c>
      <c r="BC11" s="135" t="s">
        <v>122</v>
      </c>
      <c r="BD11" s="135" t="s">
        <v>86</v>
      </c>
    </row>
    <row r="12" spans="1:56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13. 1. 2022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35" t="s">
        <v>123</v>
      </c>
      <c r="BA12" s="135" t="s">
        <v>1</v>
      </c>
      <c r="BB12" s="135" t="s">
        <v>1</v>
      </c>
      <c r="BC12" s="135" t="s">
        <v>124</v>
      </c>
      <c r="BD12" s="135" t="s">
        <v>86</v>
      </c>
    </row>
    <row r="13" spans="1:56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35" t="s">
        <v>125</v>
      </c>
      <c r="BA13" s="135" t="s">
        <v>1</v>
      </c>
      <c r="BB13" s="135" t="s">
        <v>1</v>
      </c>
      <c r="BC13" s="135" t="s">
        <v>126</v>
      </c>
      <c r="BD13" s="135" t="s">
        <v>86</v>
      </c>
    </row>
    <row r="14" spans="1:56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35" t="s">
        <v>127</v>
      </c>
      <c r="BA14" s="135" t="s">
        <v>1</v>
      </c>
      <c r="BB14" s="135" t="s">
        <v>1</v>
      </c>
      <c r="BC14" s="135" t="s">
        <v>128</v>
      </c>
      <c r="BD14" s="135" t="s">
        <v>86</v>
      </c>
    </row>
    <row r="15" spans="1:56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35" t="s">
        <v>129</v>
      </c>
      <c r="BA15" s="135" t="s">
        <v>1</v>
      </c>
      <c r="BB15" s="135" t="s">
        <v>1</v>
      </c>
      <c r="BC15" s="135" t="s">
        <v>130</v>
      </c>
      <c r="BD15" s="135" t="s">
        <v>86</v>
      </c>
    </row>
    <row r="16" spans="1:56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Z16" s="135" t="s">
        <v>131</v>
      </c>
      <c r="BA16" s="135" t="s">
        <v>1</v>
      </c>
      <c r="BB16" s="135" t="s">
        <v>1</v>
      </c>
      <c r="BC16" s="135" t="s">
        <v>132</v>
      </c>
      <c r="BD16" s="135" t="s">
        <v>86</v>
      </c>
    </row>
    <row r="17" spans="1:56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Z17" s="135" t="s">
        <v>133</v>
      </c>
      <c r="BA17" s="135" t="s">
        <v>1</v>
      </c>
      <c r="BB17" s="135" t="s">
        <v>1</v>
      </c>
      <c r="BC17" s="135" t="s">
        <v>134</v>
      </c>
      <c r="BD17" s="135" t="s">
        <v>86</v>
      </c>
    </row>
    <row r="18" spans="1:56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Z18" s="135" t="s">
        <v>135</v>
      </c>
      <c r="BA18" s="135" t="s">
        <v>136</v>
      </c>
      <c r="BB18" s="135" t="s">
        <v>1</v>
      </c>
      <c r="BC18" s="135" t="s">
        <v>86</v>
      </c>
      <c r="BD18" s="135" t="s">
        <v>86</v>
      </c>
    </row>
    <row r="19" spans="1:56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Z19" s="135" t="s">
        <v>137</v>
      </c>
      <c r="BA19" s="135" t="s">
        <v>1</v>
      </c>
      <c r="BB19" s="135" t="s">
        <v>1</v>
      </c>
      <c r="BC19" s="135" t="s">
        <v>138</v>
      </c>
      <c r="BD19" s="135" t="s">
        <v>86</v>
      </c>
    </row>
    <row r="20" spans="1:56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Z20" s="135" t="s">
        <v>139</v>
      </c>
      <c r="BA20" s="135" t="s">
        <v>1</v>
      </c>
      <c r="BB20" s="135" t="s">
        <v>1</v>
      </c>
      <c r="BC20" s="135" t="s">
        <v>140</v>
      </c>
      <c r="BD20" s="135" t="s">
        <v>86</v>
      </c>
    </row>
    <row r="21" spans="1:56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Z21" s="135" t="s">
        <v>141</v>
      </c>
      <c r="BA21" s="135" t="s">
        <v>1</v>
      </c>
      <c r="BB21" s="135" t="s">
        <v>1</v>
      </c>
      <c r="BC21" s="135" t="s">
        <v>86</v>
      </c>
      <c r="BD21" s="135" t="s">
        <v>86</v>
      </c>
    </row>
    <row r="22" spans="1:56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Z22" s="135" t="s">
        <v>142</v>
      </c>
      <c r="BA22" s="135" t="s">
        <v>1</v>
      </c>
      <c r="BB22" s="135" t="s">
        <v>1</v>
      </c>
      <c r="BC22" s="135" t="s">
        <v>8</v>
      </c>
      <c r="BD22" s="135" t="s">
        <v>86</v>
      </c>
    </row>
    <row r="23" spans="1:56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Z23" s="135" t="s">
        <v>143</v>
      </c>
      <c r="BA23" s="135" t="s">
        <v>1</v>
      </c>
      <c r="BB23" s="135" t="s">
        <v>1</v>
      </c>
      <c r="BC23" s="135" t="s">
        <v>144</v>
      </c>
      <c r="BD23" s="135" t="s">
        <v>86</v>
      </c>
    </row>
    <row r="24" spans="1:56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Z24" s="135" t="s">
        <v>145</v>
      </c>
      <c r="BA24" s="135" t="s">
        <v>146</v>
      </c>
      <c r="BB24" s="135" t="s">
        <v>1</v>
      </c>
      <c r="BC24" s="135" t="s">
        <v>147</v>
      </c>
      <c r="BD24" s="135" t="s">
        <v>86</v>
      </c>
    </row>
    <row r="25" spans="1:56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Z25" s="135" t="s">
        <v>148</v>
      </c>
      <c r="BA25" s="135" t="s">
        <v>1</v>
      </c>
      <c r="BB25" s="135" t="s">
        <v>1</v>
      </c>
      <c r="BC25" s="135" t="s">
        <v>149</v>
      </c>
      <c r="BD25" s="135" t="s">
        <v>86</v>
      </c>
    </row>
    <row r="26" spans="1:56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Z26" s="135" t="s">
        <v>150</v>
      </c>
      <c r="BA26" s="135" t="s">
        <v>1</v>
      </c>
      <c r="BB26" s="135" t="s">
        <v>1</v>
      </c>
      <c r="BC26" s="135" t="s">
        <v>151</v>
      </c>
      <c r="BD26" s="135" t="s">
        <v>86</v>
      </c>
    </row>
    <row r="27" spans="1:56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Z27" s="149" t="s">
        <v>152</v>
      </c>
      <c r="BA27" s="149" t="s">
        <v>1</v>
      </c>
      <c r="BB27" s="149" t="s">
        <v>1</v>
      </c>
      <c r="BC27" s="149" t="s">
        <v>153</v>
      </c>
      <c r="BD27" s="149" t="s">
        <v>86</v>
      </c>
    </row>
    <row r="28" spans="1:56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Z28" s="135" t="s">
        <v>154</v>
      </c>
      <c r="BA28" s="135" t="s">
        <v>1</v>
      </c>
      <c r="BB28" s="135" t="s">
        <v>1</v>
      </c>
      <c r="BC28" s="135" t="s">
        <v>155</v>
      </c>
      <c r="BD28" s="135" t="s">
        <v>86</v>
      </c>
    </row>
    <row r="29" spans="1:56" s="2" customFormat="1" ht="6.95" customHeight="1">
      <c r="A29" s="37"/>
      <c r="B29" s="43"/>
      <c r="C29" s="37"/>
      <c r="D29" s="150"/>
      <c r="E29" s="150"/>
      <c r="F29" s="150"/>
      <c r="G29" s="150"/>
      <c r="H29" s="150"/>
      <c r="I29" s="150"/>
      <c r="J29" s="150"/>
      <c r="K29" s="15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Z29" s="135" t="s">
        <v>156</v>
      </c>
      <c r="BA29" s="135" t="s">
        <v>1</v>
      </c>
      <c r="BB29" s="135" t="s">
        <v>1</v>
      </c>
      <c r="BC29" s="135" t="s">
        <v>157</v>
      </c>
      <c r="BD29" s="135" t="s">
        <v>86</v>
      </c>
    </row>
    <row r="30" spans="1:56" s="2" customFormat="1" ht="25.4" customHeight="1">
      <c r="A30" s="37"/>
      <c r="B30" s="43"/>
      <c r="C30" s="37"/>
      <c r="D30" s="151" t="s">
        <v>36</v>
      </c>
      <c r="E30" s="37"/>
      <c r="F30" s="37"/>
      <c r="G30" s="37"/>
      <c r="H30" s="37"/>
      <c r="I30" s="37"/>
      <c r="J30" s="152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Z30" s="135" t="s">
        <v>158</v>
      </c>
      <c r="BA30" s="135" t="s">
        <v>1</v>
      </c>
      <c r="BB30" s="135" t="s">
        <v>1</v>
      </c>
      <c r="BC30" s="135" t="s">
        <v>159</v>
      </c>
      <c r="BD30" s="135" t="s">
        <v>86</v>
      </c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3" t="s">
        <v>38</v>
      </c>
      <c r="G32" s="37"/>
      <c r="H32" s="37"/>
      <c r="I32" s="153" t="s">
        <v>37</v>
      </c>
      <c r="J32" s="153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4" t="s">
        <v>40</v>
      </c>
      <c r="E33" s="140" t="s">
        <v>41</v>
      </c>
      <c r="F33" s="155">
        <f>ROUND((SUM(BE124:BE333)),2)</f>
        <v>0</v>
      </c>
      <c r="G33" s="37"/>
      <c r="H33" s="37"/>
      <c r="I33" s="156">
        <v>0.21</v>
      </c>
      <c r="J33" s="155">
        <f>ROUND(((SUM(BE124:BE333))*I33),2)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5">
        <f>ROUND((SUM(BF124:BF333)),2)</f>
        <v>0</v>
      </c>
      <c r="G34" s="37"/>
      <c r="H34" s="37"/>
      <c r="I34" s="156">
        <v>0.15</v>
      </c>
      <c r="J34" s="155">
        <f>ROUND(((SUM(BF124:BF333))*I34),2)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5">
        <f>ROUND((SUM(BG124:BG333)),2)</f>
        <v>0</v>
      </c>
      <c r="G35" s="37"/>
      <c r="H35" s="37"/>
      <c r="I35" s="156">
        <v>0.21</v>
      </c>
      <c r="J35" s="15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5">
        <f>ROUND((SUM(BH124:BH333)),2)</f>
        <v>0</v>
      </c>
      <c r="G36" s="37"/>
      <c r="H36" s="37"/>
      <c r="I36" s="156">
        <v>0.15</v>
      </c>
      <c r="J36" s="15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5">
        <f>ROUND((SUM(BI124:BI333)),2)</f>
        <v>0</v>
      </c>
      <c r="G37" s="37"/>
      <c r="H37" s="37"/>
      <c r="I37" s="156">
        <v>0</v>
      </c>
      <c r="J37" s="15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5" t="str">
        <f>E7</f>
        <v>PŘECHOD PRO CHODCE, MÍSTO PRO PŘECHÁZENÍ, NOVÉ CHODNÍKY ul. LITOMĚŘICKÁ, DĚČÍN III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30" customHeight="1">
      <c r="A87" s="37"/>
      <c r="B87" s="38"/>
      <c r="C87" s="39"/>
      <c r="D87" s="39"/>
      <c r="E87" s="75" t="str">
        <f>E9</f>
        <v>D.1 - PŘECHOD PRO CHODCE, MÍSTO PRO PŘECHÁZENÍ, NOVÉ CHODNÍKY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p.p.č. 197/1, 197/2, 197/14, 197/15, 697/4, 703/4</v>
      </c>
      <c r="G89" s="39"/>
      <c r="H89" s="39"/>
      <c r="I89" s="31" t="s">
        <v>22</v>
      </c>
      <c r="J89" s="78" t="str">
        <f>IF(J12="","",J12)</f>
        <v>13. 1. 2022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DĚČÍN</v>
      </c>
      <c r="G91" s="39"/>
      <c r="H91" s="39"/>
      <c r="I91" s="31" t="s">
        <v>30</v>
      </c>
      <c r="J91" s="35" t="str">
        <f>E21</f>
        <v>Ing. Vladimír POLDA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J.Duben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6" t="s">
        <v>161</v>
      </c>
      <c r="D94" s="177"/>
      <c r="E94" s="177"/>
      <c r="F94" s="177"/>
      <c r="G94" s="177"/>
      <c r="H94" s="177"/>
      <c r="I94" s="177"/>
      <c r="J94" s="178" t="s">
        <v>162</v>
      </c>
      <c r="K94" s="177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9" t="s">
        <v>163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164</v>
      </c>
    </row>
    <row r="97" spans="1:31" s="9" customFormat="1" ht="24.95" customHeight="1">
      <c r="A97" s="9"/>
      <c r="B97" s="180"/>
      <c r="C97" s="181"/>
      <c r="D97" s="182" t="s">
        <v>165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166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167</v>
      </c>
      <c r="E99" s="189"/>
      <c r="F99" s="189"/>
      <c r="G99" s="189"/>
      <c r="H99" s="189"/>
      <c r="I99" s="189"/>
      <c r="J99" s="190">
        <f>J180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168</v>
      </c>
      <c r="E100" s="189"/>
      <c r="F100" s="189"/>
      <c r="G100" s="189"/>
      <c r="H100" s="189"/>
      <c r="I100" s="189"/>
      <c r="J100" s="190">
        <f>J182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169</v>
      </c>
      <c r="E101" s="189"/>
      <c r="F101" s="189"/>
      <c r="G101" s="189"/>
      <c r="H101" s="189"/>
      <c r="I101" s="189"/>
      <c r="J101" s="190">
        <f>J232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170</v>
      </c>
      <c r="E102" s="189"/>
      <c r="F102" s="189"/>
      <c r="G102" s="189"/>
      <c r="H102" s="189"/>
      <c r="I102" s="189"/>
      <c r="J102" s="190">
        <f>J258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171</v>
      </c>
      <c r="E103" s="189"/>
      <c r="F103" s="189"/>
      <c r="G103" s="189"/>
      <c r="H103" s="189"/>
      <c r="I103" s="189"/>
      <c r="J103" s="190">
        <f>J309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172</v>
      </c>
      <c r="E104" s="189"/>
      <c r="F104" s="189"/>
      <c r="G104" s="189"/>
      <c r="H104" s="189"/>
      <c r="I104" s="189"/>
      <c r="J104" s="190">
        <f>J332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173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6.25" customHeight="1">
      <c r="A114" s="37"/>
      <c r="B114" s="38"/>
      <c r="C114" s="39"/>
      <c r="D114" s="39"/>
      <c r="E114" s="175" t="str">
        <f>E7</f>
        <v>PŘECHOD PRO CHODCE, MÍSTO PRO PŘECHÁZENÍ, NOVÉ CHODNÍKY ul. LITOMĚŘICKÁ, DĚČÍN III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110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30" customHeight="1">
      <c r="A116" s="37"/>
      <c r="B116" s="38"/>
      <c r="C116" s="39"/>
      <c r="D116" s="39"/>
      <c r="E116" s="75" t="str">
        <f>E9</f>
        <v>D.1 - PŘECHOD PRO CHODCE, MÍSTO PRO PŘECHÁZENÍ, NOVÉ CHODNÍKY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p.p.č. 197/1, 197/2, 197/14, 197/15, 697/4, 703/4</v>
      </c>
      <c r="G118" s="39"/>
      <c r="H118" s="39"/>
      <c r="I118" s="31" t="s">
        <v>22</v>
      </c>
      <c r="J118" s="78" t="str">
        <f>IF(J12="","",J12)</f>
        <v>13. 1. 2022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E15</f>
        <v>STATUTÁRNÍ MĚSTO DĚČÍN</v>
      </c>
      <c r="G120" s="39"/>
      <c r="H120" s="39"/>
      <c r="I120" s="31" t="s">
        <v>30</v>
      </c>
      <c r="J120" s="35" t="str">
        <f>E21</f>
        <v>Ing. Vladimír POLDA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28</v>
      </c>
      <c r="D121" s="39"/>
      <c r="E121" s="39"/>
      <c r="F121" s="26" t="str">
        <f>IF(E18="","",E18)</f>
        <v>Vyplň údaj</v>
      </c>
      <c r="G121" s="39"/>
      <c r="H121" s="39"/>
      <c r="I121" s="31" t="s">
        <v>33</v>
      </c>
      <c r="J121" s="35" t="str">
        <f>E24</f>
        <v>J.Duben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2"/>
      <c r="B123" s="193"/>
      <c r="C123" s="194" t="s">
        <v>174</v>
      </c>
      <c r="D123" s="195" t="s">
        <v>61</v>
      </c>
      <c r="E123" s="195" t="s">
        <v>57</v>
      </c>
      <c r="F123" s="195" t="s">
        <v>58</v>
      </c>
      <c r="G123" s="195" t="s">
        <v>175</v>
      </c>
      <c r="H123" s="195" t="s">
        <v>176</v>
      </c>
      <c r="I123" s="195" t="s">
        <v>177</v>
      </c>
      <c r="J123" s="196" t="s">
        <v>162</v>
      </c>
      <c r="K123" s="197" t="s">
        <v>178</v>
      </c>
      <c r="L123" s="198"/>
      <c r="M123" s="99" t="s">
        <v>1</v>
      </c>
      <c r="N123" s="100" t="s">
        <v>40</v>
      </c>
      <c r="O123" s="100" t="s">
        <v>179</v>
      </c>
      <c r="P123" s="100" t="s">
        <v>180</v>
      </c>
      <c r="Q123" s="100" t="s">
        <v>181</v>
      </c>
      <c r="R123" s="100" t="s">
        <v>182</v>
      </c>
      <c r="S123" s="100" t="s">
        <v>183</v>
      </c>
      <c r="T123" s="101" t="s">
        <v>184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7"/>
      <c r="B124" s="38"/>
      <c r="C124" s="106" t="s">
        <v>185</v>
      </c>
      <c r="D124" s="39"/>
      <c r="E124" s="39"/>
      <c r="F124" s="39"/>
      <c r="G124" s="39"/>
      <c r="H124" s="39"/>
      <c r="I124" s="39"/>
      <c r="J124" s="199">
        <f>BK124</f>
        <v>0</v>
      </c>
      <c r="K124" s="39"/>
      <c r="L124" s="43"/>
      <c r="M124" s="102"/>
      <c r="N124" s="200"/>
      <c r="O124" s="103"/>
      <c r="P124" s="201">
        <f>P125</f>
        <v>0</v>
      </c>
      <c r="Q124" s="103"/>
      <c r="R124" s="201">
        <f>R125</f>
        <v>305.1889587</v>
      </c>
      <c r="S124" s="103"/>
      <c r="T124" s="202">
        <f>T125</f>
        <v>275.59776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75</v>
      </c>
      <c r="AU124" s="16" t="s">
        <v>164</v>
      </c>
      <c r="BK124" s="203">
        <f>BK125</f>
        <v>0</v>
      </c>
    </row>
    <row r="125" spans="1:63" s="12" customFormat="1" ht="25.9" customHeight="1">
      <c r="A125" s="12"/>
      <c r="B125" s="204"/>
      <c r="C125" s="205"/>
      <c r="D125" s="206" t="s">
        <v>75</v>
      </c>
      <c r="E125" s="207" t="s">
        <v>186</v>
      </c>
      <c r="F125" s="207" t="s">
        <v>187</v>
      </c>
      <c r="G125" s="205"/>
      <c r="H125" s="205"/>
      <c r="I125" s="208"/>
      <c r="J125" s="209">
        <f>BK125</f>
        <v>0</v>
      </c>
      <c r="K125" s="205"/>
      <c r="L125" s="210"/>
      <c r="M125" s="211"/>
      <c r="N125" s="212"/>
      <c r="O125" s="212"/>
      <c r="P125" s="213">
        <f>P126+P180+P182+P232+P258+P309+P332</f>
        <v>0</v>
      </c>
      <c r="Q125" s="212"/>
      <c r="R125" s="213">
        <f>R126+R180+R182+R232+R258+R309+R332</f>
        <v>305.1889587</v>
      </c>
      <c r="S125" s="212"/>
      <c r="T125" s="214">
        <f>T126+T180+T182+T232+T258+T309+T332</f>
        <v>275.59776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84</v>
      </c>
      <c r="AT125" s="216" t="s">
        <v>75</v>
      </c>
      <c r="AU125" s="216" t="s">
        <v>76</v>
      </c>
      <c r="AY125" s="215" t="s">
        <v>188</v>
      </c>
      <c r="BK125" s="217">
        <f>BK126+BK180+BK182+BK232+BK258+BK309+BK332</f>
        <v>0</v>
      </c>
    </row>
    <row r="126" spans="1:63" s="12" customFormat="1" ht="22.8" customHeight="1">
      <c r="A126" s="12"/>
      <c r="B126" s="204"/>
      <c r="C126" s="205"/>
      <c r="D126" s="206" t="s">
        <v>75</v>
      </c>
      <c r="E126" s="218" t="s">
        <v>84</v>
      </c>
      <c r="F126" s="218" t="s">
        <v>189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f>SUM(P127:P179)</f>
        <v>0</v>
      </c>
      <c r="Q126" s="212"/>
      <c r="R126" s="213">
        <f>SUM(R127:R179)</f>
        <v>56.951872200000004</v>
      </c>
      <c r="S126" s="212"/>
      <c r="T126" s="214">
        <f>SUM(T127:T179)</f>
        <v>274.40776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84</v>
      </c>
      <c r="AT126" s="216" t="s">
        <v>75</v>
      </c>
      <c r="AU126" s="216" t="s">
        <v>84</v>
      </c>
      <c r="AY126" s="215" t="s">
        <v>188</v>
      </c>
      <c r="BK126" s="217">
        <f>SUM(BK127:BK179)</f>
        <v>0</v>
      </c>
    </row>
    <row r="127" spans="1:65" s="2" customFormat="1" ht="37.8" customHeight="1">
      <c r="A127" s="37"/>
      <c r="B127" s="38"/>
      <c r="C127" s="220" t="s">
        <v>84</v>
      </c>
      <c r="D127" s="220" t="s">
        <v>190</v>
      </c>
      <c r="E127" s="221" t="s">
        <v>191</v>
      </c>
      <c r="F127" s="222" t="s">
        <v>192</v>
      </c>
      <c r="G127" s="223" t="s">
        <v>193</v>
      </c>
      <c r="H127" s="224">
        <v>17</v>
      </c>
      <c r="I127" s="225"/>
      <c r="J127" s="226">
        <f>ROUND(I127*H127,2)</f>
        <v>0</v>
      </c>
      <c r="K127" s="227"/>
      <c r="L127" s="43"/>
      <c r="M127" s="228" t="s">
        <v>1</v>
      </c>
      <c r="N127" s="229" t="s">
        <v>41</v>
      </c>
      <c r="O127" s="90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2" t="s">
        <v>194</v>
      </c>
      <c r="AT127" s="232" t="s">
        <v>190</v>
      </c>
      <c r="AU127" s="232" t="s">
        <v>86</v>
      </c>
      <c r="AY127" s="16" t="s">
        <v>188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6" t="s">
        <v>84</v>
      </c>
      <c r="BK127" s="233">
        <f>ROUND(I127*H127,2)</f>
        <v>0</v>
      </c>
      <c r="BL127" s="16" t="s">
        <v>194</v>
      </c>
      <c r="BM127" s="232" t="s">
        <v>195</v>
      </c>
    </row>
    <row r="128" spans="1:65" s="2" customFormat="1" ht="24.15" customHeight="1">
      <c r="A128" s="37"/>
      <c r="B128" s="38"/>
      <c r="C128" s="220" t="s">
        <v>86</v>
      </c>
      <c r="D128" s="220" t="s">
        <v>190</v>
      </c>
      <c r="E128" s="221" t="s">
        <v>196</v>
      </c>
      <c r="F128" s="222" t="s">
        <v>197</v>
      </c>
      <c r="G128" s="223" t="s">
        <v>193</v>
      </c>
      <c r="H128" s="224">
        <v>680.2</v>
      </c>
      <c r="I128" s="225"/>
      <c r="J128" s="226">
        <f>ROUND(I128*H128,2)</f>
        <v>0</v>
      </c>
      <c r="K128" s="227"/>
      <c r="L128" s="43"/>
      <c r="M128" s="228" t="s">
        <v>1</v>
      </c>
      <c r="N128" s="229" t="s">
        <v>41</v>
      </c>
      <c r="O128" s="90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2" t="s">
        <v>194</v>
      </c>
      <c r="AT128" s="232" t="s">
        <v>190</v>
      </c>
      <c r="AU128" s="232" t="s">
        <v>86</v>
      </c>
      <c r="AY128" s="16" t="s">
        <v>188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6" t="s">
        <v>84</v>
      </c>
      <c r="BK128" s="233">
        <f>ROUND(I128*H128,2)</f>
        <v>0</v>
      </c>
      <c r="BL128" s="16" t="s">
        <v>194</v>
      </c>
      <c r="BM128" s="232" t="s">
        <v>198</v>
      </c>
    </row>
    <row r="129" spans="1:51" s="13" customFormat="1" ht="12">
      <c r="A129" s="13"/>
      <c r="B129" s="234"/>
      <c r="C129" s="235"/>
      <c r="D129" s="236" t="s">
        <v>199</v>
      </c>
      <c r="E129" s="237" t="s">
        <v>101</v>
      </c>
      <c r="F129" s="238" t="s">
        <v>200</v>
      </c>
      <c r="G129" s="235"/>
      <c r="H129" s="239">
        <v>325.4</v>
      </c>
      <c r="I129" s="240"/>
      <c r="J129" s="235"/>
      <c r="K129" s="235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199</v>
      </c>
      <c r="AU129" s="245" t="s">
        <v>86</v>
      </c>
      <c r="AV129" s="13" t="s">
        <v>86</v>
      </c>
      <c r="AW129" s="13" t="s">
        <v>32</v>
      </c>
      <c r="AX129" s="13" t="s">
        <v>76</v>
      </c>
      <c r="AY129" s="245" t="s">
        <v>188</v>
      </c>
    </row>
    <row r="130" spans="1:51" s="13" customFormat="1" ht="12">
      <c r="A130" s="13"/>
      <c r="B130" s="234"/>
      <c r="C130" s="235"/>
      <c r="D130" s="236" t="s">
        <v>199</v>
      </c>
      <c r="E130" s="237" t="s">
        <v>106</v>
      </c>
      <c r="F130" s="238" t="s">
        <v>201</v>
      </c>
      <c r="G130" s="235"/>
      <c r="H130" s="239">
        <v>4.5</v>
      </c>
      <c r="I130" s="240"/>
      <c r="J130" s="235"/>
      <c r="K130" s="235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199</v>
      </c>
      <c r="AU130" s="245" t="s">
        <v>86</v>
      </c>
      <c r="AV130" s="13" t="s">
        <v>86</v>
      </c>
      <c r="AW130" s="13" t="s">
        <v>32</v>
      </c>
      <c r="AX130" s="13" t="s">
        <v>76</v>
      </c>
      <c r="AY130" s="245" t="s">
        <v>188</v>
      </c>
    </row>
    <row r="131" spans="1:51" s="13" customFormat="1" ht="12">
      <c r="A131" s="13"/>
      <c r="B131" s="234"/>
      <c r="C131" s="235"/>
      <c r="D131" s="236" t="s">
        <v>199</v>
      </c>
      <c r="E131" s="237" t="s">
        <v>121</v>
      </c>
      <c r="F131" s="238" t="s">
        <v>202</v>
      </c>
      <c r="G131" s="235"/>
      <c r="H131" s="239">
        <v>230</v>
      </c>
      <c r="I131" s="240"/>
      <c r="J131" s="235"/>
      <c r="K131" s="235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199</v>
      </c>
      <c r="AU131" s="245" t="s">
        <v>86</v>
      </c>
      <c r="AV131" s="13" t="s">
        <v>86</v>
      </c>
      <c r="AW131" s="13" t="s">
        <v>32</v>
      </c>
      <c r="AX131" s="13" t="s">
        <v>76</v>
      </c>
      <c r="AY131" s="245" t="s">
        <v>188</v>
      </c>
    </row>
    <row r="132" spans="1:51" s="13" customFormat="1" ht="12">
      <c r="A132" s="13"/>
      <c r="B132" s="234"/>
      <c r="C132" s="235"/>
      <c r="D132" s="236" t="s">
        <v>199</v>
      </c>
      <c r="E132" s="237" t="s">
        <v>96</v>
      </c>
      <c r="F132" s="238" t="s">
        <v>203</v>
      </c>
      <c r="G132" s="235"/>
      <c r="H132" s="239">
        <v>120.3</v>
      </c>
      <c r="I132" s="240"/>
      <c r="J132" s="235"/>
      <c r="K132" s="235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199</v>
      </c>
      <c r="AU132" s="245" t="s">
        <v>86</v>
      </c>
      <c r="AV132" s="13" t="s">
        <v>86</v>
      </c>
      <c r="AW132" s="13" t="s">
        <v>32</v>
      </c>
      <c r="AX132" s="13" t="s">
        <v>76</v>
      </c>
      <c r="AY132" s="245" t="s">
        <v>188</v>
      </c>
    </row>
    <row r="133" spans="1:51" s="14" customFormat="1" ht="12">
      <c r="A133" s="14"/>
      <c r="B133" s="246"/>
      <c r="C133" s="247"/>
      <c r="D133" s="236" t="s">
        <v>199</v>
      </c>
      <c r="E133" s="248" t="s">
        <v>129</v>
      </c>
      <c r="F133" s="249" t="s">
        <v>204</v>
      </c>
      <c r="G133" s="247"/>
      <c r="H133" s="250">
        <v>680.2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199</v>
      </c>
      <c r="AU133" s="256" t="s">
        <v>86</v>
      </c>
      <c r="AV133" s="14" t="s">
        <v>194</v>
      </c>
      <c r="AW133" s="14" t="s">
        <v>32</v>
      </c>
      <c r="AX133" s="14" t="s">
        <v>84</v>
      </c>
      <c r="AY133" s="256" t="s">
        <v>188</v>
      </c>
    </row>
    <row r="134" spans="1:65" s="2" customFormat="1" ht="24.15" customHeight="1">
      <c r="A134" s="37"/>
      <c r="B134" s="38"/>
      <c r="C134" s="220" t="s">
        <v>205</v>
      </c>
      <c r="D134" s="220" t="s">
        <v>190</v>
      </c>
      <c r="E134" s="221" t="s">
        <v>206</v>
      </c>
      <c r="F134" s="222" t="s">
        <v>207</v>
      </c>
      <c r="G134" s="223" t="s">
        <v>193</v>
      </c>
      <c r="H134" s="224">
        <v>5.5</v>
      </c>
      <c r="I134" s="225"/>
      <c r="J134" s="226">
        <f>ROUND(I134*H134,2)</f>
        <v>0</v>
      </c>
      <c r="K134" s="227"/>
      <c r="L134" s="43"/>
      <c r="M134" s="228" t="s">
        <v>1</v>
      </c>
      <c r="N134" s="229" t="s">
        <v>41</v>
      </c>
      <c r="O134" s="90"/>
      <c r="P134" s="230">
        <f>O134*H134</f>
        <v>0</v>
      </c>
      <c r="Q134" s="230">
        <v>0</v>
      </c>
      <c r="R134" s="230">
        <f>Q134*H134</f>
        <v>0</v>
      </c>
      <c r="S134" s="230">
        <v>0.255</v>
      </c>
      <c r="T134" s="231">
        <f>S134*H134</f>
        <v>1.4025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2" t="s">
        <v>194</v>
      </c>
      <c r="AT134" s="232" t="s">
        <v>190</v>
      </c>
      <c r="AU134" s="232" t="s">
        <v>86</v>
      </c>
      <c r="AY134" s="16" t="s">
        <v>188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6" t="s">
        <v>84</v>
      </c>
      <c r="BK134" s="233">
        <f>ROUND(I134*H134,2)</f>
        <v>0</v>
      </c>
      <c r="BL134" s="16" t="s">
        <v>194</v>
      </c>
      <c r="BM134" s="232" t="s">
        <v>208</v>
      </c>
    </row>
    <row r="135" spans="1:51" s="13" customFormat="1" ht="12">
      <c r="A135" s="13"/>
      <c r="B135" s="234"/>
      <c r="C135" s="235"/>
      <c r="D135" s="236" t="s">
        <v>199</v>
      </c>
      <c r="E135" s="237" t="s">
        <v>118</v>
      </c>
      <c r="F135" s="238" t="s">
        <v>209</v>
      </c>
      <c r="G135" s="235"/>
      <c r="H135" s="239">
        <v>5.5</v>
      </c>
      <c r="I135" s="240"/>
      <c r="J135" s="235"/>
      <c r="K135" s="235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199</v>
      </c>
      <c r="AU135" s="245" t="s">
        <v>86</v>
      </c>
      <c r="AV135" s="13" t="s">
        <v>86</v>
      </c>
      <c r="AW135" s="13" t="s">
        <v>32</v>
      </c>
      <c r="AX135" s="13" t="s">
        <v>84</v>
      </c>
      <c r="AY135" s="245" t="s">
        <v>188</v>
      </c>
    </row>
    <row r="136" spans="1:65" s="2" customFormat="1" ht="24.15" customHeight="1">
      <c r="A136" s="37"/>
      <c r="B136" s="38"/>
      <c r="C136" s="220" t="s">
        <v>194</v>
      </c>
      <c r="D136" s="220" t="s">
        <v>190</v>
      </c>
      <c r="E136" s="221" t="s">
        <v>210</v>
      </c>
      <c r="F136" s="222" t="s">
        <v>211</v>
      </c>
      <c r="G136" s="223" t="s">
        <v>193</v>
      </c>
      <c r="H136" s="224">
        <v>52.26</v>
      </c>
      <c r="I136" s="225"/>
      <c r="J136" s="226">
        <f>ROUND(I136*H136,2)</f>
        <v>0</v>
      </c>
      <c r="K136" s="227"/>
      <c r="L136" s="43"/>
      <c r="M136" s="228" t="s">
        <v>1</v>
      </c>
      <c r="N136" s="229" t="s">
        <v>41</v>
      </c>
      <c r="O136" s="90"/>
      <c r="P136" s="230">
        <f>O136*H136</f>
        <v>0</v>
      </c>
      <c r="Q136" s="230">
        <v>0</v>
      </c>
      <c r="R136" s="230">
        <f>Q136*H136</f>
        <v>0</v>
      </c>
      <c r="S136" s="230">
        <v>0.26</v>
      </c>
      <c r="T136" s="231">
        <f>S136*H136</f>
        <v>13.5876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2" t="s">
        <v>194</v>
      </c>
      <c r="AT136" s="232" t="s">
        <v>190</v>
      </c>
      <c r="AU136" s="232" t="s">
        <v>86</v>
      </c>
      <c r="AY136" s="16" t="s">
        <v>188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6" t="s">
        <v>84</v>
      </c>
      <c r="BK136" s="233">
        <f>ROUND(I136*H136,2)</f>
        <v>0</v>
      </c>
      <c r="BL136" s="16" t="s">
        <v>194</v>
      </c>
      <c r="BM136" s="232" t="s">
        <v>212</v>
      </c>
    </row>
    <row r="137" spans="1:51" s="13" customFormat="1" ht="12">
      <c r="A137" s="13"/>
      <c r="B137" s="234"/>
      <c r="C137" s="235"/>
      <c r="D137" s="236" t="s">
        <v>199</v>
      </c>
      <c r="E137" s="237" t="s">
        <v>1</v>
      </c>
      <c r="F137" s="238" t="s">
        <v>213</v>
      </c>
      <c r="G137" s="235"/>
      <c r="H137" s="239">
        <v>19.24</v>
      </c>
      <c r="I137" s="240"/>
      <c r="J137" s="235"/>
      <c r="K137" s="235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199</v>
      </c>
      <c r="AU137" s="245" t="s">
        <v>86</v>
      </c>
      <c r="AV137" s="13" t="s">
        <v>86</v>
      </c>
      <c r="AW137" s="13" t="s">
        <v>32</v>
      </c>
      <c r="AX137" s="13" t="s">
        <v>76</v>
      </c>
      <c r="AY137" s="245" t="s">
        <v>188</v>
      </c>
    </row>
    <row r="138" spans="1:51" s="13" customFormat="1" ht="12">
      <c r="A138" s="13"/>
      <c r="B138" s="234"/>
      <c r="C138" s="235"/>
      <c r="D138" s="236" t="s">
        <v>199</v>
      </c>
      <c r="E138" s="237" t="s">
        <v>1</v>
      </c>
      <c r="F138" s="238" t="s">
        <v>214</v>
      </c>
      <c r="G138" s="235"/>
      <c r="H138" s="239">
        <v>2.4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199</v>
      </c>
      <c r="AU138" s="245" t="s">
        <v>86</v>
      </c>
      <c r="AV138" s="13" t="s">
        <v>86</v>
      </c>
      <c r="AW138" s="13" t="s">
        <v>32</v>
      </c>
      <c r="AX138" s="13" t="s">
        <v>76</v>
      </c>
      <c r="AY138" s="245" t="s">
        <v>188</v>
      </c>
    </row>
    <row r="139" spans="1:51" s="13" customFormat="1" ht="12">
      <c r="A139" s="13"/>
      <c r="B139" s="234"/>
      <c r="C139" s="235"/>
      <c r="D139" s="236" t="s">
        <v>199</v>
      </c>
      <c r="E139" s="237" t="s">
        <v>98</v>
      </c>
      <c r="F139" s="238" t="s">
        <v>215</v>
      </c>
      <c r="G139" s="235"/>
      <c r="H139" s="239">
        <v>30.62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199</v>
      </c>
      <c r="AU139" s="245" t="s">
        <v>86</v>
      </c>
      <c r="AV139" s="13" t="s">
        <v>86</v>
      </c>
      <c r="AW139" s="13" t="s">
        <v>32</v>
      </c>
      <c r="AX139" s="13" t="s">
        <v>76</v>
      </c>
      <c r="AY139" s="245" t="s">
        <v>188</v>
      </c>
    </row>
    <row r="140" spans="1:51" s="14" customFormat="1" ht="12">
      <c r="A140" s="14"/>
      <c r="B140" s="246"/>
      <c r="C140" s="247"/>
      <c r="D140" s="236" t="s">
        <v>199</v>
      </c>
      <c r="E140" s="248" t="s">
        <v>1</v>
      </c>
      <c r="F140" s="249" t="s">
        <v>204</v>
      </c>
      <c r="G140" s="247"/>
      <c r="H140" s="250">
        <v>52.26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199</v>
      </c>
      <c r="AU140" s="256" t="s">
        <v>86</v>
      </c>
      <c r="AV140" s="14" t="s">
        <v>194</v>
      </c>
      <c r="AW140" s="14" t="s">
        <v>32</v>
      </c>
      <c r="AX140" s="14" t="s">
        <v>84</v>
      </c>
      <c r="AY140" s="256" t="s">
        <v>188</v>
      </c>
    </row>
    <row r="141" spans="1:65" s="2" customFormat="1" ht="24.15" customHeight="1">
      <c r="A141" s="37"/>
      <c r="B141" s="38"/>
      <c r="C141" s="220" t="s">
        <v>216</v>
      </c>
      <c r="D141" s="220" t="s">
        <v>190</v>
      </c>
      <c r="E141" s="221" t="s">
        <v>217</v>
      </c>
      <c r="F141" s="222" t="s">
        <v>218</v>
      </c>
      <c r="G141" s="223" t="s">
        <v>193</v>
      </c>
      <c r="H141" s="224">
        <v>2</v>
      </c>
      <c r="I141" s="225"/>
      <c r="J141" s="226">
        <f>ROUND(I141*H141,2)</f>
        <v>0</v>
      </c>
      <c r="K141" s="227"/>
      <c r="L141" s="43"/>
      <c r="M141" s="228" t="s">
        <v>1</v>
      </c>
      <c r="N141" s="229" t="s">
        <v>41</v>
      </c>
      <c r="O141" s="90"/>
      <c r="P141" s="230">
        <f>O141*H141</f>
        <v>0</v>
      </c>
      <c r="Q141" s="230">
        <v>0</v>
      </c>
      <c r="R141" s="230">
        <f>Q141*H141</f>
        <v>0</v>
      </c>
      <c r="S141" s="230">
        <v>0.32</v>
      </c>
      <c r="T141" s="231">
        <f>S141*H141</f>
        <v>0.64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2" t="s">
        <v>194</v>
      </c>
      <c r="AT141" s="232" t="s">
        <v>190</v>
      </c>
      <c r="AU141" s="232" t="s">
        <v>86</v>
      </c>
      <c r="AY141" s="16" t="s">
        <v>188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6" t="s">
        <v>84</v>
      </c>
      <c r="BK141" s="233">
        <f>ROUND(I141*H141,2)</f>
        <v>0</v>
      </c>
      <c r="BL141" s="16" t="s">
        <v>194</v>
      </c>
      <c r="BM141" s="232" t="s">
        <v>219</v>
      </c>
    </row>
    <row r="142" spans="1:51" s="13" customFormat="1" ht="12">
      <c r="A142" s="13"/>
      <c r="B142" s="234"/>
      <c r="C142" s="235"/>
      <c r="D142" s="236" t="s">
        <v>199</v>
      </c>
      <c r="E142" s="237" t="s">
        <v>135</v>
      </c>
      <c r="F142" s="238" t="s">
        <v>220</v>
      </c>
      <c r="G142" s="235"/>
      <c r="H142" s="239">
        <v>2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199</v>
      </c>
      <c r="AU142" s="245" t="s">
        <v>86</v>
      </c>
      <c r="AV142" s="13" t="s">
        <v>86</v>
      </c>
      <c r="AW142" s="13" t="s">
        <v>32</v>
      </c>
      <c r="AX142" s="13" t="s">
        <v>84</v>
      </c>
      <c r="AY142" s="245" t="s">
        <v>188</v>
      </c>
    </row>
    <row r="143" spans="1:65" s="2" customFormat="1" ht="33" customHeight="1">
      <c r="A143" s="37"/>
      <c r="B143" s="38"/>
      <c r="C143" s="220" t="s">
        <v>221</v>
      </c>
      <c r="D143" s="220" t="s">
        <v>190</v>
      </c>
      <c r="E143" s="221" t="s">
        <v>222</v>
      </c>
      <c r="F143" s="222" t="s">
        <v>223</v>
      </c>
      <c r="G143" s="223" t="s">
        <v>193</v>
      </c>
      <c r="H143" s="224">
        <v>10.5</v>
      </c>
      <c r="I143" s="225"/>
      <c r="J143" s="226">
        <f>ROUND(I143*H143,2)</f>
        <v>0</v>
      </c>
      <c r="K143" s="227"/>
      <c r="L143" s="43"/>
      <c r="M143" s="228" t="s">
        <v>1</v>
      </c>
      <c r="N143" s="229" t="s">
        <v>41</v>
      </c>
      <c r="O143" s="90"/>
      <c r="P143" s="230">
        <f>O143*H143</f>
        <v>0</v>
      </c>
      <c r="Q143" s="230">
        <v>0</v>
      </c>
      <c r="R143" s="230">
        <f>Q143*H143</f>
        <v>0</v>
      </c>
      <c r="S143" s="230">
        <v>0.425</v>
      </c>
      <c r="T143" s="231">
        <f>S143*H143</f>
        <v>4.4624999999999995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2" t="s">
        <v>194</v>
      </c>
      <c r="AT143" s="232" t="s">
        <v>190</v>
      </c>
      <c r="AU143" s="232" t="s">
        <v>86</v>
      </c>
      <c r="AY143" s="16" t="s">
        <v>188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6" t="s">
        <v>84</v>
      </c>
      <c r="BK143" s="233">
        <f>ROUND(I143*H143,2)</f>
        <v>0</v>
      </c>
      <c r="BL143" s="16" t="s">
        <v>194</v>
      </c>
      <c r="BM143" s="232" t="s">
        <v>224</v>
      </c>
    </row>
    <row r="144" spans="1:51" s="13" customFormat="1" ht="12">
      <c r="A144" s="13"/>
      <c r="B144" s="234"/>
      <c r="C144" s="235"/>
      <c r="D144" s="236" t="s">
        <v>199</v>
      </c>
      <c r="E144" s="237" t="s">
        <v>115</v>
      </c>
      <c r="F144" s="238" t="s">
        <v>117</v>
      </c>
      <c r="G144" s="235"/>
      <c r="H144" s="239">
        <v>10.5</v>
      </c>
      <c r="I144" s="240"/>
      <c r="J144" s="235"/>
      <c r="K144" s="235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199</v>
      </c>
      <c r="AU144" s="245" t="s">
        <v>86</v>
      </c>
      <c r="AV144" s="13" t="s">
        <v>86</v>
      </c>
      <c r="AW144" s="13" t="s">
        <v>32</v>
      </c>
      <c r="AX144" s="13" t="s">
        <v>84</v>
      </c>
      <c r="AY144" s="245" t="s">
        <v>188</v>
      </c>
    </row>
    <row r="145" spans="1:65" s="2" customFormat="1" ht="24.15" customHeight="1">
      <c r="A145" s="37"/>
      <c r="B145" s="38"/>
      <c r="C145" s="220" t="s">
        <v>225</v>
      </c>
      <c r="D145" s="220" t="s">
        <v>190</v>
      </c>
      <c r="E145" s="221" t="s">
        <v>226</v>
      </c>
      <c r="F145" s="222" t="s">
        <v>227</v>
      </c>
      <c r="G145" s="223" t="s">
        <v>193</v>
      </c>
      <c r="H145" s="224">
        <v>248.22</v>
      </c>
      <c r="I145" s="225"/>
      <c r="J145" s="226">
        <f>ROUND(I145*H145,2)</f>
        <v>0</v>
      </c>
      <c r="K145" s="227"/>
      <c r="L145" s="43"/>
      <c r="M145" s="228" t="s">
        <v>1</v>
      </c>
      <c r="N145" s="229" t="s">
        <v>41</v>
      </c>
      <c r="O145" s="90"/>
      <c r="P145" s="230">
        <f>O145*H145</f>
        <v>0</v>
      </c>
      <c r="Q145" s="230">
        <v>0</v>
      </c>
      <c r="R145" s="230">
        <f>Q145*H145</f>
        <v>0</v>
      </c>
      <c r="S145" s="230">
        <v>0.44</v>
      </c>
      <c r="T145" s="231">
        <f>S145*H145</f>
        <v>109.2168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2" t="s">
        <v>194</v>
      </c>
      <c r="AT145" s="232" t="s">
        <v>190</v>
      </c>
      <c r="AU145" s="232" t="s">
        <v>86</v>
      </c>
      <c r="AY145" s="16" t="s">
        <v>188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6" t="s">
        <v>84</v>
      </c>
      <c r="BK145" s="233">
        <f>ROUND(I145*H145,2)</f>
        <v>0</v>
      </c>
      <c r="BL145" s="16" t="s">
        <v>194</v>
      </c>
      <c r="BM145" s="232" t="s">
        <v>228</v>
      </c>
    </row>
    <row r="146" spans="1:51" s="13" customFormat="1" ht="12">
      <c r="A146" s="13"/>
      <c r="B146" s="234"/>
      <c r="C146" s="235"/>
      <c r="D146" s="236" t="s">
        <v>199</v>
      </c>
      <c r="E146" s="237" t="s">
        <v>1</v>
      </c>
      <c r="F146" s="238" t="s">
        <v>229</v>
      </c>
      <c r="G146" s="235"/>
      <c r="H146" s="239">
        <v>211.72</v>
      </c>
      <c r="I146" s="240"/>
      <c r="J146" s="235"/>
      <c r="K146" s="235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199</v>
      </c>
      <c r="AU146" s="245" t="s">
        <v>86</v>
      </c>
      <c r="AV146" s="13" t="s">
        <v>86</v>
      </c>
      <c r="AW146" s="13" t="s">
        <v>32</v>
      </c>
      <c r="AX146" s="13" t="s">
        <v>76</v>
      </c>
      <c r="AY146" s="245" t="s">
        <v>188</v>
      </c>
    </row>
    <row r="147" spans="1:51" s="13" customFormat="1" ht="12">
      <c r="A147" s="13"/>
      <c r="B147" s="234"/>
      <c r="C147" s="235"/>
      <c r="D147" s="236" t="s">
        <v>199</v>
      </c>
      <c r="E147" s="237" t="s">
        <v>108</v>
      </c>
      <c r="F147" s="238" t="s">
        <v>230</v>
      </c>
      <c r="G147" s="235"/>
      <c r="H147" s="239">
        <v>36.5</v>
      </c>
      <c r="I147" s="240"/>
      <c r="J147" s="235"/>
      <c r="K147" s="235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199</v>
      </c>
      <c r="AU147" s="245" t="s">
        <v>86</v>
      </c>
      <c r="AV147" s="13" t="s">
        <v>86</v>
      </c>
      <c r="AW147" s="13" t="s">
        <v>32</v>
      </c>
      <c r="AX147" s="13" t="s">
        <v>76</v>
      </c>
      <c r="AY147" s="245" t="s">
        <v>188</v>
      </c>
    </row>
    <row r="148" spans="1:51" s="14" customFormat="1" ht="12">
      <c r="A148" s="14"/>
      <c r="B148" s="246"/>
      <c r="C148" s="247"/>
      <c r="D148" s="236" t="s">
        <v>199</v>
      </c>
      <c r="E148" s="248" t="s">
        <v>1</v>
      </c>
      <c r="F148" s="249" t="s">
        <v>204</v>
      </c>
      <c r="G148" s="247"/>
      <c r="H148" s="250">
        <v>248.22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199</v>
      </c>
      <c r="AU148" s="256" t="s">
        <v>86</v>
      </c>
      <c r="AV148" s="14" t="s">
        <v>194</v>
      </c>
      <c r="AW148" s="14" t="s">
        <v>32</v>
      </c>
      <c r="AX148" s="14" t="s">
        <v>84</v>
      </c>
      <c r="AY148" s="256" t="s">
        <v>188</v>
      </c>
    </row>
    <row r="149" spans="1:65" s="2" customFormat="1" ht="24.15" customHeight="1">
      <c r="A149" s="37"/>
      <c r="B149" s="38"/>
      <c r="C149" s="220" t="s">
        <v>231</v>
      </c>
      <c r="D149" s="220" t="s">
        <v>190</v>
      </c>
      <c r="E149" s="221" t="s">
        <v>232</v>
      </c>
      <c r="F149" s="222" t="s">
        <v>233</v>
      </c>
      <c r="G149" s="223" t="s">
        <v>193</v>
      </c>
      <c r="H149" s="224">
        <v>165.1</v>
      </c>
      <c r="I149" s="225"/>
      <c r="J149" s="226">
        <f>ROUND(I149*H149,2)</f>
        <v>0</v>
      </c>
      <c r="K149" s="227"/>
      <c r="L149" s="43"/>
      <c r="M149" s="228" t="s">
        <v>1</v>
      </c>
      <c r="N149" s="229" t="s">
        <v>41</v>
      </c>
      <c r="O149" s="90"/>
      <c r="P149" s="230">
        <f>O149*H149</f>
        <v>0</v>
      </c>
      <c r="Q149" s="230">
        <v>0</v>
      </c>
      <c r="R149" s="230">
        <f>Q149*H149</f>
        <v>0</v>
      </c>
      <c r="S149" s="230">
        <v>0.22</v>
      </c>
      <c r="T149" s="231">
        <f>S149*H149</f>
        <v>36.321999999999996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2" t="s">
        <v>194</v>
      </c>
      <c r="AT149" s="232" t="s">
        <v>190</v>
      </c>
      <c r="AU149" s="232" t="s">
        <v>86</v>
      </c>
      <c r="AY149" s="16" t="s">
        <v>188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6" t="s">
        <v>84</v>
      </c>
      <c r="BK149" s="233">
        <f>ROUND(I149*H149,2)</f>
        <v>0</v>
      </c>
      <c r="BL149" s="16" t="s">
        <v>194</v>
      </c>
      <c r="BM149" s="232" t="s">
        <v>234</v>
      </c>
    </row>
    <row r="150" spans="1:51" s="13" customFormat="1" ht="12">
      <c r="A150" s="13"/>
      <c r="B150" s="234"/>
      <c r="C150" s="235"/>
      <c r="D150" s="236" t="s">
        <v>199</v>
      </c>
      <c r="E150" s="237" t="s">
        <v>103</v>
      </c>
      <c r="F150" s="238" t="s">
        <v>235</v>
      </c>
      <c r="G150" s="235"/>
      <c r="H150" s="239">
        <v>90.6</v>
      </c>
      <c r="I150" s="240"/>
      <c r="J150" s="235"/>
      <c r="K150" s="235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199</v>
      </c>
      <c r="AU150" s="245" t="s">
        <v>86</v>
      </c>
      <c r="AV150" s="13" t="s">
        <v>86</v>
      </c>
      <c r="AW150" s="13" t="s">
        <v>32</v>
      </c>
      <c r="AX150" s="13" t="s">
        <v>76</v>
      </c>
      <c r="AY150" s="245" t="s">
        <v>188</v>
      </c>
    </row>
    <row r="151" spans="1:51" s="13" customFormat="1" ht="12">
      <c r="A151" s="13"/>
      <c r="B151" s="234"/>
      <c r="C151" s="235"/>
      <c r="D151" s="236" t="s">
        <v>199</v>
      </c>
      <c r="E151" s="237" t="s">
        <v>111</v>
      </c>
      <c r="F151" s="238" t="s">
        <v>236</v>
      </c>
      <c r="G151" s="235"/>
      <c r="H151" s="239">
        <v>74.5</v>
      </c>
      <c r="I151" s="240"/>
      <c r="J151" s="235"/>
      <c r="K151" s="235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199</v>
      </c>
      <c r="AU151" s="245" t="s">
        <v>86</v>
      </c>
      <c r="AV151" s="13" t="s">
        <v>86</v>
      </c>
      <c r="AW151" s="13" t="s">
        <v>32</v>
      </c>
      <c r="AX151" s="13" t="s">
        <v>76</v>
      </c>
      <c r="AY151" s="245" t="s">
        <v>188</v>
      </c>
    </row>
    <row r="152" spans="1:51" s="14" customFormat="1" ht="12">
      <c r="A152" s="14"/>
      <c r="B152" s="246"/>
      <c r="C152" s="247"/>
      <c r="D152" s="236" t="s">
        <v>199</v>
      </c>
      <c r="E152" s="248" t="s">
        <v>1</v>
      </c>
      <c r="F152" s="249" t="s">
        <v>204</v>
      </c>
      <c r="G152" s="247"/>
      <c r="H152" s="250">
        <v>165.1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199</v>
      </c>
      <c r="AU152" s="256" t="s">
        <v>86</v>
      </c>
      <c r="AV152" s="14" t="s">
        <v>194</v>
      </c>
      <c r="AW152" s="14" t="s">
        <v>32</v>
      </c>
      <c r="AX152" s="14" t="s">
        <v>84</v>
      </c>
      <c r="AY152" s="256" t="s">
        <v>188</v>
      </c>
    </row>
    <row r="153" spans="1:65" s="2" customFormat="1" ht="24.15" customHeight="1">
      <c r="A153" s="37"/>
      <c r="B153" s="38"/>
      <c r="C153" s="220" t="s">
        <v>237</v>
      </c>
      <c r="D153" s="220" t="s">
        <v>190</v>
      </c>
      <c r="E153" s="221" t="s">
        <v>238</v>
      </c>
      <c r="F153" s="222" t="s">
        <v>239</v>
      </c>
      <c r="G153" s="223" t="s">
        <v>193</v>
      </c>
      <c r="H153" s="224">
        <v>25.31</v>
      </c>
      <c r="I153" s="225"/>
      <c r="J153" s="226">
        <f>ROUND(I153*H153,2)</f>
        <v>0</v>
      </c>
      <c r="K153" s="227"/>
      <c r="L153" s="43"/>
      <c r="M153" s="228" t="s">
        <v>1</v>
      </c>
      <c r="N153" s="229" t="s">
        <v>41</v>
      </c>
      <c r="O153" s="90"/>
      <c r="P153" s="230">
        <f>O153*H153</f>
        <v>0</v>
      </c>
      <c r="Q153" s="230">
        <v>0.00012</v>
      </c>
      <c r="R153" s="230">
        <f>Q153*H153</f>
        <v>0.0030372</v>
      </c>
      <c r="S153" s="230">
        <v>0.256</v>
      </c>
      <c r="T153" s="231">
        <f>S153*H153</f>
        <v>6.47936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2" t="s">
        <v>194</v>
      </c>
      <c r="AT153" s="232" t="s">
        <v>190</v>
      </c>
      <c r="AU153" s="232" t="s">
        <v>86</v>
      </c>
      <c r="AY153" s="16" t="s">
        <v>188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6" t="s">
        <v>84</v>
      </c>
      <c r="BK153" s="233">
        <f>ROUND(I153*H153,2)</f>
        <v>0</v>
      </c>
      <c r="BL153" s="16" t="s">
        <v>194</v>
      </c>
      <c r="BM153" s="232" t="s">
        <v>240</v>
      </c>
    </row>
    <row r="154" spans="1:51" s="13" customFormat="1" ht="12">
      <c r="A154" s="13"/>
      <c r="B154" s="234"/>
      <c r="C154" s="235"/>
      <c r="D154" s="236" t="s">
        <v>199</v>
      </c>
      <c r="E154" s="237" t="s">
        <v>1</v>
      </c>
      <c r="F154" s="238" t="s">
        <v>241</v>
      </c>
      <c r="G154" s="235"/>
      <c r="H154" s="239">
        <v>23.47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199</v>
      </c>
      <c r="AU154" s="245" t="s">
        <v>86</v>
      </c>
      <c r="AV154" s="13" t="s">
        <v>86</v>
      </c>
      <c r="AW154" s="13" t="s">
        <v>32</v>
      </c>
      <c r="AX154" s="13" t="s">
        <v>76</v>
      </c>
      <c r="AY154" s="245" t="s">
        <v>188</v>
      </c>
    </row>
    <row r="155" spans="1:51" s="13" customFormat="1" ht="12">
      <c r="A155" s="13"/>
      <c r="B155" s="234"/>
      <c r="C155" s="235"/>
      <c r="D155" s="236" t="s">
        <v>199</v>
      </c>
      <c r="E155" s="237" t="s">
        <v>1</v>
      </c>
      <c r="F155" s="238" t="s">
        <v>242</v>
      </c>
      <c r="G155" s="235"/>
      <c r="H155" s="239">
        <v>1.84</v>
      </c>
      <c r="I155" s="240"/>
      <c r="J155" s="235"/>
      <c r="K155" s="235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199</v>
      </c>
      <c r="AU155" s="245" t="s">
        <v>86</v>
      </c>
      <c r="AV155" s="13" t="s">
        <v>86</v>
      </c>
      <c r="AW155" s="13" t="s">
        <v>32</v>
      </c>
      <c r="AX155" s="13" t="s">
        <v>76</v>
      </c>
      <c r="AY155" s="245" t="s">
        <v>188</v>
      </c>
    </row>
    <row r="156" spans="1:51" s="14" customFormat="1" ht="12">
      <c r="A156" s="14"/>
      <c r="B156" s="246"/>
      <c r="C156" s="247"/>
      <c r="D156" s="236" t="s">
        <v>199</v>
      </c>
      <c r="E156" s="248" t="s">
        <v>1</v>
      </c>
      <c r="F156" s="249" t="s">
        <v>204</v>
      </c>
      <c r="G156" s="247"/>
      <c r="H156" s="250">
        <v>25.31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199</v>
      </c>
      <c r="AU156" s="256" t="s">
        <v>86</v>
      </c>
      <c r="AV156" s="14" t="s">
        <v>194</v>
      </c>
      <c r="AW156" s="14" t="s">
        <v>32</v>
      </c>
      <c r="AX156" s="14" t="s">
        <v>84</v>
      </c>
      <c r="AY156" s="256" t="s">
        <v>188</v>
      </c>
    </row>
    <row r="157" spans="1:65" s="2" customFormat="1" ht="24.15" customHeight="1">
      <c r="A157" s="37"/>
      <c r="B157" s="38"/>
      <c r="C157" s="220" t="s">
        <v>243</v>
      </c>
      <c r="D157" s="220" t="s">
        <v>190</v>
      </c>
      <c r="E157" s="221" t="s">
        <v>244</v>
      </c>
      <c r="F157" s="222" t="s">
        <v>245</v>
      </c>
      <c r="G157" s="223" t="s">
        <v>193</v>
      </c>
      <c r="H157" s="224">
        <v>361</v>
      </c>
      <c r="I157" s="225"/>
      <c r="J157" s="226">
        <f>ROUND(I157*H157,2)</f>
        <v>0</v>
      </c>
      <c r="K157" s="227"/>
      <c r="L157" s="43"/>
      <c r="M157" s="228" t="s">
        <v>1</v>
      </c>
      <c r="N157" s="229" t="s">
        <v>41</v>
      </c>
      <c r="O157" s="90"/>
      <c r="P157" s="230">
        <f>O157*H157</f>
        <v>0</v>
      </c>
      <c r="Q157" s="230">
        <v>0.00016</v>
      </c>
      <c r="R157" s="230">
        <f>Q157*H157</f>
        <v>0.057760000000000006</v>
      </c>
      <c r="S157" s="230">
        <v>0.256</v>
      </c>
      <c r="T157" s="231">
        <f>S157*H157</f>
        <v>92.416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2" t="s">
        <v>194</v>
      </c>
      <c r="AT157" s="232" t="s">
        <v>190</v>
      </c>
      <c r="AU157" s="232" t="s">
        <v>86</v>
      </c>
      <c r="AY157" s="16" t="s">
        <v>188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6" t="s">
        <v>84</v>
      </c>
      <c r="BK157" s="233">
        <f>ROUND(I157*H157,2)</f>
        <v>0</v>
      </c>
      <c r="BL157" s="16" t="s">
        <v>194</v>
      </c>
      <c r="BM157" s="232" t="s">
        <v>246</v>
      </c>
    </row>
    <row r="158" spans="1:51" s="13" customFormat="1" ht="12">
      <c r="A158" s="13"/>
      <c r="B158" s="234"/>
      <c r="C158" s="235"/>
      <c r="D158" s="236" t="s">
        <v>199</v>
      </c>
      <c r="E158" s="237" t="s">
        <v>1</v>
      </c>
      <c r="F158" s="238" t="s">
        <v>247</v>
      </c>
      <c r="G158" s="235"/>
      <c r="H158" s="239">
        <v>361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199</v>
      </c>
      <c r="AU158" s="245" t="s">
        <v>86</v>
      </c>
      <c r="AV158" s="13" t="s">
        <v>86</v>
      </c>
      <c r="AW158" s="13" t="s">
        <v>32</v>
      </c>
      <c r="AX158" s="13" t="s">
        <v>84</v>
      </c>
      <c r="AY158" s="245" t="s">
        <v>188</v>
      </c>
    </row>
    <row r="159" spans="1:65" s="2" customFormat="1" ht="16.5" customHeight="1">
      <c r="A159" s="37"/>
      <c r="B159" s="38"/>
      <c r="C159" s="220" t="s">
        <v>248</v>
      </c>
      <c r="D159" s="220" t="s">
        <v>190</v>
      </c>
      <c r="E159" s="221" t="s">
        <v>249</v>
      </c>
      <c r="F159" s="222" t="s">
        <v>250</v>
      </c>
      <c r="G159" s="223" t="s">
        <v>251</v>
      </c>
      <c r="H159" s="224">
        <v>48.2</v>
      </c>
      <c r="I159" s="225"/>
      <c r="J159" s="226">
        <f>ROUND(I159*H159,2)</f>
        <v>0</v>
      </c>
      <c r="K159" s="227"/>
      <c r="L159" s="43"/>
      <c r="M159" s="228" t="s">
        <v>1</v>
      </c>
      <c r="N159" s="229" t="s">
        <v>41</v>
      </c>
      <c r="O159" s="90"/>
      <c r="P159" s="230">
        <f>O159*H159</f>
        <v>0</v>
      </c>
      <c r="Q159" s="230">
        <v>0</v>
      </c>
      <c r="R159" s="230">
        <f>Q159*H159</f>
        <v>0</v>
      </c>
      <c r="S159" s="230">
        <v>0.205</v>
      </c>
      <c r="T159" s="231">
        <f>S159*H159</f>
        <v>9.881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2" t="s">
        <v>194</v>
      </c>
      <c r="AT159" s="232" t="s">
        <v>190</v>
      </c>
      <c r="AU159" s="232" t="s">
        <v>86</v>
      </c>
      <c r="AY159" s="16" t="s">
        <v>188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6" t="s">
        <v>84</v>
      </c>
      <c r="BK159" s="233">
        <f>ROUND(I159*H159,2)</f>
        <v>0</v>
      </c>
      <c r="BL159" s="16" t="s">
        <v>194</v>
      </c>
      <c r="BM159" s="232" t="s">
        <v>252</v>
      </c>
    </row>
    <row r="160" spans="1:51" s="13" customFormat="1" ht="12">
      <c r="A160" s="13"/>
      <c r="B160" s="234"/>
      <c r="C160" s="235"/>
      <c r="D160" s="236" t="s">
        <v>199</v>
      </c>
      <c r="E160" s="237" t="s">
        <v>1</v>
      </c>
      <c r="F160" s="238" t="s">
        <v>253</v>
      </c>
      <c r="G160" s="235"/>
      <c r="H160" s="239">
        <v>48.2</v>
      </c>
      <c r="I160" s="240"/>
      <c r="J160" s="235"/>
      <c r="K160" s="235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199</v>
      </c>
      <c r="AU160" s="245" t="s">
        <v>86</v>
      </c>
      <c r="AV160" s="13" t="s">
        <v>86</v>
      </c>
      <c r="AW160" s="13" t="s">
        <v>32</v>
      </c>
      <c r="AX160" s="13" t="s">
        <v>84</v>
      </c>
      <c r="AY160" s="245" t="s">
        <v>188</v>
      </c>
    </row>
    <row r="161" spans="1:65" s="2" customFormat="1" ht="33" customHeight="1">
      <c r="A161" s="37"/>
      <c r="B161" s="38"/>
      <c r="C161" s="220" t="s">
        <v>254</v>
      </c>
      <c r="D161" s="220" t="s">
        <v>190</v>
      </c>
      <c r="E161" s="221" t="s">
        <v>255</v>
      </c>
      <c r="F161" s="222" t="s">
        <v>256</v>
      </c>
      <c r="G161" s="223" t="s">
        <v>257</v>
      </c>
      <c r="H161" s="224">
        <v>137.523</v>
      </c>
      <c r="I161" s="225"/>
      <c r="J161" s="226">
        <f>ROUND(I161*H161,2)</f>
        <v>0</v>
      </c>
      <c r="K161" s="227"/>
      <c r="L161" s="43"/>
      <c r="M161" s="228" t="s">
        <v>1</v>
      </c>
      <c r="N161" s="229" t="s">
        <v>41</v>
      </c>
      <c r="O161" s="90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2" t="s">
        <v>194</v>
      </c>
      <c r="AT161" s="232" t="s">
        <v>190</v>
      </c>
      <c r="AU161" s="232" t="s">
        <v>86</v>
      </c>
      <c r="AY161" s="16" t="s">
        <v>188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6" t="s">
        <v>84</v>
      </c>
      <c r="BK161" s="233">
        <f>ROUND(I161*H161,2)</f>
        <v>0</v>
      </c>
      <c r="BL161" s="16" t="s">
        <v>194</v>
      </c>
      <c r="BM161" s="232" t="s">
        <v>258</v>
      </c>
    </row>
    <row r="162" spans="1:51" s="13" customFormat="1" ht="12">
      <c r="A162" s="13"/>
      <c r="B162" s="234"/>
      <c r="C162" s="235"/>
      <c r="D162" s="236" t="s">
        <v>199</v>
      </c>
      <c r="E162" s="237" t="s">
        <v>131</v>
      </c>
      <c r="F162" s="238" t="s">
        <v>259</v>
      </c>
      <c r="G162" s="235"/>
      <c r="H162" s="239">
        <v>137.523</v>
      </c>
      <c r="I162" s="240"/>
      <c r="J162" s="235"/>
      <c r="K162" s="235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199</v>
      </c>
      <c r="AU162" s="245" t="s">
        <v>86</v>
      </c>
      <c r="AV162" s="13" t="s">
        <v>86</v>
      </c>
      <c r="AW162" s="13" t="s">
        <v>32</v>
      </c>
      <c r="AX162" s="13" t="s">
        <v>84</v>
      </c>
      <c r="AY162" s="245" t="s">
        <v>188</v>
      </c>
    </row>
    <row r="163" spans="1:65" s="2" customFormat="1" ht="24.15" customHeight="1">
      <c r="A163" s="37"/>
      <c r="B163" s="38"/>
      <c r="C163" s="220" t="s">
        <v>260</v>
      </c>
      <c r="D163" s="220" t="s">
        <v>190</v>
      </c>
      <c r="E163" s="221" t="s">
        <v>261</v>
      </c>
      <c r="F163" s="222" t="s">
        <v>262</v>
      </c>
      <c r="G163" s="223" t="s">
        <v>193</v>
      </c>
      <c r="H163" s="224">
        <v>17</v>
      </c>
      <c r="I163" s="225"/>
      <c r="J163" s="226">
        <f>ROUND(I163*H163,2)</f>
        <v>0</v>
      </c>
      <c r="K163" s="227"/>
      <c r="L163" s="43"/>
      <c r="M163" s="228" t="s">
        <v>1</v>
      </c>
      <c r="N163" s="229" t="s">
        <v>41</v>
      </c>
      <c r="O163" s="90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2" t="s">
        <v>194</v>
      </c>
      <c r="AT163" s="232" t="s">
        <v>190</v>
      </c>
      <c r="AU163" s="232" t="s">
        <v>86</v>
      </c>
      <c r="AY163" s="16" t="s">
        <v>188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6" t="s">
        <v>84</v>
      </c>
      <c r="BK163" s="233">
        <f>ROUND(I163*H163,2)</f>
        <v>0</v>
      </c>
      <c r="BL163" s="16" t="s">
        <v>194</v>
      </c>
      <c r="BM163" s="232" t="s">
        <v>263</v>
      </c>
    </row>
    <row r="164" spans="1:65" s="2" customFormat="1" ht="33" customHeight="1">
      <c r="A164" s="37"/>
      <c r="B164" s="38"/>
      <c r="C164" s="220" t="s">
        <v>264</v>
      </c>
      <c r="D164" s="220" t="s">
        <v>190</v>
      </c>
      <c r="E164" s="221" t="s">
        <v>265</v>
      </c>
      <c r="F164" s="222" t="s">
        <v>266</v>
      </c>
      <c r="G164" s="223" t="s">
        <v>257</v>
      </c>
      <c r="H164" s="224">
        <v>205.543</v>
      </c>
      <c r="I164" s="225"/>
      <c r="J164" s="226">
        <f>ROUND(I164*H164,2)</f>
        <v>0</v>
      </c>
      <c r="K164" s="227"/>
      <c r="L164" s="43"/>
      <c r="M164" s="228" t="s">
        <v>1</v>
      </c>
      <c r="N164" s="229" t="s">
        <v>41</v>
      </c>
      <c r="O164" s="90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2" t="s">
        <v>194</v>
      </c>
      <c r="AT164" s="232" t="s">
        <v>190</v>
      </c>
      <c r="AU164" s="232" t="s">
        <v>86</v>
      </c>
      <c r="AY164" s="16" t="s">
        <v>188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6" t="s">
        <v>84</v>
      </c>
      <c r="BK164" s="233">
        <f>ROUND(I164*H164,2)</f>
        <v>0</v>
      </c>
      <c r="BL164" s="16" t="s">
        <v>194</v>
      </c>
      <c r="BM164" s="232" t="s">
        <v>267</v>
      </c>
    </row>
    <row r="165" spans="1:51" s="13" customFormat="1" ht="12">
      <c r="A165" s="13"/>
      <c r="B165" s="234"/>
      <c r="C165" s="235"/>
      <c r="D165" s="236" t="s">
        <v>199</v>
      </c>
      <c r="E165" s="237" t="s">
        <v>133</v>
      </c>
      <c r="F165" s="238" t="s">
        <v>268</v>
      </c>
      <c r="G165" s="235"/>
      <c r="H165" s="239">
        <v>205.543</v>
      </c>
      <c r="I165" s="240"/>
      <c r="J165" s="235"/>
      <c r="K165" s="235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199</v>
      </c>
      <c r="AU165" s="245" t="s">
        <v>86</v>
      </c>
      <c r="AV165" s="13" t="s">
        <v>86</v>
      </c>
      <c r="AW165" s="13" t="s">
        <v>32</v>
      </c>
      <c r="AX165" s="13" t="s">
        <v>84</v>
      </c>
      <c r="AY165" s="245" t="s">
        <v>188</v>
      </c>
    </row>
    <row r="166" spans="1:65" s="2" customFormat="1" ht="16.5" customHeight="1">
      <c r="A166" s="37"/>
      <c r="B166" s="38"/>
      <c r="C166" s="220" t="s">
        <v>8</v>
      </c>
      <c r="D166" s="220" t="s">
        <v>190</v>
      </c>
      <c r="E166" s="221" t="s">
        <v>269</v>
      </c>
      <c r="F166" s="222" t="s">
        <v>270</v>
      </c>
      <c r="G166" s="223" t="s">
        <v>257</v>
      </c>
      <c r="H166" s="224">
        <v>205.543</v>
      </c>
      <c r="I166" s="225"/>
      <c r="J166" s="226">
        <f>ROUND(I166*H166,2)</f>
        <v>0</v>
      </c>
      <c r="K166" s="227"/>
      <c r="L166" s="43"/>
      <c r="M166" s="228" t="s">
        <v>1</v>
      </c>
      <c r="N166" s="229" t="s">
        <v>41</v>
      </c>
      <c r="O166" s="90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2" t="s">
        <v>194</v>
      </c>
      <c r="AT166" s="232" t="s">
        <v>190</v>
      </c>
      <c r="AU166" s="232" t="s">
        <v>86</v>
      </c>
      <c r="AY166" s="16" t="s">
        <v>188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6" t="s">
        <v>84</v>
      </c>
      <c r="BK166" s="233">
        <f>ROUND(I166*H166,2)</f>
        <v>0</v>
      </c>
      <c r="BL166" s="16" t="s">
        <v>194</v>
      </c>
      <c r="BM166" s="232" t="s">
        <v>271</v>
      </c>
    </row>
    <row r="167" spans="1:51" s="13" customFormat="1" ht="12">
      <c r="A167" s="13"/>
      <c r="B167" s="234"/>
      <c r="C167" s="235"/>
      <c r="D167" s="236" t="s">
        <v>199</v>
      </c>
      <c r="E167" s="237" t="s">
        <v>1</v>
      </c>
      <c r="F167" s="238" t="s">
        <v>133</v>
      </c>
      <c r="G167" s="235"/>
      <c r="H167" s="239">
        <v>205.543</v>
      </c>
      <c r="I167" s="240"/>
      <c r="J167" s="235"/>
      <c r="K167" s="235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199</v>
      </c>
      <c r="AU167" s="245" t="s">
        <v>86</v>
      </c>
      <c r="AV167" s="13" t="s">
        <v>86</v>
      </c>
      <c r="AW167" s="13" t="s">
        <v>32</v>
      </c>
      <c r="AX167" s="13" t="s">
        <v>84</v>
      </c>
      <c r="AY167" s="245" t="s">
        <v>188</v>
      </c>
    </row>
    <row r="168" spans="1:65" s="2" customFormat="1" ht="24.15" customHeight="1">
      <c r="A168" s="37"/>
      <c r="B168" s="38"/>
      <c r="C168" s="220" t="s">
        <v>272</v>
      </c>
      <c r="D168" s="220" t="s">
        <v>190</v>
      </c>
      <c r="E168" s="221" t="s">
        <v>273</v>
      </c>
      <c r="F168" s="222" t="s">
        <v>274</v>
      </c>
      <c r="G168" s="223" t="s">
        <v>275</v>
      </c>
      <c r="H168" s="224">
        <v>380.255</v>
      </c>
      <c r="I168" s="225"/>
      <c r="J168" s="226">
        <f>ROUND(I168*H168,2)</f>
        <v>0</v>
      </c>
      <c r="K168" s="227"/>
      <c r="L168" s="43"/>
      <c r="M168" s="228" t="s">
        <v>1</v>
      </c>
      <c r="N168" s="229" t="s">
        <v>41</v>
      </c>
      <c r="O168" s="90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2" t="s">
        <v>194</v>
      </c>
      <c r="AT168" s="232" t="s">
        <v>190</v>
      </c>
      <c r="AU168" s="232" t="s">
        <v>86</v>
      </c>
      <c r="AY168" s="16" t="s">
        <v>188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6" t="s">
        <v>84</v>
      </c>
      <c r="BK168" s="233">
        <f>ROUND(I168*H168,2)</f>
        <v>0</v>
      </c>
      <c r="BL168" s="16" t="s">
        <v>194</v>
      </c>
      <c r="BM168" s="232" t="s">
        <v>276</v>
      </c>
    </row>
    <row r="169" spans="1:51" s="13" customFormat="1" ht="12">
      <c r="A169" s="13"/>
      <c r="B169" s="234"/>
      <c r="C169" s="235"/>
      <c r="D169" s="236" t="s">
        <v>199</v>
      </c>
      <c r="E169" s="237" t="s">
        <v>1</v>
      </c>
      <c r="F169" s="238" t="s">
        <v>277</v>
      </c>
      <c r="G169" s="235"/>
      <c r="H169" s="239">
        <v>380.255</v>
      </c>
      <c r="I169" s="240"/>
      <c r="J169" s="235"/>
      <c r="K169" s="235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199</v>
      </c>
      <c r="AU169" s="245" t="s">
        <v>86</v>
      </c>
      <c r="AV169" s="13" t="s">
        <v>86</v>
      </c>
      <c r="AW169" s="13" t="s">
        <v>32</v>
      </c>
      <c r="AX169" s="13" t="s">
        <v>84</v>
      </c>
      <c r="AY169" s="245" t="s">
        <v>188</v>
      </c>
    </row>
    <row r="170" spans="1:65" s="2" customFormat="1" ht="24.15" customHeight="1">
      <c r="A170" s="37"/>
      <c r="B170" s="38"/>
      <c r="C170" s="220" t="s">
        <v>278</v>
      </c>
      <c r="D170" s="220" t="s">
        <v>190</v>
      </c>
      <c r="E170" s="221" t="s">
        <v>279</v>
      </c>
      <c r="F170" s="222" t="s">
        <v>280</v>
      </c>
      <c r="G170" s="223" t="s">
        <v>193</v>
      </c>
      <c r="H170" s="224">
        <v>205</v>
      </c>
      <c r="I170" s="225"/>
      <c r="J170" s="226">
        <f>ROUND(I170*H170,2)</f>
        <v>0</v>
      </c>
      <c r="K170" s="227"/>
      <c r="L170" s="43"/>
      <c r="M170" s="228" t="s">
        <v>1</v>
      </c>
      <c r="N170" s="229" t="s">
        <v>41</v>
      </c>
      <c r="O170" s="90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2" t="s">
        <v>194</v>
      </c>
      <c r="AT170" s="232" t="s">
        <v>190</v>
      </c>
      <c r="AU170" s="232" t="s">
        <v>86</v>
      </c>
      <c r="AY170" s="16" t="s">
        <v>188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6" t="s">
        <v>84</v>
      </c>
      <c r="BK170" s="233">
        <f>ROUND(I170*H170,2)</f>
        <v>0</v>
      </c>
      <c r="BL170" s="16" t="s">
        <v>194</v>
      </c>
      <c r="BM170" s="232" t="s">
        <v>281</v>
      </c>
    </row>
    <row r="171" spans="1:51" s="13" customFormat="1" ht="12">
      <c r="A171" s="13"/>
      <c r="B171" s="234"/>
      <c r="C171" s="235"/>
      <c r="D171" s="236" t="s">
        <v>199</v>
      </c>
      <c r="E171" s="237" t="s">
        <v>145</v>
      </c>
      <c r="F171" s="238" t="s">
        <v>282</v>
      </c>
      <c r="G171" s="235"/>
      <c r="H171" s="239">
        <v>205</v>
      </c>
      <c r="I171" s="240"/>
      <c r="J171" s="235"/>
      <c r="K171" s="235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199</v>
      </c>
      <c r="AU171" s="245" t="s">
        <v>86</v>
      </c>
      <c r="AV171" s="13" t="s">
        <v>86</v>
      </c>
      <c r="AW171" s="13" t="s">
        <v>32</v>
      </c>
      <c r="AX171" s="13" t="s">
        <v>84</v>
      </c>
      <c r="AY171" s="245" t="s">
        <v>188</v>
      </c>
    </row>
    <row r="172" spans="1:65" s="2" customFormat="1" ht="16.5" customHeight="1">
      <c r="A172" s="37"/>
      <c r="B172" s="38"/>
      <c r="C172" s="257" t="s">
        <v>126</v>
      </c>
      <c r="D172" s="257" t="s">
        <v>283</v>
      </c>
      <c r="E172" s="258" t="s">
        <v>284</v>
      </c>
      <c r="F172" s="259" t="s">
        <v>285</v>
      </c>
      <c r="G172" s="260" t="s">
        <v>275</v>
      </c>
      <c r="H172" s="261">
        <v>56.888</v>
      </c>
      <c r="I172" s="262"/>
      <c r="J172" s="263">
        <f>ROUND(I172*H172,2)</f>
        <v>0</v>
      </c>
      <c r="K172" s="264"/>
      <c r="L172" s="265"/>
      <c r="M172" s="266" t="s">
        <v>1</v>
      </c>
      <c r="N172" s="267" t="s">
        <v>41</v>
      </c>
      <c r="O172" s="90"/>
      <c r="P172" s="230">
        <f>O172*H172</f>
        <v>0</v>
      </c>
      <c r="Q172" s="230">
        <v>1</v>
      </c>
      <c r="R172" s="230">
        <f>Q172*H172</f>
        <v>56.888</v>
      </c>
      <c r="S172" s="230">
        <v>0</v>
      </c>
      <c r="T172" s="23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2" t="s">
        <v>231</v>
      </c>
      <c r="AT172" s="232" t="s">
        <v>283</v>
      </c>
      <c r="AU172" s="232" t="s">
        <v>86</v>
      </c>
      <c r="AY172" s="16" t="s">
        <v>188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6" t="s">
        <v>84</v>
      </c>
      <c r="BK172" s="233">
        <f>ROUND(I172*H172,2)</f>
        <v>0</v>
      </c>
      <c r="BL172" s="16" t="s">
        <v>194</v>
      </c>
      <c r="BM172" s="232" t="s">
        <v>286</v>
      </c>
    </row>
    <row r="173" spans="1:51" s="13" customFormat="1" ht="12">
      <c r="A173" s="13"/>
      <c r="B173" s="234"/>
      <c r="C173" s="235"/>
      <c r="D173" s="236" t="s">
        <v>199</v>
      </c>
      <c r="E173" s="237" t="s">
        <v>1</v>
      </c>
      <c r="F173" s="238" t="s">
        <v>287</v>
      </c>
      <c r="G173" s="235"/>
      <c r="H173" s="239">
        <v>56.888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199</v>
      </c>
      <c r="AU173" s="245" t="s">
        <v>86</v>
      </c>
      <c r="AV173" s="13" t="s">
        <v>86</v>
      </c>
      <c r="AW173" s="13" t="s">
        <v>32</v>
      </c>
      <c r="AX173" s="13" t="s">
        <v>84</v>
      </c>
      <c r="AY173" s="245" t="s">
        <v>188</v>
      </c>
    </row>
    <row r="174" spans="1:65" s="2" customFormat="1" ht="24.15" customHeight="1">
      <c r="A174" s="37"/>
      <c r="B174" s="38"/>
      <c r="C174" s="220" t="s">
        <v>288</v>
      </c>
      <c r="D174" s="220" t="s">
        <v>190</v>
      </c>
      <c r="E174" s="221" t="s">
        <v>289</v>
      </c>
      <c r="F174" s="222" t="s">
        <v>290</v>
      </c>
      <c r="G174" s="223" t="s">
        <v>193</v>
      </c>
      <c r="H174" s="224">
        <v>205</v>
      </c>
      <c r="I174" s="225"/>
      <c r="J174" s="226">
        <f>ROUND(I174*H174,2)</f>
        <v>0</v>
      </c>
      <c r="K174" s="227"/>
      <c r="L174" s="43"/>
      <c r="M174" s="228" t="s">
        <v>1</v>
      </c>
      <c r="N174" s="229" t="s">
        <v>41</v>
      </c>
      <c r="O174" s="90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2" t="s">
        <v>194</v>
      </c>
      <c r="AT174" s="232" t="s">
        <v>190</v>
      </c>
      <c r="AU174" s="232" t="s">
        <v>86</v>
      </c>
      <c r="AY174" s="16" t="s">
        <v>188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6" t="s">
        <v>84</v>
      </c>
      <c r="BK174" s="233">
        <f>ROUND(I174*H174,2)</f>
        <v>0</v>
      </c>
      <c r="BL174" s="16" t="s">
        <v>194</v>
      </c>
      <c r="BM174" s="232" t="s">
        <v>291</v>
      </c>
    </row>
    <row r="175" spans="1:51" s="13" customFormat="1" ht="12">
      <c r="A175" s="13"/>
      <c r="B175" s="234"/>
      <c r="C175" s="235"/>
      <c r="D175" s="236" t="s">
        <v>199</v>
      </c>
      <c r="E175" s="237" t="s">
        <v>1</v>
      </c>
      <c r="F175" s="238" t="s">
        <v>145</v>
      </c>
      <c r="G175" s="235"/>
      <c r="H175" s="239">
        <v>205</v>
      </c>
      <c r="I175" s="240"/>
      <c r="J175" s="235"/>
      <c r="K175" s="235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199</v>
      </c>
      <c r="AU175" s="245" t="s">
        <v>86</v>
      </c>
      <c r="AV175" s="13" t="s">
        <v>86</v>
      </c>
      <c r="AW175" s="13" t="s">
        <v>32</v>
      </c>
      <c r="AX175" s="13" t="s">
        <v>84</v>
      </c>
      <c r="AY175" s="245" t="s">
        <v>188</v>
      </c>
    </row>
    <row r="176" spans="1:65" s="2" customFormat="1" ht="16.5" customHeight="1">
      <c r="A176" s="37"/>
      <c r="B176" s="38"/>
      <c r="C176" s="257" t="s">
        <v>292</v>
      </c>
      <c r="D176" s="257" t="s">
        <v>283</v>
      </c>
      <c r="E176" s="258" t="s">
        <v>293</v>
      </c>
      <c r="F176" s="259" t="s">
        <v>294</v>
      </c>
      <c r="G176" s="260" t="s">
        <v>295</v>
      </c>
      <c r="H176" s="261">
        <v>3.075</v>
      </c>
      <c r="I176" s="262"/>
      <c r="J176" s="263">
        <f>ROUND(I176*H176,2)</f>
        <v>0</v>
      </c>
      <c r="K176" s="264"/>
      <c r="L176" s="265"/>
      <c r="M176" s="266" t="s">
        <v>1</v>
      </c>
      <c r="N176" s="267" t="s">
        <v>41</v>
      </c>
      <c r="O176" s="90"/>
      <c r="P176" s="230">
        <f>O176*H176</f>
        <v>0</v>
      </c>
      <c r="Q176" s="230">
        <v>0.001</v>
      </c>
      <c r="R176" s="230">
        <f>Q176*H176</f>
        <v>0.003075</v>
      </c>
      <c r="S176" s="230">
        <v>0</v>
      </c>
      <c r="T176" s="23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2" t="s">
        <v>231</v>
      </c>
      <c r="AT176" s="232" t="s">
        <v>283</v>
      </c>
      <c r="AU176" s="232" t="s">
        <v>86</v>
      </c>
      <c r="AY176" s="16" t="s">
        <v>188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6" t="s">
        <v>84</v>
      </c>
      <c r="BK176" s="233">
        <f>ROUND(I176*H176,2)</f>
        <v>0</v>
      </c>
      <c r="BL176" s="16" t="s">
        <v>194</v>
      </c>
      <c r="BM176" s="232" t="s">
        <v>296</v>
      </c>
    </row>
    <row r="177" spans="1:51" s="13" customFormat="1" ht="12">
      <c r="A177" s="13"/>
      <c r="B177" s="234"/>
      <c r="C177" s="235"/>
      <c r="D177" s="236" t="s">
        <v>199</v>
      </c>
      <c r="E177" s="235"/>
      <c r="F177" s="238" t="s">
        <v>297</v>
      </c>
      <c r="G177" s="235"/>
      <c r="H177" s="239">
        <v>3.075</v>
      </c>
      <c r="I177" s="240"/>
      <c r="J177" s="235"/>
      <c r="K177" s="235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199</v>
      </c>
      <c r="AU177" s="245" t="s">
        <v>86</v>
      </c>
      <c r="AV177" s="13" t="s">
        <v>86</v>
      </c>
      <c r="AW177" s="13" t="s">
        <v>4</v>
      </c>
      <c r="AX177" s="13" t="s">
        <v>84</v>
      </c>
      <c r="AY177" s="245" t="s">
        <v>188</v>
      </c>
    </row>
    <row r="178" spans="1:65" s="2" customFormat="1" ht="24.15" customHeight="1">
      <c r="A178" s="37"/>
      <c r="B178" s="38"/>
      <c r="C178" s="220" t="s">
        <v>7</v>
      </c>
      <c r="D178" s="220" t="s">
        <v>190</v>
      </c>
      <c r="E178" s="221" t="s">
        <v>298</v>
      </c>
      <c r="F178" s="222" t="s">
        <v>299</v>
      </c>
      <c r="G178" s="223" t="s">
        <v>193</v>
      </c>
      <c r="H178" s="224">
        <v>205</v>
      </c>
      <c r="I178" s="225"/>
      <c r="J178" s="226">
        <f>ROUND(I178*H178,2)</f>
        <v>0</v>
      </c>
      <c r="K178" s="227"/>
      <c r="L178" s="43"/>
      <c r="M178" s="228" t="s">
        <v>1</v>
      </c>
      <c r="N178" s="229" t="s">
        <v>41</v>
      </c>
      <c r="O178" s="90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2" t="s">
        <v>194</v>
      </c>
      <c r="AT178" s="232" t="s">
        <v>190</v>
      </c>
      <c r="AU178" s="232" t="s">
        <v>86</v>
      </c>
      <c r="AY178" s="16" t="s">
        <v>188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6" t="s">
        <v>84</v>
      </c>
      <c r="BK178" s="233">
        <f>ROUND(I178*H178,2)</f>
        <v>0</v>
      </c>
      <c r="BL178" s="16" t="s">
        <v>194</v>
      </c>
      <c r="BM178" s="232" t="s">
        <v>300</v>
      </c>
    </row>
    <row r="179" spans="1:51" s="13" customFormat="1" ht="12">
      <c r="A179" s="13"/>
      <c r="B179" s="234"/>
      <c r="C179" s="235"/>
      <c r="D179" s="236" t="s">
        <v>199</v>
      </c>
      <c r="E179" s="237" t="s">
        <v>1</v>
      </c>
      <c r="F179" s="238" t="s">
        <v>145</v>
      </c>
      <c r="G179" s="235"/>
      <c r="H179" s="239">
        <v>205</v>
      </c>
      <c r="I179" s="240"/>
      <c r="J179" s="235"/>
      <c r="K179" s="235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199</v>
      </c>
      <c r="AU179" s="245" t="s">
        <v>86</v>
      </c>
      <c r="AV179" s="13" t="s">
        <v>86</v>
      </c>
      <c r="AW179" s="13" t="s">
        <v>32</v>
      </c>
      <c r="AX179" s="13" t="s">
        <v>84</v>
      </c>
      <c r="AY179" s="245" t="s">
        <v>188</v>
      </c>
    </row>
    <row r="180" spans="1:63" s="12" customFormat="1" ht="22.8" customHeight="1">
      <c r="A180" s="12"/>
      <c r="B180" s="204"/>
      <c r="C180" s="205"/>
      <c r="D180" s="206" t="s">
        <v>75</v>
      </c>
      <c r="E180" s="218" t="s">
        <v>205</v>
      </c>
      <c r="F180" s="218" t="s">
        <v>301</v>
      </c>
      <c r="G180" s="205"/>
      <c r="H180" s="205"/>
      <c r="I180" s="208"/>
      <c r="J180" s="219">
        <f>BK180</f>
        <v>0</v>
      </c>
      <c r="K180" s="205"/>
      <c r="L180" s="210"/>
      <c r="M180" s="211"/>
      <c r="N180" s="212"/>
      <c r="O180" s="212"/>
      <c r="P180" s="213">
        <f>P181</f>
        <v>0</v>
      </c>
      <c r="Q180" s="212"/>
      <c r="R180" s="213">
        <f>R181</f>
        <v>0</v>
      </c>
      <c r="S180" s="212"/>
      <c r="T180" s="214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5" t="s">
        <v>84</v>
      </c>
      <c r="AT180" s="216" t="s">
        <v>75</v>
      </c>
      <c r="AU180" s="216" t="s">
        <v>84</v>
      </c>
      <c r="AY180" s="215" t="s">
        <v>188</v>
      </c>
      <c r="BK180" s="217">
        <f>BK181</f>
        <v>0</v>
      </c>
    </row>
    <row r="181" spans="1:65" s="2" customFormat="1" ht="24.15" customHeight="1">
      <c r="A181" s="37"/>
      <c r="B181" s="38"/>
      <c r="C181" s="220" t="s">
        <v>302</v>
      </c>
      <c r="D181" s="220" t="s">
        <v>190</v>
      </c>
      <c r="E181" s="221" t="s">
        <v>303</v>
      </c>
      <c r="F181" s="222" t="s">
        <v>304</v>
      </c>
      <c r="G181" s="223" t="s">
        <v>305</v>
      </c>
      <c r="H181" s="224">
        <v>1</v>
      </c>
      <c r="I181" s="225"/>
      <c r="J181" s="226">
        <f>ROUND(I181*H181,2)</f>
        <v>0</v>
      </c>
      <c r="K181" s="227"/>
      <c r="L181" s="43"/>
      <c r="M181" s="228" t="s">
        <v>1</v>
      </c>
      <c r="N181" s="229" t="s">
        <v>41</v>
      </c>
      <c r="O181" s="90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2" t="s">
        <v>194</v>
      </c>
      <c r="AT181" s="232" t="s">
        <v>190</v>
      </c>
      <c r="AU181" s="232" t="s">
        <v>86</v>
      </c>
      <c r="AY181" s="16" t="s">
        <v>188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6" t="s">
        <v>84</v>
      </c>
      <c r="BK181" s="233">
        <f>ROUND(I181*H181,2)</f>
        <v>0</v>
      </c>
      <c r="BL181" s="16" t="s">
        <v>194</v>
      </c>
      <c r="BM181" s="232" t="s">
        <v>306</v>
      </c>
    </row>
    <row r="182" spans="1:63" s="12" customFormat="1" ht="22.8" customHeight="1">
      <c r="A182" s="12"/>
      <c r="B182" s="204"/>
      <c r="C182" s="205"/>
      <c r="D182" s="206" t="s">
        <v>75</v>
      </c>
      <c r="E182" s="218" t="s">
        <v>216</v>
      </c>
      <c r="F182" s="218" t="s">
        <v>307</v>
      </c>
      <c r="G182" s="205"/>
      <c r="H182" s="205"/>
      <c r="I182" s="208"/>
      <c r="J182" s="219">
        <f>BK182</f>
        <v>0</v>
      </c>
      <c r="K182" s="205"/>
      <c r="L182" s="210"/>
      <c r="M182" s="211"/>
      <c r="N182" s="212"/>
      <c r="O182" s="212"/>
      <c r="P182" s="213">
        <f>SUM(P183:P231)</f>
        <v>0</v>
      </c>
      <c r="Q182" s="212"/>
      <c r="R182" s="213">
        <f>SUM(R183:R231)</f>
        <v>148.78131499999998</v>
      </c>
      <c r="S182" s="212"/>
      <c r="T182" s="214">
        <f>SUM(T183:T231)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5" t="s">
        <v>84</v>
      </c>
      <c r="AT182" s="216" t="s">
        <v>75</v>
      </c>
      <c r="AU182" s="216" t="s">
        <v>84</v>
      </c>
      <c r="AY182" s="215" t="s">
        <v>188</v>
      </c>
      <c r="BK182" s="217">
        <f>SUM(BK183:BK231)</f>
        <v>0</v>
      </c>
    </row>
    <row r="183" spans="1:65" s="2" customFormat="1" ht="16.5" customHeight="1">
      <c r="A183" s="37"/>
      <c r="B183" s="38"/>
      <c r="C183" s="220" t="s">
        <v>308</v>
      </c>
      <c r="D183" s="220" t="s">
        <v>190</v>
      </c>
      <c r="E183" s="221" t="s">
        <v>309</v>
      </c>
      <c r="F183" s="222" t="s">
        <v>310</v>
      </c>
      <c r="G183" s="223" t="s">
        <v>193</v>
      </c>
      <c r="H183" s="224">
        <v>565.3</v>
      </c>
      <c r="I183" s="225"/>
      <c r="J183" s="226">
        <f>ROUND(I183*H183,2)</f>
        <v>0</v>
      </c>
      <c r="K183" s="227"/>
      <c r="L183" s="43"/>
      <c r="M183" s="228" t="s">
        <v>1</v>
      </c>
      <c r="N183" s="229" t="s">
        <v>41</v>
      </c>
      <c r="O183" s="90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2" t="s">
        <v>194</v>
      </c>
      <c r="AT183" s="232" t="s">
        <v>190</v>
      </c>
      <c r="AU183" s="232" t="s">
        <v>86</v>
      </c>
      <c r="AY183" s="16" t="s">
        <v>188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6" t="s">
        <v>84</v>
      </c>
      <c r="BK183" s="233">
        <f>ROUND(I183*H183,2)</f>
        <v>0</v>
      </c>
      <c r="BL183" s="16" t="s">
        <v>194</v>
      </c>
      <c r="BM183" s="232" t="s">
        <v>311</v>
      </c>
    </row>
    <row r="184" spans="1:51" s="13" customFormat="1" ht="12">
      <c r="A184" s="13"/>
      <c r="B184" s="234"/>
      <c r="C184" s="235"/>
      <c r="D184" s="236" t="s">
        <v>199</v>
      </c>
      <c r="E184" s="237" t="s">
        <v>1</v>
      </c>
      <c r="F184" s="238" t="s">
        <v>312</v>
      </c>
      <c r="G184" s="235"/>
      <c r="H184" s="239">
        <v>565.3</v>
      </c>
      <c r="I184" s="240"/>
      <c r="J184" s="235"/>
      <c r="K184" s="235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199</v>
      </c>
      <c r="AU184" s="245" t="s">
        <v>86</v>
      </c>
      <c r="AV184" s="13" t="s">
        <v>86</v>
      </c>
      <c r="AW184" s="13" t="s">
        <v>32</v>
      </c>
      <c r="AX184" s="13" t="s">
        <v>84</v>
      </c>
      <c r="AY184" s="245" t="s">
        <v>188</v>
      </c>
    </row>
    <row r="185" spans="1:65" s="2" customFormat="1" ht="16.5" customHeight="1">
      <c r="A185" s="37"/>
      <c r="B185" s="38"/>
      <c r="C185" s="220" t="s">
        <v>313</v>
      </c>
      <c r="D185" s="220" t="s">
        <v>190</v>
      </c>
      <c r="E185" s="221" t="s">
        <v>314</v>
      </c>
      <c r="F185" s="222" t="s">
        <v>315</v>
      </c>
      <c r="G185" s="223" t="s">
        <v>193</v>
      </c>
      <c r="H185" s="224">
        <v>565.3</v>
      </c>
      <c r="I185" s="225"/>
      <c r="J185" s="226">
        <f>ROUND(I185*H185,2)</f>
        <v>0</v>
      </c>
      <c r="K185" s="227"/>
      <c r="L185" s="43"/>
      <c r="M185" s="228" t="s">
        <v>1</v>
      </c>
      <c r="N185" s="229" t="s">
        <v>41</v>
      </c>
      <c r="O185" s="90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2" t="s">
        <v>194</v>
      </c>
      <c r="AT185" s="232" t="s">
        <v>190</v>
      </c>
      <c r="AU185" s="232" t="s">
        <v>86</v>
      </c>
      <c r="AY185" s="16" t="s">
        <v>188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6" t="s">
        <v>84</v>
      </c>
      <c r="BK185" s="233">
        <f>ROUND(I185*H185,2)</f>
        <v>0</v>
      </c>
      <c r="BL185" s="16" t="s">
        <v>194</v>
      </c>
      <c r="BM185" s="232" t="s">
        <v>316</v>
      </c>
    </row>
    <row r="186" spans="1:51" s="13" customFormat="1" ht="12">
      <c r="A186" s="13"/>
      <c r="B186" s="234"/>
      <c r="C186" s="235"/>
      <c r="D186" s="236" t="s">
        <v>199</v>
      </c>
      <c r="E186" s="237" t="s">
        <v>1</v>
      </c>
      <c r="F186" s="238" t="s">
        <v>312</v>
      </c>
      <c r="G186" s="235"/>
      <c r="H186" s="239">
        <v>565.3</v>
      </c>
      <c r="I186" s="240"/>
      <c r="J186" s="235"/>
      <c r="K186" s="235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199</v>
      </c>
      <c r="AU186" s="245" t="s">
        <v>86</v>
      </c>
      <c r="AV186" s="13" t="s">
        <v>86</v>
      </c>
      <c r="AW186" s="13" t="s">
        <v>32</v>
      </c>
      <c r="AX186" s="13" t="s">
        <v>84</v>
      </c>
      <c r="AY186" s="245" t="s">
        <v>188</v>
      </c>
    </row>
    <row r="187" spans="1:65" s="2" customFormat="1" ht="16.5" customHeight="1">
      <c r="A187" s="37"/>
      <c r="B187" s="38"/>
      <c r="C187" s="220" t="s">
        <v>317</v>
      </c>
      <c r="D187" s="220" t="s">
        <v>190</v>
      </c>
      <c r="E187" s="221" t="s">
        <v>318</v>
      </c>
      <c r="F187" s="222" t="s">
        <v>319</v>
      </c>
      <c r="G187" s="223" t="s">
        <v>193</v>
      </c>
      <c r="H187" s="224">
        <v>52</v>
      </c>
      <c r="I187" s="225"/>
      <c r="J187" s="226">
        <f>ROUND(I187*H187,2)</f>
        <v>0</v>
      </c>
      <c r="K187" s="227"/>
      <c r="L187" s="43"/>
      <c r="M187" s="228" t="s">
        <v>1</v>
      </c>
      <c r="N187" s="229" t="s">
        <v>41</v>
      </c>
      <c r="O187" s="90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2" t="s">
        <v>194</v>
      </c>
      <c r="AT187" s="232" t="s">
        <v>190</v>
      </c>
      <c r="AU187" s="232" t="s">
        <v>86</v>
      </c>
      <c r="AY187" s="16" t="s">
        <v>188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6" t="s">
        <v>84</v>
      </c>
      <c r="BK187" s="233">
        <f>ROUND(I187*H187,2)</f>
        <v>0</v>
      </c>
      <c r="BL187" s="16" t="s">
        <v>194</v>
      </c>
      <c r="BM187" s="232" t="s">
        <v>320</v>
      </c>
    </row>
    <row r="188" spans="1:51" s="13" customFormat="1" ht="12">
      <c r="A188" s="13"/>
      <c r="B188" s="234"/>
      <c r="C188" s="235"/>
      <c r="D188" s="236" t="s">
        <v>199</v>
      </c>
      <c r="E188" s="237" t="s">
        <v>1</v>
      </c>
      <c r="F188" s="238" t="s">
        <v>143</v>
      </c>
      <c r="G188" s="235"/>
      <c r="H188" s="239">
        <v>52</v>
      </c>
      <c r="I188" s="240"/>
      <c r="J188" s="235"/>
      <c r="K188" s="235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199</v>
      </c>
      <c r="AU188" s="245" t="s">
        <v>86</v>
      </c>
      <c r="AV188" s="13" t="s">
        <v>86</v>
      </c>
      <c r="AW188" s="13" t="s">
        <v>32</v>
      </c>
      <c r="AX188" s="13" t="s">
        <v>84</v>
      </c>
      <c r="AY188" s="245" t="s">
        <v>188</v>
      </c>
    </row>
    <row r="189" spans="1:65" s="2" customFormat="1" ht="16.5" customHeight="1">
      <c r="A189" s="37"/>
      <c r="B189" s="38"/>
      <c r="C189" s="220" t="s">
        <v>321</v>
      </c>
      <c r="D189" s="220" t="s">
        <v>190</v>
      </c>
      <c r="E189" s="221" t="s">
        <v>322</v>
      </c>
      <c r="F189" s="222" t="s">
        <v>323</v>
      </c>
      <c r="G189" s="223" t="s">
        <v>193</v>
      </c>
      <c r="H189" s="224">
        <v>52</v>
      </c>
      <c r="I189" s="225"/>
      <c r="J189" s="226">
        <f>ROUND(I189*H189,2)</f>
        <v>0</v>
      </c>
      <c r="K189" s="227"/>
      <c r="L189" s="43"/>
      <c r="M189" s="228" t="s">
        <v>1</v>
      </c>
      <c r="N189" s="229" t="s">
        <v>41</v>
      </c>
      <c r="O189" s="90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2" t="s">
        <v>194</v>
      </c>
      <c r="AT189" s="232" t="s">
        <v>190</v>
      </c>
      <c r="AU189" s="232" t="s">
        <v>86</v>
      </c>
      <c r="AY189" s="16" t="s">
        <v>188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6" t="s">
        <v>84</v>
      </c>
      <c r="BK189" s="233">
        <f>ROUND(I189*H189,2)</f>
        <v>0</v>
      </c>
      <c r="BL189" s="16" t="s">
        <v>194</v>
      </c>
      <c r="BM189" s="232" t="s">
        <v>324</v>
      </c>
    </row>
    <row r="190" spans="1:51" s="13" customFormat="1" ht="12">
      <c r="A190" s="13"/>
      <c r="B190" s="234"/>
      <c r="C190" s="235"/>
      <c r="D190" s="236" t="s">
        <v>199</v>
      </c>
      <c r="E190" s="237" t="s">
        <v>1</v>
      </c>
      <c r="F190" s="238" t="s">
        <v>143</v>
      </c>
      <c r="G190" s="235"/>
      <c r="H190" s="239">
        <v>52</v>
      </c>
      <c r="I190" s="240"/>
      <c r="J190" s="235"/>
      <c r="K190" s="235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199</v>
      </c>
      <c r="AU190" s="245" t="s">
        <v>86</v>
      </c>
      <c r="AV190" s="13" t="s">
        <v>86</v>
      </c>
      <c r="AW190" s="13" t="s">
        <v>32</v>
      </c>
      <c r="AX190" s="13" t="s">
        <v>84</v>
      </c>
      <c r="AY190" s="245" t="s">
        <v>188</v>
      </c>
    </row>
    <row r="191" spans="1:65" s="2" customFormat="1" ht="33" customHeight="1">
      <c r="A191" s="37"/>
      <c r="B191" s="38"/>
      <c r="C191" s="220" t="s">
        <v>325</v>
      </c>
      <c r="D191" s="220" t="s">
        <v>190</v>
      </c>
      <c r="E191" s="221" t="s">
        <v>326</v>
      </c>
      <c r="F191" s="222" t="s">
        <v>327</v>
      </c>
      <c r="G191" s="223" t="s">
        <v>193</v>
      </c>
      <c r="H191" s="224">
        <v>52</v>
      </c>
      <c r="I191" s="225"/>
      <c r="J191" s="226">
        <f>ROUND(I191*H191,2)</f>
        <v>0</v>
      </c>
      <c r="K191" s="227"/>
      <c r="L191" s="43"/>
      <c r="M191" s="228" t="s">
        <v>1</v>
      </c>
      <c r="N191" s="229" t="s">
        <v>41</v>
      </c>
      <c r="O191" s="90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2" t="s">
        <v>194</v>
      </c>
      <c r="AT191" s="232" t="s">
        <v>190</v>
      </c>
      <c r="AU191" s="232" t="s">
        <v>86</v>
      </c>
      <c r="AY191" s="16" t="s">
        <v>188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6" t="s">
        <v>84</v>
      </c>
      <c r="BK191" s="233">
        <f>ROUND(I191*H191,2)</f>
        <v>0</v>
      </c>
      <c r="BL191" s="16" t="s">
        <v>194</v>
      </c>
      <c r="BM191" s="232" t="s">
        <v>328</v>
      </c>
    </row>
    <row r="192" spans="1:51" s="13" customFormat="1" ht="12">
      <c r="A192" s="13"/>
      <c r="B192" s="234"/>
      <c r="C192" s="235"/>
      <c r="D192" s="236" t="s">
        <v>199</v>
      </c>
      <c r="E192" s="237" t="s">
        <v>1</v>
      </c>
      <c r="F192" s="238" t="s">
        <v>143</v>
      </c>
      <c r="G192" s="235"/>
      <c r="H192" s="239">
        <v>52</v>
      </c>
      <c r="I192" s="240"/>
      <c r="J192" s="235"/>
      <c r="K192" s="235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199</v>
      </c>
      <c r="AU192" s="245" t="s">
        <v>86</v>
      </c>
      <c r="AV192" s="13" t="s">
        <v>86</v>
      </c>
      <c r="AW192" s="13" t="s">
        <v>32</v>
      </c>
      <c r="AX192" s="13" t="s">
        <v>84</v>
      </c>
      <c r="AY192" s="245" t="s">
        <v>188</v>
      </c>
    </row>
    <row r="193" spans="1:65" s="2" customFormat="1" ht="33" customHeight="1">
      <c r="A193" s="37"/>
      <c r="B193" s="38"/>
      <c r="C193" s="220" t="s">
        <v>329</v>
      </c>
      <c r="D193" s="220" t="s">
        <v>190</v>
      </c>
      <c r="E193" s="221" t="s">
        <v>330</v>
      </c>
      <c r="F193" s="222" t="s">
        <v>331</v>
      </c>
      <c r="G193" s="223" t="s">
        <v>193</v>
      </c>
      <c r="H193" s="224">
        <v>23</v>
      </c>
      <c r="I193" s="225"/>
      <c r="J193" s="226">
        <f>ROUND(I193*H193,2)</f>
        <v>0</v>
      </c>
      <c r="K193" s="227"/>
      <c r="L193" s="43"/>
      <c r="M193" s="228" t="s">
        <v>1</v>
      </c>
      <c r="N193" s="229" t="s">
        <v>41</v>
      </c>
      <c r="O193" s="90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2" t="s">
        <v>194</v>
      </c>
      <c r="AT193" s="232" t="s">
        <v>190</v>
      </c>
      <c r="AU193" s="232" t="s">
        <v>86</v>
      </c>
      <c r="AY193" s="16" t="s">
        <v>188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6" t="s">
        <v>84</v>
      </c>
      <c r="BK193" s="233">
        <f>ROUND(I193*H193,2)</f>
        <v>0</v>
      </c>
      <c r="BL193" s="16" t="s">
        <v>194</v>
      </c>
      <c r="BM193" s="232" t="s">
        <v>332</v>
      </c>
    </row>
    <row r="194" spans="1:51" s="13" customFormat="1" ht="12">
      <c r="A194" s="13"/>
      <c r="B194" s="234"/>
      <c r="C194" s="235"/>
      <c r="D194" s="236" t="s">
        <v>199</v>
      </c>
      <c r="E194" s="237" t="s">
        <v>1</v>
      </c>
      <c r="F194" s="238" t="s">
        <v>139</v>
      </c>
      <c r="G194" s="235"/>
      <c r="H194" s="239">
        <v>23</v>
      </c>
      <c r="I194" s="240"/>
      <c r="J194" s="235"/>
      <c r="K194" s="235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199</v>
      </c>
      <c r="AU194" s="245" t="s">
        <v>86</v>
      </c>
      <c r="AV194" s="13" t="s">
        <v>86</v>
      </c>
      <c r="AW194" s="13" t="s">
        <v>32</v>
      </c>
      <c r="AX194" s="13" t="s">
        <v>84</v>
      </c>
      <c r="AY194" s="245" t="s">
        <v>188</v>
      </c>
    </row>
    <row r="195" spans="1:65" s="2" customFormat="1" ht="33" customHeight="1">
      <c r="A195" s="37"/>
      <c r="B195" s="38"/>
      <c r="C195" s="220" t="s">
        <v>333</v>
      </c>
      <c r="D195" s="220" t="s">
        <v>190</v>
      </c>
      <c r="E195" s="221" t="s">
        <v>334</v>
      </c>
      <c r="F195" s="222" t="s">
        <v>335</v>
      </c>
      <c r="G195" s="223" t="s">
        <v>193</v>
      </c>
      <c r="H195" s="224">
        <v>361</v>
      </c>
      <c r="I195" s="225"/>
      <c r="J195" s="226">
        <f>ROUND(I195*H195,2)</f>
        <v>0</v>
      </c>
      <c r="K195" s="227"/>
      <c r="L195" s="43"/>
      <c r="M195" s="228" t="s">
        <v>1</v>
      </c>
      <c r="N195" s="229" t="s">
        <v>41</v>
      </c>
      <c r="O195" s="90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2" t="s">
        <v>194</v>
      </c>
      <c r="AT195" s="232" t="s">
        <v>190</v>
      </c>
      <c r="AU195" s="232" t="s">
        <v>86</v>
      </c>
      <c r="AY195" s="16" t="s">
        <v>188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6" t="s">
        <v>84</v>
      </c>
      <c r="BK195" s="233">
        <f>ROUND(I195*H195,2)</f>
        <v>0</v>
      </c>
      <c r="BL195" s="16" t="s">
        <v>194</v>
      </c>
      <c r="BM195" s="232" t="s">
        <v>336</v>
      </c>
    </row>
    <row r="196" spans="1:51" s="13" customFormat="1" ht="12">
      <c r="A196" s="13"/>
      <c r="B196" s="234"/>
      <c r="C196" s="235"/>
      <c r="D196" s="236" t="s">
        <v>199</v>
      </c>
      <c r="E196" s="237" t="s">
        <v>1</v>
      </c>
      <c r="F196" s="238" t="s">
        <v>137</v>
      </c>
      <c r="G196" s="235"/>
      <c r="H196" s="239">
        <v>361</v>
      </c>
      <c r="I196" s="240"/>
      <c r="J196" s="235"/>
      <c r="K196" s="235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199</v>
      </c>
      <c r="AU196" s="245" t="s">
        <v>86</v>
      </c>
      <c r="AV196" s="13" t="s">
        <v>86</v>
      </c>
      <c r="AW196" s="13" t="s">
        <v>32</v>
      </c>
      <c r="AX196" s="13" t="s">
        <v>84</v>
      </c>
      <c r="AY196" s="245" t="s">
        <v>188</v>
      </c>
    </row>
    <row r="197" spans="1:65" s="2" customFormat="1" ht="33" customHeight="1">
      <c r="A197" s="37"/>
      <c r="B197" s="38"/>
      <c r="C197" s="220" t="s">
        <v>337</v>
      </c>
      <c r="D197" s="220" t="s">
        <v>190</v>
      </c>
      <c r="E197" s="221" t="s">
        <v>338</v>
      </c>
      <c r="F197" s="222" t="s">
        <v>339</v>
      </c>
      <c r="G197" s="223" t="s">
        <v>193</v>
      </c>
      <c r="H197" s="224">
        <v>2</v>
      </c>
      <c r="I197" s="225"/>
      <c r="J197" s="226">
        <f>ROUND(I197*H197,2)</f>
        <v>0</v>
      </c>
      <c r="K197" s="227"/>
      <c r="L197" s="43"/>
      <c r="M197" s="228" t="s">
        <v>1</v>
      </c>
      <c r="N197" s="229" t="s">
        <v>41</v>
      </c>
      <c r="O197" s="90"/>
      <c r="P197" s="230">
        <f>O197*H197</f>
        <v>0</v>
      </c>
      <c r="Q197" s="230">
        <v>0.12966</v>
      </c>
      <c r="R197" s="230">
        <f>Q197*H197</f>
        <v>0.25932</v>
      </c>
      <c r="S197" s="230">
        <v>0</v>
      </c>
      <c r="T197" s="23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2" t="s">
        <v>194</v>
      </c>
      <c r="AT197" s="232" t="s">
        <v>190</v>
      </c>
      <c r="AU197" s="232" t="s">
        <v>86</v>
      </c>
      <c r="AY197" s="16" t="s">
        <v>188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6" t="s">
        <v>84</v>
      </c>
      <c r="BK197" s="233">
        <f>ROUND(I197*H197,2)</f>
        <v>0</v>
      </c>
      <c r="BL197" s="16" t="s">
        <v>194</v>
      </c>
      <c r="BM197" s="232" t="s">
        <v>340</v>
      </c>
    </row>
    <row r="198" spans="1:51" s="13" customFormat="1" ht="12">
      <c r="A198" s="13"/>
      <c r="B198" s="234"/>
      <c r="C198" s="235"/>
      <c r="D198" s="236" t="s">
        <v>199</v>
      </c>
      <c r="E198" s="237" t="s">
        <v>141</v>
      </c>
      <c r="F198" s="238" t="s">
        <v>341</v>
      </c>
      <c r="G198" s="235"/>
      <c r="H198" s="239">
        <v>2</v>
      </c>
      <c r="I198" s="240"/>
      <c r="J198" s="235"/>
      <c r="K198" s="235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199</v>
      </c>
      <c r="AU198" s="245" t="s">
        <v>86</v>
      </c>
      <c r="AV198" s="13" t="s">
        <v>86</v>
      </c>
      <c r="AW198" s="13" t="s">
        <v>32</v>
      </c>
      <c r="AX198" s="13" t="s">
        <v>84</v>
      </c>
      <c r="AY198" s="245" t="s">
        <v>188</v>
      </c>
    </row>
    <row r="199" spans="1:65" s="2" customFormat="1" ht="24.15" customHeight="1">
      <c r="A199" s="37"/>
      <c r="B199" s="38"/>
      <c r="C199" s="220" t="s">
        <v>342</v>
      </c>
      <c r="D199" s="220" t="s">
        <v>190</v>
      </c>
      <c r="E199" s="221" t="s">
        <v>343</v>
      </c>
      <c r="F199" s="222" t="s">
        <v>344</v>
      </c>
      <c r="G199" s="223" t="s">
        <v>193</v>
      </c>
      <c r="H199" s="224">
        <v>926</v>
      </c>
      <c r="I199" s="225"/>
      <c r="J199" s="226">
        <f>ROUND(I199*H199,2)</f>
        <v>0</v>
      </c>
      <c r="K199" s="227"/>
      <c r="L199" s="43"/>
      <c r="M199" s="228" t="s">
        <v>1</v>
      </c>
      <c r="N199" s="229" t="s">
        <v>41</v>
      </c>
      <c r="O199" s="90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2" t="s">
        <v>194</v>
      </c>
      <c r="AT199" s="232" t="s">
        <v>190</v>
      </c>
      <c r="AU199" s="232" t="s">
        <v>86</v>
      </c>
      <c r="AY199" s="16" t="s">
        <v>188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6" t="s">
        <v>84</v>
      </c>
      <c r="BK199" s="233">
        <f>ROUND(I199*H199,2)</f>
        <v>0</v>
      </c>
      <c r="BL199" s="16" t="s">
        <v>194</v>
      </c>
      <c r="BM199" s="232" t="s">
        <v>345</v>
      </c>
    </row>
    <row r="200" spans="1:51" s="13" customFormat="1" ht="12">
      <c r="A200" s="13"/>
      <c r="B200" s="234"/>
      <c r="C200" s="235"/>
      <c r="D200" s="236" t="s">
        <v>199</v>
      </c>
      <c r="E200" s="237" t="s">
        <v>1</v>
      </c>
      <c r="F200" s="238" t="s">
        <v>346</v>
      </c>
      <c r="G200" s="235"/>
      <c r="H200" s="239">
        <v>926</v>
      </c>
      <c r="I200" s="240"/>
      <c r="J200" s="235"/>
      <c r="K200" s="235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199</v>
      </c>
      <c r="AU200" s="245" t="s">
        <v>86</v>
      </c>
      <c r="AV200" s="13" t="s">
        <v>86</v>
      </c>
      <c r="AW200" s="13" t="s">
        <v>32</v>
      </c>
      <c r="AX200" s="13" t="s">
        <v>84</v>
      </c>
      <c r="AY200" s="245" t="s">
        <v>188</v>
      </c>
    </row>
    <row r="201" spans="1:65" s="2" customFormat="1" ht="33" customHeight="1">
      <c r="A201" s="37"/>
      <c r="B201" s="38"/>
      <c r="C201" s="220" t="s">
        <v>347</v>
      </c>
      <c r="D201" s="220" t="s">
        <v>190</v>
      </c>
      <c r="E201" s="221" t="s">
        <v>348</v>
      </c>
      <c r="F201" s="222" t="s">
        <v>349</v>
      </c>
      <c r="G201" s="223" t="s">
        <v>193</v>
      </c>
      <c r="H201" s="224">
        <v>52</v>
      </c>
      <c r="I201" s="225"/>
      <c r="J201" s="226">
        <f>ROUND(I201*H201,2)</f>
        <v>0</v>
      </c>
      <c r="K201" s="227"/>
      <c r="L201" s="43"/>
      <c r="M201" s="228" t="s">
        <v>1</v>
      </c>
      <c r="N201" s="229" t="s">
        <v>41</v>
      </c>
      <c r="O201" s="90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2" t="s">
        <v>194</v>
      </c>
      <c r="AT201" s="232" t="s">
        <v>190</v>
      </c>
      <c r="AU201" s="232" t="s">
        <v>86</v>
      </c>
      <c r="AY201" s="16" t="s">
        <v>188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6" t="s">
        <v>84</v>
      </c>
      <c r="BK201" s="233">
        <f>ROUND(I201*H201,2)</f>
        <v>0</v>
      </c>
      <c r="BL201" s="16" t="s">
        <v>194</v>
      </c>
      <c r="BM201" s="232" t="s">
        <v>350</v>
      </c>
    </row>
    <row r="202" spans="1:51" s="13" customFormat="1" ht="12">
      <c r="A202" s="13"/>
      <c r="B202" s="234"/>
      <c r="C202" s="235"/>
      <c r="D202" s="236" t="s">
        <v>199</v>
      </c>
      <c r="E202" s="237" t="s">
        <v>143</v>
      </c>
      <c r="F202" s="238" t="s">
        <v>351</v>
      </c>
      <c r="G202" s="235"/>
      <c r="H202" s="239">
        <v>52</v>
      </c>
      <c r="I202" s="240"/>
      <c r="J202" s="235"/>
      <c r="K202" s="235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199</v>
      </c>
      <c r="AU202" s="245" t="s">
        <v>86</v>
      </c>
      <c r="AV202" s="13" t="s">
        <v>86</v>
      </c>
      <c r="AW202" s="13" t="s">
        <v>32</v>
      </c>
      <c r="AX202" s="13" t="s">
        <v>84</v>
      </c>
      <c r="AY202" s="245" t="s">
        <v>188</v>
      </c>
    </row>
    <row r="203" spans="1:65" s="2" customFormat="1" ht="33" customHeight="1">
      <c r="A203" s="37"/>
      <c r="B203" s="38"/>
      <c r="C203" s="220" t="s">
        <v>352</v>
      </c>
      <c r="D203" s="220" t="s">
        <v>190</v>
      </c>
      <c r="E203" s="221" t="s">
        <v>353</v>
      </c>
      <c r="F203" s="222" t="s">
        <v>354</v>
      </c>
      <c r="G203" s="223" t="s">
        <v>193</v>
      </c>
      <c r="H203" s="224">
        <v>23</v>
      </c>
      <c r="I203" s="225"/>
      <c r="J203" s="226">
        <f>ROUND(I203*H203,2)</f>
        <v>0</v>
      </c>
      <c r="K203" s="227"/>
      <c r="L203" s="43"/>
      <c r="M203" s="228" t="s">
        <v>1</v>
      </c>
      <c r="N203" s="229" t="s">
        <v>41</v>
      </c>
      <c r="O203" s="90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2" t="s">
        <v>194</v>
      </c>
      <c r="AT203" s="232" t="s">
        <v>190</v>
      </c>
      <c r="AU203" s="232" t="s">
        <v>86</v>
      </c>
      <c r="AY203" s="16" t="s">
        <v>188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6" t="s">
        <v>84</v>
      </c>
      <c r="BK203" s="233">
        <f>ROUND(I203*H203,2)</f>
        <v>0</v>
      </c>
      <c r="BL203" s="16" t="s">
        <v>194</v>
      </c>
      <c r="BM203" s="232" t="s">
        <v>355</v>
      </c>
    </row>
    <row r="204" spans="1:51" s="13" customFormat="1" ht="12">
      <c r="A204" s="13"/>
      <c r="B204" s="234"/>
      <c r="C204" s="235"/>
      <c r="D204" s="236" t="s">
        <v>199</v>
      </c>
      <c r="E204" s="237" t="s">
        <v>139</v>
      </c>
      <c r="F204" s="238" t="s">
        <v>356</v>
      </c>
      <c r="G204" s="235"/>
      <c r="H204" s="239">
        <v>23</v>
      </c>
      <c r="I204" s="240"/>
      <c r="J204" s="235"/>
      <c r="K204" s="235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199</v>
      </c>
      <c r="AU204" s="245" t="s">
        <v>86</v>
      </c>
      <c r="AV204" s="13" t="s">
        <v>86</v>
      </c>
      <c r="AW204" s="13" t="s">
        <v>32</v>
      </c>
      <c r="AX204" s="13" t="s">
        <v>84</v>
      </c>
      <c r="AY204" s="245" t="s">
        <v>188</v>
      </c>
    </row>
    <row r="205" spans="1:65" s="2" customFormat="1" ht="33" customHeight="1">
      <c r="A205" s="37"/>
      <c r="B205" s="38"/>
      <c r="C205" s="220" t="s">
        <v>357</v>
      </c>
      <c r="D205" s="220" t="s">
        <v>190</v>
      </c>
      <c r="E205" s="221" t="s">
        <v>358</v>
      </c>
      <c r="F205" s="222" t="s">
        <v>359</v>
      </c>
      <c r="G205" s="223" t="s">
        <v>193</v>
      </c>
      <c r="H205" s="224">
        <v>361</v>
      </c>
      <c r="I205" s="225"/>
      <c r="J205" s="226">
        <f>ROUND(I205*H205,2)</f>
        <v>0</v>
      </c>
      <c r="K205" s="227"/>
      <c r="L205" s="43"/>
      <c r="M205" s="228" t="s">
        <v>1</v>
      </c>
      <c r="N205" s="229" t="s">
        <v>41</v>
      </c>
      <c r="O205" s="90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2" t="s">
        <v>194</v>
      </c>
      <c r="AT205" s="232" t="s">
        <v>190</v>
      </c>
      <c r="AU205" s="232" t="s">
        <v>86</v>
      </c>
      <c r="AY205" s="16" t="s">
        <v>188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6" t="s">
        <v>84</v>
      </c>
      <c r="BK205" s="233">
        <f>ROUND(I205*H205,2)</f>
        <v>0</v>
      </c>
      <c r="BL205" s="16" t="s">
        <v>194</v>
      </c>
      <c r="BM205" s="232" t="s">
        <v>360</v>
      </c>
    </row>
    <row r="206" spans="1:51" s="13" customFormat="1" ht="12">
      <c r="A206" s="13"/>
      <c r="B206" s="234"/>
      <c r="C206" s="235"/>
      <c r="D206" s="236" t="s">
        <v>199</v>
      </c>
      <c r="E206" s="237" t="s">
        <v>137</v>
      </c>
      <c r="F206" s="238" t="s">
        <v>361</v>
      </c>
      <c r="G206" s="235"/>
      <c r="H206" s="239">
        <v>361</v>
      </c>
      <c r="I206" s="240"/>
      <c r="J206" s="235"/>
      <c r="K206" s="235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199</v>
      </c>
      <c r="AU206" s="245" t="s">
        <v>86</v>
      </c>
      <c r="AV206" s="13" t="s">
        <v>86</v>
      </c>
      <c r="AW206" s="13" t="s">
        <v>32</v>
      </c>
      <c r="AX206" s="13" t="s">
        <v>84</v>
      </c>
      <c r="AY206" s="245" t="s">
        <v>188</v>
      </c>
    </row>
    <row r="207" spans="1:65" s="2" customFormat="1" ht="24.15" customHeight="1">
      <c r="A207" s="37"/>
      <c r="B207" s="38"/>
      <c r="C207" s="220" t="s">
        <v>362</v>
      </c>
      <c r="D207" s="220" t="s">
        <v>190</v>
      </c>
      <c r="E207" s="221" t="s">
        <v>363</v>
      </c>
      <c r="F207" s="222" t="s">
        <v>364</v>
      </c>
      <c r="G207" s="223" t="s">
        <v>193</v>
      </c>
      <c r="H207" s="224">
        <v>52</v>
      </c>
      <c r="I207" s="225"/>
      <c r="J207" s="226">
        <f>ROUND(I207*H207,2)</f>
        <v>0</v>
      </c>
      <c r="K207" s="227"/>
      <c r="L207" s="43"/>
      <c r="M207" s="228" t="s">
        <v>1</v>
      </c>
      <c r="N207" s="229" t="s">
        <v>41</v>
      </c>
      <c r="O207" s="90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2" t="s">
        <v>194</v>
      </c>
      <c r="AT207" s="232" t="s">
        <v>190</v>
      </c>
      <c r="AU207" s="232" t="s">
        <v>86</v>
      </c>
      <c r="AY207" s="16" t="s">
        <v>188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6" t="s">
        <v>84</v>
      </c>
      <c r="BK207" s="233">
        <f>ROUND(I207*H207,2)</f>
        <v>0</v>
      </c>
      <c r="BL207" s="16" t="s">
        <v>194</v>
      </c>
      <c r="BM207" s="232" t="s">
        <v>365</v>
      </c>
    </row>
    <row r="208" spans="1:51" s="13" customFormat="1" ht="12">
      <c r="A208" s="13"/>
      <c r="B208" s="234"/>
      <c r="C208" s="235"/>
      <c r="D208" s="236" t="s">
        <v>199</v>
      </c>
      <c r="E208" s="237" t="s">
        <v>1</v>
      </c>
      <c r="F208" s="238" t="s">
        <v>143</v>
      </c>
      <c r="G208" s="235"/>
      <c r="H208" s="239">
        <v>52</v>
      </c>
      <c r="I208" s="240"/>
      <c r="J208" s="235"/>
      <c r="K208" s="235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199</v>
      </c>
      <c r="AU208" s="245" t="s">
        <v>86</v>
      </c>
      <c r="AV208" s="13" t="s">
        <v>86</v>
      </c>
      <c r="AW208" s="13" t="s">
        <v>32</v>
      </c>
      <c r="AX208" s="13" t="s">
        <v>84</v>
      </c>
      <c r="AY208" s="245" t="s">
        <v>188</v>
      </c>
    </row>
    <row r="209" spans="1:65" s="2" customFormat="1" ht="24.15" customHeight="1">
      <c r="A209" s="37"/>
      <c r="B209" s="38"/>
      <c r="C209" s="220" t="s">
        <v>366</v>
      </c>
      <c r="D209" s="220" t="s">
        <v>190</v>
      </c>
      <c r="E209" s="221" t="s">
        <v>367</v>
      </c>
      <c r="F209" s="222" t="s">
        <v>368</v>
      </c>
      <c r="G209" s="223" t="s">
        <v>193</v>
      </c>
      <c r="H209" s="224">
        <v>2</v>
      </c>
      <c r="I209" s="225"/>
      <c r="J209" s="226">
        <f>ROUND(I209*H209,2)</f>
        <v>0</v>
      </c>
      <c r="K209" s="227"/>
      <c r="L209" s="43"/>
      <c r="M209" s="228" t="s">
        <v>1</v>
      </c>
      <c r="N209" s="229" t="s">
        <v>41</v>
      </c>
      <c r="O209" s="90"/>
      <c r="P209" s="230">
        <f>O209*H209</f>
        <v>0</v>
      </c>
      <c r="Q209" s="230">
        <v>0.18996</v>
      </c>
      <c r="R209" s="230">
        <f>Q209*H209</f>
        <v>0.37992</v>
      </c>
      <c r="S209" s="230">
        <v>0</v>
      </c>
      <c r="T209" s="23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2" t="s">
        <v>194</v>
      </c>
      <c r="AT209" s="232" t="s">
        <v>190</v>
      </c>
      <c r="AU209" s="232" t="s">
        <v>86</v>
      </c>
      <c r="AY209" s="16" t="s">
        <v>188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6" t="s">
        <v>84</v>
      </c>
      <c r="BK209" s="233">
        <f>ROUND(I209*H209,2)</f>
        <v>0</v>
      </c>
      <c r="BL209" s="16" t="s">
        <v>194</v>
      </c>
      <c r="BM209" s="232" t="s">
        <v>369</v>
      </c>
    </row>
    <row r="210" spans="1:51" s="13" customFormat="1" ht="12">
      <c r="A210" s="13"/>
      <c r="B210" s="234"/>
      <c r="C210" s="235"/>
      <c r="D210" s="236" t="s">
        <v>199</v>
      </c>
      <c r="E210" s="237" t="s">
        <v>1</v>
      </c>
      <c r="F210" s="238" t="s">
        <v>135</v>
      </c>
      <c r="G210" s="235"/>
      <c r="H210" s="239">
        <v>2</v>
      </c>
      <c r="I210" s="240"/>
      <c r="J210" s="235"/>
      <c r="K210" s="235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199</v>
      </c>
      <c r="AU210" s="245" t="s">
        <v>86</v>
      </c>
      <c r="AV210" s="13" t="s">
        <v>86</v>
      </c>
      <c r="AW210" s="13" t="s">
        <v>32</v>
      </c>
      <c r="AX210" s="13" t="s">
        <v>84</v>
      </c>
      <c r="AY210" s="245" t="s">
        <v>188</v>
      </c>
    </row>
    <row r="211" spans="1:65" s="2" customFormat="1" ht="21.75" customHeight="1">
      <c r="A211" s="37"/>
      <c r="B211" s="38"/>
      <c r="C211" s="257" t="s">
        <v>370</v>
      </c>
      <c r="D211" s="257" t="s">
        <v>283</v>
      </c>
      <c r="E211" s="258" t="s">
        <v>371</v>
      </c>
      <c r="F211" s="259" t="s">
        <v>372</v>
      </c>
      <c r="G211" s="260" t="s">
        <v>193</v>
      </c>
      <c r="H211" s="261">
        <v>2.04</v>
      </c>
      <c r="I211" s="262"/>
      <c r="J211" s="263">
        <f>ROUND(I211*H211,2)</f>
        <v>0</v>
      </c>
      <c r="K211" s="264"/>
      <c r="L211" s="265"/>
      <c r="M211" s="266" t="s">
        <v>1</v>
      </c>
      <c r="N211" s="267" t="s">
        <v>41</v>
      </c>
      <c r="O211" s="90"/>
      <c r="P211" s="230">
        <f>O211*H211</f>
        <v>0</v>
      </c>
      <c r="Q211" s="230">
        <v>0.222</v>
      </c>
      <c r="R211" s="230">
        <f>Q211*H211</f>
        <v>0.45288</v>
      </c>
      <c r="S211" s="230">
        <v>0</v>
      </c>
      <c r="T211" s="23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2" t="s">
        <v>231</v>
      </c>
      <c r="AT211" s="232" t="s">
        <v>283</v>
      </c>
      <c r="AU211" s="232" t="s">
        <v>86</v>
      </c>
      <c r="AY211" s="16" t="s">
        <v>188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6" t="s">
        <v>84</v>
      </c>
      <c r="BK211" s="233">
        <f>ROUND(I211*H211,2)</f>
        <v>0</v>
      </c>
      <c r="BL211" s="16" t="s">
        <v>194</v>
      </c>
      <c r="BM211" s="232" t="s">
        <v>373</v>
      </c>
    </row>
    <row r="212" spans="1:51" s="13" customFormat="1" ht="12">
      <c r="A212" s="13"/>
      <c r="B212" s="234"/>
      <c r="C212" s="235"/>
      <c r="D212" s="236" t="s">
        <v>199</v>
      </c>
      <c r="E212" s="235"/>
      <c r="F212" s="238" t="s">
        <v>374</v>
      </c>
      <c r="G212" s="235"/>
      <c r="H212" s="239">
        <v>2.04</v>
      </c>
      <c r="I212" s="240"/>
      <c r="J212" s="235"/>
      <c r="K212" s="235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199</v>
      </c>
      <c r="AU212" s="245" t="s">
        <v>86</v>
      </c>
      <c r="AV212" s="13" t="s">
        <v>86</v>
      </c>
      <c r="AW212" s="13" t="s">
        <v>4</v>
      </c>
      <c r="AX212" s="13" t="s">
        <v>84</v>
      </c>
      <c r="AY212" s="245" t="s">
        <v>188</v>
      </c>
    </row>
    <row r="213" spans="1:65" s="2" customFormat="1" ht="24.15" customHeight="1">
      <c r="A213" s="37"/>
      <c r="B213" s="38"/>
      <c r="C213" s="220" t="s">
        <v>375</v>
      </c>
      <c r="D213" s="220" t="s">
        <v>190</v>
      </c>
      <c r="E213" s="221" t="s">
        <v>376</v>
      </c>
      <c r="F213" s="222" t="s">
        <v>377</v>
      </c>
      <c r="G213" s="223" t="s">
        <v>193</v>
      </c>
      <c r="H213" s="224">
        <v>11</v>
      </c>
      <c r="I213" s="225"/>
      <c r="J213" s="226">
        <f>ROUND(I213*H213,2)</f>
        <v>0</v>
      </c>
      <c r="K213" s="227"/>
      <c r="L213" s="43"/>
      <c r="M213" s="228" t="s">
        <v>1</v>
      </c>
      <c r="N213" s="229" t="s">
        <v>41</v>
      </c>
      <c r="O213" s="90"/>
      <c r="P213" s="230">
        <f>O213*H213</f>
        <v>0</v>
      </c>
      <c r="Q213" s="230">
        <v>0.08425</v>
      </c>
      <c r="R213" s="230">
        <f>Q213*H213</f>
        <v>0.9267500000000001</v>
      </c>
      <c r="S213" s="230">
        <v>0</v>
      </c>
      <c r="T213" s="23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2" t="s">
        <v>194</v>
      </c>
      <c r="AT213" s="232" t="s">
        <v>190</v>
      </c>
      <c r="AU213" s="232" t="s">
        <v>86</v>
      </c>
      <c r="AY213" s="16" t="s">
        <v>188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6" t="s">
        <v>84</v>
      </c>
      <c r="BK213" s="233">
        <f>ROUND(I213*H213,2)</f>
        <v>0</v>
      </c>
      <c r="BL213" s="16" t="s">
        <v>194</v>
      </c>
      <c r="BM213" s="232" t="s">
        <v>378</v>
      </c>
    </row>
    <row r="214" spans="1:51" s="13" customFormat="1" ht="12">
      <c r="A214" s="13"/>
      <c r="B214" s="234"/>
      <c r="C214" s="235"/>
      <c r="D214" s="236" t="s">
        <v>199</v>
      </c>
      <c r="E214" s="237" t="s">
        <v>1</v>
      </c>
      <c r="F214" s="238" t="s">
        <v>379</v>
      </c>
      <c r="G214" s="235"/>
      <c r="H214" s="239">
        <v>2.5</v>
      </c>
      <c r="I214" s="240"/>
      <c r="J214" s="235"/>
      <c r="K214" s="235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199</v>
      </c>
      <c r="AU214" s="245" t="s">
        <v>86</v>
      </c>
      <c r="AV214" s="13" t="s">
        <v>86</v>
      </c>
      <c r="AW214" s="13" t="s">
        <v>32</v>
      </c>
      <c r="AX214" s="13" t="s">
        <v>76</v>
      </c>
      <c r="AY214" s="245" t="s">
        <v>188</v>
      </c>
    </row>
    <row r="215" spans="1:51" s="13" customFormat="1" ht="12">
      <c r="A215" s="13"/>
      <c r="B215" s="234"/>
      <c r="C215" s="235"/>
      <c r="D215" s="236" t="s">
        <v>199</v>
      </c>
      <c r="E215" s="237" t="s">
        <v>1</v>
      </c>
      <c r="F215" s="238" t="s">
        <v>380</v>
      </c>
      <c r="G215" s="235"/>
      <c r="H215" s="239">
        <v>8.5</v>
      </c>
      <c r="I215" s="240"/>
      <c r="J215" s="235"/>
      <c r="K215" s="235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199</v>
      </c>
      <c r="AU215" s="245" t="s">
        <v>86</v>
      </c>
      <c r="AV215" s="13" t="s">
        <v>86</v>
      </c>
      <c r="AW215" s="13" t="s">
        <v>32</v>
      </c>
      <c r="AX215" s="13" t="s">
        <v>76</v>
      </c>
      <c r="AY215" s="245" t="s">
        <v>188</v>
      </c>
    </row>
    <row r="216" spans="1:51" s="14" customFormat="1" ht="12">
      <c r="A216" s="14"/>
      <c r="B216" s="246"/>
      <c r="C216" s="247"/>
      <c r="D216" s="236" t="s">
        <v>199</v>
      </c>
      <c r="E216" s="248" t="s">
        <v>1</v>
      </c>
      <c r="F216" s="249" t="s">
        <v>204</v>
      </c>
      <c r="G216" s="247"/>
      <c r="H216" s="250">
        <v>11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6" t="s">
        <v>199</v>
      </c>
      <c r="AU216" s="256" t="s">
        <v>86</v>
      </c>
      <c r="AV216" s="14" t="s">
        <v>194</v>
      </c>
      <c r="AW216" s="14" t="s">
        <v>32</v>
      </c>
      <c r="AX216" s="14" t="s">
        <v>84</v>
      </c>
      <c r="AY216" s="256" t="s">
        <v>188</v>
      </c>
    </row>
    <row r="217" spans="1:65" s="2" customFormat="1" ht="24.15" customHeight="1">
      <c r="A217" s="37"/>
      <c r="B217" s="38"/>
      <c r="C217" s="220" t="s">
        <v>381</v>
      </c>
      <c r="D217" s="220" t="s">
        <v>190</v>
      </c>
      <c r="E217" s="221" t="s">
        <v>382</v>
      </c>
      <c r="F217" s="222" t="s">
        <v>383</v>
      </c>
      <c r="G217" s="223" t="s">
        <v>193</v>
      </c>
      <c r="H217" s="224">
        <v>550.3</v>
      </c>
      <c r="I217" s="225"/>
      <c r="J217" s="226">
        <f>ROUND(I217*H217,2)</f>
        <v>0</v>
      </c>
      <c r="K217" s="227"/>
      <c r="L217" s="43"/>
      <c r="M217" s="228" t="s">
        <v>1</v>
      </c>
      <c r="N217" s="229" t="s">
        <v>41</v>
      </c>
      <c r="O217" s="90"/>
      <c r="P217" s="230">
        <f>O217*H217</f>
        <v>0</v>
      </c>
      <c r="Q217" s="230">
        <v>0.08565</v>
      </c>
      <c r="R217" s="230">
        <f>Q217*H217</f>
        <v>47.133195</v>
      </c>
      <c r="S217" s="230">
        <v>0</v>
      </c>
      <c r="T217" s="23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2" t="s">
        <v>194</v>
      </c>
      <c r="AT217" s="232" t="s">
        <v>190</v>
      </c>
      <c r="AU217" s="232" t="s">
        <v>86</v>
      </c>
      <c r="AY217" s="16" t="s">
        <v>188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6" t="s">
        <v>84</v>
      </c>
      <c r="BK217" s="233">
        <f>ROUND(I217*H217,2)</f>
        <v>0</v>
      </c>
      <c r="BL217" s="16" t="s">
        <v>194</v>
      </c>
      <c r="BM217" s="232" t="s">
        <v>384</v>
      </c>
    </row>
    <row r="218" spans="1:51" s="13" customFormat="1" ht="12">
      <c r="A218" s="13"/>
      <c r="B218" s="234"/>
      <c r="C218" s="235"/>
      <c r="D218" s="236" t="s">
        <v>199</v>
      </c>
      <c r="E218" s="237" t="s">
        <v>1</v>
      </c>
      <c r="F218" s="238" t="s">
        <v>385</v>
      </c>
      <c r="G218" s="235"/>
      <c r="H218" s="239">
        <v>550.3</v>
      </c>
      <c r="I218" s="240"/>
      <c r="J218" s="235"/>
      <c r="K218" s="235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199</v>
      </c>
      <c r="AU218" s="245" t="s">
        <v>86</v>
      </c>
      <c r="AV218" s="13" t="s">
        <v>86</v>
      </c>
      <c r="AW218" s="13" t="s">
        <v>32</v>
      </c>
      <c r="AX218" s="13" t="s">
        <v>84</v>
      </c>
      <c r="AY218" s="245" t="s">
        <v>188</v>
      </c>
    </row>
    <row r="219" spans="1:65" s="2" customFormat="1" ht="21.75" customHeight="1">
      <c r="A219" s="37"/>
      <c r="B219" s="38"/>
      <c r="C219" s="257" t="s">
        <v>386</v>
      </c>
      <c r="D219" s="257" t="s">
        <v>283</v>
      </c>
      <c r="E219" s="258" t="s">
        <v>387</v>
      </c>
      <c r="F219" s="259" t="s">
        <v>388</v>
      </c>
      <c r="G219" s="260" t="s">
        <v>193</v>
      </c>
      <c r="H219" s="261">
        <v>488.3</v>
      </c>
      <c r="I219" s="262"/>
      <c r="J219" s="263">
        <f>ROUND(I219*H219,2)</f>
        <v>0</v>
      </c>
      <c r="K219" s="264"/>
      <c r="L219" s="265"/>
      <c r="M219" s="266" t="s">
        <v>1</v>
      </c>
      <c r="N219" s="267" t="s">
        <v>41</v>
      </c>
      <c r="O219" s="90"/>
      <c r="P219" s="230">
        <f>O219*H219</f>
        <v>0</v>
      </c>
      <c r="Q219" s="230">
        <v>0.176</v>
      </c>
      <c r="R219" s="230">
        <f>Q219*H219</f>
        <v>85.9408</v>
      </c>
      <c r="S219" s="230">
        <v>0</v>
      </c>
      <c r="T219" s="231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2" t="s">
        <v>231</v>
      </c>
      <c r="AT219" s="232" t="s">
        <v>283</v>
      </c>
      <c r="AU219" s="232" t="s">
        <v>86</v>
      </c>
      <c r="AY219" s="16" t="s">
        <v>188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6" t="s">
        <v>84</v>
      </c>
      <c r="BK219" s="233">
        <f>ROUND(I219*H219,2)</f>
        <v>0</v>
      </c>
      <c r="BL219" s="16" t="s">
        <v>194</v>
      </c>
      <c r="BM219" s="232" t="s">
        <v>389</v>
      </c>
    </row>
    <row r="220" spans="1:51" s="13" customFormat="1" ht="12">
      <c r="A220" s="13"/>
      <c r="B220" s="234"/>
      <c r="C220" s="235"/>
      <c r="D220" s="236" t="s">
        <v>199</v>
      </c>
      <c r="E220" s="237" t="s">
        <v>1</v>
      </c>
      <c r="F220" s="238" t="s">
        <v>390</v>
      </c>
      <c r="G220" s="235"/>
      <c r="H220" s="239">
        <v>445.5</v>
      </c>
      <c r="I220" s="240"/>
      <c r="J220" s="235"/>
      <c r="K220" s="235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199</v>
      </c>
      <c r="AU220" s="245" t="s">
        <v>86</v>
      </c>
      <c r="AV220" s="13" t="s">
        <v>86</v>
      </c>
      <c r="AW220" s="13" t="s">
        <v>32</v>
      </c>
      <c r="AX220" s="13" t="s">
        <v>76</v>
      </c>
      <c r="AY220" s="245" t="s">
        <v>188</v>
      </c>
    </row>
    <row r="221" spans="1:51" s="13" customFormat="1" ht="12">
      <c r="A221" s="13"/>
      <c r="B221" s="234"/>
      <c r="C221" s="235"/>
      <c r="D221" s="236" t="s">
        <v>199</v>
      </c>
      <c r="E221" s="237" t="s">
        <v>1</v>
      </c>
      <c r="F221" s="238" t="s">
        <v>391</v>
      </c>
      <c r="G221" s="235"/>
      <c r="H221" s="239">
        <v>42.8</v>
      </c>
      <c r="I221" s="240"/>
      <c r="J221" s="235"/>
      <c r="K221" s="235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199</v>
      </c>
      <c r="AU221" s="245" t="s">
        <v>86</v>
      </c>
      <c r="AV221" s="13" t="s">
        <v>86</v>
      </c>
      <c r="AW221" s="13" t="s">
        <v>32</v>
      </c>
      <c r="AX221" s="13" t="s">
        <v>76</v>
      </c>
      <c r="AY221" s="245" t="s">
        <v>188</v>
      </c>
    </row>
    <row r="222" spans="1:51" s="14" customFormat="1" ht="12">
      <c r="A222" s="14"/>
      <c r="B222" s="246"/>
      <c r="C222" s="247"/>
      <c r="D222" s="236" t="s">
        <v>199</v>
      </c>
      <c r="E222" s="248" t="s">
        <v>123</v>
      </c>
      <c r="F222" s="249" t="s">
        <v>204</v>
      </c>
      <c r="G222" s="247"/>
      <c r="H222" s="250">
        <v>488.3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6" t="s">
        <v>199</v>
      </c>
      <c r="AU222" s="256" t="s">
        <v>86</v>
      </c>
      <c r="AV222" s="14" t="s">
        <v>194</v>
      </c>
      <c r="AW222" s="14" t="s">
        <v>32</v>
      </c>
      <c r="AX222" s="14" t="s">
        <v>84</v>
      </c>
      <c r="AY222" s="256" t="s">
        <v>188</v>
      </c>
    </row>
    <row r="223" spans="1:65" s="2" customFormat="1" ht="21.75" customHeight="1">
      <c r="A223" s="37"/>
      <c r="B223" s="38"/>
      <c r="C223" s="257" t="s">
        <v>392</v>
      </c>
      <c r="D223" s="257" t="s">
        <v>283</v>
      </c>
      <c r="E223" s="258" t="s">
        <v>393</v>
      </c>
      <c r="F223" s="259" t="s">
        <v>394</v>
      </c>
      <c r="G223" s="260" t="s">
        <v>193</v>
      </c>
      <c r="H223" s="261">
        <v>18</v>
      </c>
      <c r="I223" s="262"/>
      <c r="J223" s="263">
        <f>ROUND(I223*H223,2)</f>
        <v>0</v>
      </c>
      <c r="K223" s="264"/>
      <c r="L223" s="265"/>
      <c r="M223" s="266" t="s">
        <v>1</v>
      </c>
      <c r="N223" s="267" t="s">
        <v>41</v>
      </c>
      <c r="O223" s="90"/>
      <c r="P223" s="230">
        <f>O223*H223</f>
        <v>0</v>
      </c>
      <c r="Q223" s="230">
        <v>0.176</v>
      </c>
      <c r="R223" s="230">
        <f>Q223*H223</f>
        <v>3.1679999999999997</v>
      </c>
      <c r="S223" s="230">
        <v>0</v>
      </c>
      <c r="T223" s="23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2" t="s">
        <v>231</v>
      </c>
      <c r="AT223" s="232" t="s">
        <v>283</v>
      </c>
      <c r="AU223" s="232" t="s">
        <v>86</v>
      </c>
      <c r="AY223" s="16" t="s">
        <v>188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6" t="s">
        <v>84</v>
      </c>
      <c r="BK223" s="233">
        <f>ROUND(I223*H223,2)</f>
        <v>0</v>
      </c>
      <c r="BL223" s="16" t="s">
        <v>194</v>
      </c>
      <c r="BM223" s="232" t="s">
        <v>395</v>
      </c>
    </row>
    <row r="224" spans="1:51" s="13" customFormat="1" ht="12">
      <c r="A224" s="13"/>
      <c r="B224" s="234"/>
      <c r="C224" s="235"/>
      <c r="D224" s="236" t="s">
        <v>199</v>
      </c>
      <c r="E224" s="237" t="s">
        <v>1</v>
      </c>
      <c r="F224" s="238" t="s">
        <v>396</v>
      </c>
      <c r="G224" s="235"/>
      <c r="H224" s="239">
        <v>13</v>
      </c>
      <c r="I224" s="240"/>
      <c r="J224" s="235"/>
      <c r="K224" s="235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199</v>
      </c>
      <c r="AU224" s="245" t="s">
        <v>86</v>
      </c>
      <c r="AV224" s="13" t="s">
        <v>86</v>
      </c>
      <c r="AW224" s="13" t="s">
        <v>32</v>
      </c>
      <c r="AX224" s="13" t="s">
        <v>76</v>
      </c>
      <c r="AY224" s="245" t="s">
        <v>188</v>
      </c>
    </row>
    <row r="225" spans="1:51" s="13" customFormat="1" ht="12">
      <c r="A225" s="13"/>
      <c r="B225" s="234"/>
      <c r="C225" s="235"/>
      <c r="D225" s="236" t="s">
        <v>199</v>
      </c>
      <c r="E225" s="237" t="s">
        <v>1</v>
      </c>
      <c r="F225" s="238" t="s">
        <v>397</v>
      </c>
      <c r="G225" s="235"/>
      <c r="H225" s="239">
        <v>5</v>
      </c>
      <c r="I225" s="240"/>
      <c r="J225" s="235"/>
      <c r="K225" s="235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199</v>
      </c>
      <c r="AU225" s="245" t="s">
        <v>86</v>
      </c>
      <c r="AV225" s="13" t="s">
        <v>86</v>
      </c>
      <c r="AW225" s="13" t="s">
        <v>32</v>
      </c>
      <c r="AX225" s="13" t="s">
        <v>76</v>
      </c>
      <c r="AY225" s="245" t="s">
        <v>188</v>
      </c>
    </row>
    <row r="226" spans="1:51" s="14" customFormat="1" ht="12">
      <c r="A226" s="14"/>
      <c r="B226" s="246"/>
      <c r="C226" s="247"/>
      <c r="D226" s="236" t="s">
        <v>199</v>
      </c>
      <c r="E226" s="248" t="s">
        <v>125</v>
      </c>
      <c r="F226" s="249" t="s">
        <v>204</v>
      </c>
      <c r="G226" s="247"/>
      <c r="H226" s="250">
        <v>18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6" t="s">
        <v>199</v>
      </c>
      <c r="AU226" s="256" t="s">
        <v>86</v>
      </c>
      <c r="AV226" s="14" t="s">
        <v>194</v>
      </c>
      <c r="AW226" s="14" t="s">
        <v>32</v>
      </c>
      <c r="AX226" s="14" t="s">
        <v>84</v>
      </c>
      <c r="AY226" s="256" t="s">
        <v>188</v>
      </c>
    </row>
    <row r="227" spans="1:65" s="2" customFormat="1" ht="24.15" customHeight="1">
      <c r="A227" s="37"/>
      <c r="B227" s="38"/>
      <c r="C227" s="257" t="s">
        <v>128</v>
      </c>
      <c r="D227" s="257" t="s">
        <v>283</v>
      </c>
      <c r="E227" s="258" t="s">
        <v>398</v>
      </c>
      <c r="F227" s="259" t="s">
        <v>399</v>
      </c>
      <c r="G227" s="260" t="s">
        <v>193</v>
      </c>
      <c r="H227" s="261">
        <v>44</v>
      </c>
      <c r="I227" s="262"/>
      <c r="J227" s="263">
        <f>ROUND(I227*H227,2)</f>
        <v>0</v>
      </c>
      <c r="K227" s="264"/>
      <c r="L227" s="265"/>
      <c r="M227" s="266" t="s">
        <v>1</v>
      </c>
      <c r="N227" s="267" t="s">
        <v>41</v>
      </c>
      <c r="O227" s="90"/>
      <c r="P227" s="230">
        <f>O227*H227</f>
        <v>0</v>
      </c>
      <c r="Q227" s="230">
        <v>0.175</v>
      </c>
      <c r="R227" s="230">
        <f>Q227*H227</f>
        <v>7.699999999999999</v>
      </c>
      <c r="S227" s="230">
        <v>0</v>
      </c>
      <c r="T227" s="23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2" t="s">
        <v>231</v>
      </c>
      <c r="AT227" s="232" t="s">
        <v>283</v>
      </c>
      <c r="AU227" s="232" t="s">
        <v>86</v>
      </c>
      <c r="AY227" s="16" t="s">
        <v>188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6" t="s">
        <v>84</v>
      </c>
      <c r="BK227" s="233">
        <f>ROUND(I227*H227,2)</f>
        <v>0</v>
      </c>
      <c r="BL227" s="16" t="s">
        <v>194</v>
      </c>
      <c r="BM227" s="232" t="s">
        <v>400</v>
      </c>
    </row>
    <row r="228" spans="1:51" s="13" customFormat="1" ht="12">
      <c r="A228" s="13"/>
      <c r="B228" s="234"/>
      <c r="C228" s="235"/>
      <c r="D228" s="236" t="s">
        <v>199</v>
      </c>
      <c r="E228" s="237" t="s">
        <v>127</v>
      </c>
      <c r="F228" s="238" t="s">
        <v>401</v>
      </c>
      <c r="G228" s="235"/>
      <c r="H228" s="239">
        <v>44</v>
      </c>
      <c r="I228" s="240"/>
      <c r="J228" s="235"/>
      <c r="K228" s="235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199</v>
      </c>
      <c r="AU228" s="245" t="s">
        <v>86</v>
      </c>
      <c r="AV228" s="13" t="s">
        <v>86</v>
      </c>
      <c r="AW228" s="13" t="s">
        <v>32</v>
      </c>
      <c r="AX228" s="13" t="s">
        <v>84</v>
      </c>
      <c r="AY228" s="245" t="s">
        <v>188</v>
      </c>
    </row>
    <row r="229" spans="1:65" s="2" customFormat="1" ht="24.15" customHeight="1">
      <c r="A229" s="37"/>
      <c r="B229" s="38"/>
      <c r="C229" s="220" t="s">
        <v>402</v>
      </c>
      <c r="D229" s="220" t="s">
        <v>190</v>
      </c>
      <c r="E229" s="221" t="s">
        <v>403</v>
      </c>
      <c r="F229" s="222" t="s">
        <v>404</v>
      </c>
      <c r="G229" s="223" t="s">
        <v>193</v>
      </c>
      <c r="H229" s="224">
        <v>15</v>
      </c>
      <c r="I229" s="225"/>
      <c r="J229" s="226">
        <f>ROUND(I229*H229,2)</f>
        <v>0</v>
      </c>
      <c r="K229" s="227"/>
      <c r="L229" s="43"/>
      <c r="M229" s="228" t="s">
        <v>1</v>
      </c>
      <c r="N229" s="229" t="s">
        <v>41</v>
      </c>
      <c r="O229" s="90"/>
      <c r="P229" s="230">
        <f>O229*H229</f>
        <v>0</v>
      </c>
      <c r="Q229" s="230">
        <v>0.08003</v>
      </c>
      <c r="R229" s="230">
        <f>Q229*H229</f>
        <v>1.20045</v>
      </c>
      <c r="S229" s="230">
        <v>0</v>
      </c>
      <c r="T229" s="23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2" t="s">
        <v>194</v>
      </c>
      <c r="AT229" s="232" t="s">
        <v>190</v>
      </c>
      <c r="AU229" s="232" t="s">
        <v>86</v>
      </c>
      <c r="AY229" s="16" t="s">
        <v>188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6" t="s">
        <v>84</v>
      </c>
      <c r="BK229" s="233">
        <f>ROUND(I229*H229,2)</f>
        <v>0</v>
      </c>
      <c r="BL229" s="16" t="s">
        <v>194</v>
      </c>
      <c r="BM229" s="232" t="s">
        <v>405</v>
      </c>
    </row>
    <row r="230" spans="1:51" s="13" customFormat="1" ht="12">
      <c r="A230" s="13"/>
      <c r="B230" s="234"/>
      <c r="C230" s="235"/>
      <c r="D230" s="236" t="s">
        <v>199</v>
      </c>
      <c r="E230" s="237" t="s">
        <v>142</v>
      </c>
      <c r="F230" s="238" t="s">
        <v>406</v>
      </c>
      <c r="G230" s="235"/>
      <c r="H230" s="239">
        <v>15</v>
      </c>
      <c r="I230" s="240"/>
      <c r="J230" s="235"/>
      <c r="K230" s="235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199</v>
      </c>
      <c r="AU230" s="245" t="s">
        <v>86</v>
      </c>
      <c r="AV230" s="13" t="s">
        <v>86</v>
      </c>
      <c r="AW230" s="13" t="s">
        <v>32</v>
      </c>
      <c r="AX230" s="13" t="s">
        <v>84</v>
      </c>
      <c r="AY230" s="245" t="s">
        <v>188</v>
      </c>
    </row>
    <row r="231" spans="1:65" s="2" customFormat="1" ht="16.5" customHeight="1">
      <c r="A231" s="37"/>
      <c r="B231" s="38"/>
      <c r="C231" s="257" t="s">
        <v>407</v>
      </c>
      <c r="D231" s="257" t="s">
        <v>283</v>
      </c>
      <c r="E231" s="258" t="s">
        <v>408</v>
      </c>
      <c r="F231" s="259" t="s">
        <v>409</v>
      </c>
      <c r="G231" s="260" t="s">
        <v>193</v>
      </c>
      <c r="H231" s="261">
        <v>15</v>
      </c>
      <c r="I231" s="262"/>
      <c r="J231" s="263">
        <f>ROUND(I231*H231,2)</f>
        <v>0</v>
      </c>
      <c r="K231" s="264"/>
      <c r="L231" s="265"/>
      <c r="M231" s="266" t="s">
        <v>1</v>
      </c>
      <c r="N231" s="267" t="s">
        <v>41</v>
      </c>
      <c r="O231" s="90"/>
      <c r="P231" s="230">
        <f>O231*H231</f>
        <v>0</v>
      </c>
      <c r="Q231" s="230">
        <v>0.108</v>
      </c>
      <c r="R231" s="230">
        <f>Q231*H231</f>
        <v>1.6199999999999999</v>
      </c>
      <c r="S231" s="230">
        <v>0</v>
      </c>
      <c r="T231" s="231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2" t="s">
        <v>231</v>
      </c>
      <c r="AT231" s="232" t="s">
        <v>283</v>
      </c>
      <c r="AU231" s="232" t="s">
        <v>86</v>
      </c>
      <c r="AY231" s="16" t="s">
        <v>188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6" t="s">
        <v>84</v>
      </c>
      <c r="BK231" s="233">
        <f>ROUND(I231*H231,2)</f>
        <v>0</v>
      </c>
      <c r="BL231" s="16" t="s">
        <v>194</v>
      </c>
      <c r="BM231" s="232" t="s">
        <v>410</v>
      </c>
    </row>
    <row r="232" spans="1:63" s="12" customFormat="1" ht="22.8" customHeight="1">
      <c r="A232" s="12"/>
      <c r="B232" s="204"/>
      <c r="C232" s="205"/>
      <c r="D232" s="206" t="s">
        <v>75</v>
      </c>
      <c r="E232" s="218" t="s">
        <v>231</v>
      </c>
      <c r="F232" s="218" t="s">
        <v>411</v>
      </c>
      <c r="G232" s="205"/>
      <c r="H232" s="205"/>
      <c r="I232" s="208"/>
      <c r="J232" s="219">
        <f>BK232</f>
        <v>0</v>
      </c>
      <c r="K232" s="205"/>
      <c r="L232" s="210"/>
      <c r="M232" s="211"/>
      <c r="N232" s="212"/>
      <c r="O232" s="212"/>
      <c r="P232" s="213">
        <f>SUM(P233:P257)</f>
        <v>0</v>
      </c>
      <c r="Q232" s="212"/>
      <c r="R232" s="213">
        <f>SUM(R233:R257)</f>
        <v>2.02692</v>
      </c>
      <c r="S232" s="212"/>
      <c r="T232" s="214">
        <f>SUM(T233:T257)</f>
        <v>0.9040000000000001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5" t="s">
        <v>84</v>
      </c>
      <c r="AT232" s="216" t="s">
        <v>75</v>
      </c>
      <c r="AU232" s="216" t="s">
        <v>84</v>
      </c>
      <c r="AY232" s="215" t="s">
        <v>188</v>
      </c>
      <c r="BK232" s="217">
        <f>SUM(BK233:BK257)</f>
        <v>0</v>
      </c>
    </row>
    <row r="233" spans="1:65" s="2" customFormat="1" ht="16.5" customHeight="1">
      <c r="A233" s="37"/>
      <c r="B233" s="38"/>
      <c r="C233" s="220" t="s">
        <v>412</v>
      </c>
      <c r="D233" s="220" t="s">
        <v>190</v>
      </c>
      <c r="E233" s="221" t="s">
        <v>413</v>
      </c>
      <c r="F233" s="222" t="s">
        <v>414</v>
      </c>
      <c r="G233" s="223" t="s">
        <v>251</v>
      </c>
      <c r="H233" s="224">
        <v>143</v>
      </c>
      <c r="I233" s="225"/>
      <c r="J233" s="226">
        <f>ROUND(I233*H233,2)</f>
        <v>0</v>
      </c>
      <c r="K233" s="227"/>
      <c r="L233" s="43"/>
      <c r="M233" s="228" t="s">
        <v>1</v>
      </c>
      <c r="N233" s="229" t="s">
        <v>41</v>
      </c>
      <c r="O233" s="90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2" t="s">
        <v>194</v>
      </c>
      <c r="AT233" s="232" t="s">
        <v>190</v>
      </c>
      <c r="AU233" s="232" t="s">
        <v>86</v>
      </c>
      <c r="AY233" s="16" t="s">
        <v>188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6" t="s">
        <v>84</v>
      </c>
      <c r="BK233" s="233">
        <f>ROUND(I233*H233,2)</f>
        <v>0</v>
      </c>
      <c r="BL233" s="16" t="s">
        <v>194</v>
      </c>
      <c r="BM233" s="232" t="s">
        <v>415</v>
      </c>
    </row>
    <row r="234" spans="1:51" s="13" customFormat="1" ht="12">
      <c r="A234" s="13"/>
      <c r="B234" s="234"/>
      <c r="C234" s="235"/>
      <c r="D234" s="236" t="s">
        <v>199</v>
      </c>
      <c r="E234" s="237" t="s">
        <v>1</v>
      </c>
      <c r="F234" s="238" t="s">
        <v>416</v>
      </c>
      <c r="G234" s="235"/>
      <c r="H234" s="239">
        <v>36</v>
      </c>
      <c r="I234" s="240"/>
      <c r="J234" s="235"/>
      <c r="K234" s="235"/>
      <c r="L234" s="241"/>
      <c r="M234" s="242"/>
      <c r="N234" s="243"/>
      <c r="O234" s="243"/>
      <c r="P234" s="243"/>
      <c r="Q234" s="243"/>
      <c r="R234" s="243"/>
      <c r="S234" s="243"/>
      <c r="T234" s="24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199</v>
      </c>
      <c r="AU234" s="245" t="s">
        <v>86</v>
      </c>
      <c r="AV234" s="13" t="s">
        <v>86</v>
      </c>
      <c r="AW234" s="13" t="s">
        <v>32</v>
      </c>
      <c r="AX234" s="13" t="s">
        <v>76</v>
      </c>
      <c r="AY234" s="245" t="s">
        <v>188</v>
      </c>
    </row>
    <row r="235" spans="1:51" s="13" customFormat="1" ht="12">
      <c r="A235" s="13"/>
      <c r="B235" s="234"/>
      <c r="C235" s="235"/>
      <c r="D235" s="236" t="s">
        <v>199</v>
      </c>
      <c r="E235" s="237" t="s">
        <v>1</v>
      </c>
      <c r="F235" s="238" t="s">
        <v>417</v>
      </c>
      <c r="G235" s="235"/>
      <c r="H235" s="239">
        <v>46</v>
      </c>
      <c r="I235" s="240"/>
      <c r="J235" s="235"/>
      <c r="K235" s="235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199</v>
      </c>
      <c r="AU235" s="245" t="s">
        <v>86</v>
      </c>
      <c r="AV235" s="13" t="s">
        <v>86</v>
      </c>
      <c r="AW235" s="13" t="s">
        <v>32</v>
      </c>
      <c r="AX235" s="13" t="s">
        <v>76</v>
      </c>
      <c r="AY235" s="245" t="s">
        <v>188</v>
      </c>
    </row>
    <row r="236" spans="1:51" s="13" customFormat="1" ht="12">
      <c r="A236" s="13"/>
      <c r="B236" s="234"/>
      <c r="C236" s="235"/>
      <c r="D236" s="236" t="s">
        <v>199</v>
      </c>
      <c r="E236" s="237" t="s">
        <v>1</v>
      </c>
      <c r="F236" s="238" t="s">
        <v>418</v>
      </c>
      <c r="G236" s="235"/>
      <c r="H236" s="239">
        <v>7</v>
      </c>
      <c r="I236" s="240"/>
      <c r="J236" s="235"/>
      <c r="K236" s="235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199</v>
      </c>
      <c r="AU236" s="245" t="s">
        <v>86</v>
      </c>
      <c r="AV236" s="13" t="s">
        <v>86</v>
      </c>
      <c r="AW236" s="13" t="s">
        <v>32</v>
      </c>
      <c r="AX236" s="13" t="s">
        <v>76</v>
      </c>
      <c r="AY236" s="245" t="s">
        <v>188</v>
      </c>
    </row>
    <row r="237" spans="1:51" s="13" customFormat="1" ht="12">
      <c r="A237" s="13"/>
      <c r="B237" s="234"/>
      <c r="C237" s="235"/>
      <c r="D237" s="236" t="s">
        <v>199</v>
      </c>
      <c r="E237" s="237" t="s">
        <v>1</v>
      </c>
      <c r="F237" s="238" t="s">
        <v>419</v>
      </c>
      <c r="G237" s="235"/>
      <c r="H237" s="239">
        <v>54</v>
      </c>
      <c r="I237" s="240"/>
      <c r="J237" s="235"/>
      <c r="K237" s="235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199</v>
      </c>
      <c r="AU237" s="245" t="s">
        <v>86</v>
      </c>
      <c r="AV237" s="13" t="s">
        <v>86</v>
      </c>
      <c r="AW237" s="13" t="s">
        <v>32</v>
      </c>
      <c r="AX237" s="13" t="s">
        <v>76</v>
      </c>
      <c r="AY237" s="245" t="s">
        <v>188</v>
      </c>
    </row>
    <row r="238" spans="1:51" s="14" customFormat="1" ht="12">
      <c r="A238" s="14"/>
      <c r="B238" s="246"/>
      <c r="C238" s="247"/>
      <c r="D238" s="236" t="s">
        <v>199</v>
      </c>
      <c r="E238" s="248" t="s">
        <v>1</v>
      </c>
      <c r="F238" s="249" t="s">
        <v>204</v>
      </c>
      <c r="G238" s="247"/>
      <c r="H238" s="250">
        <v>143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6" t="s">
        <v>199</v>
      </c>
      <c r="AU238" s="256" t="s">
        <v>86</v>
      </c>
      <c r="AV238" s="14" t="s">
        <v>194</v>
      </c>
      <c r="AW238" s="14" t="s">
        <v>32</v>
      </c>
      <c r="AX238" s="14" t="s">
        <v>84</v>
      </c>
      <c r="AY238" s="256" t="s">
        <v>188</v>
      </c>
    </row>
    <row r="239" spans="1:65" s="2" customFormat="1" ht="24.15" customHeight="1">
      <c r="A239" s="37"/>
      <c r="B239" s="38"/>
      <c r="C239" s="220" t="s">
        <v>420</v>
      </c>
      <c r="D239" s="220" t="s">
        <v>190</v>
      </c>
      <c r="E239" s="221" t="s">
        <v>421</v>
      </c>
      <c r="F239" s="222" t="s">
        <v>422</v>
      </c>
      <c r="G239" s="223" t="s">
        <v>251</v>
      </c>
      <c r="H239" s="224">
        <v>1</v>
      </c>
      <c r="I239" s="225"/>
      <c r="J239" s="226">
        <f>ROUND(I239*H239,2)</f>
        <v>0</v>
      </c>
      <c r="K239" s="227"/>
      <c r="L239" s="43"/>
      <c r="M239" s="228" t="s">
        <v>1</v>
      </c>
      <c r="N239" s="229" t="s">
        <v>41</v>
      </c>
      <c r="O239" s="90"/>
      <c r="P239" s="230">
        <f>O239*H239</f>
        <v>0</v>
      </c>
      <c r="Q239" s="230">
        <v>0.00268</v>
      </c>
      <c r="R239" s="230">
        <f>Q239*H239</f>
        <v>0.00268</v>
      </c>
      <c r="S239" s="230">
        <v>0</v>
      </c>
      <c r="T239" s="231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2" t="s">
        <v>194</v>
      </c>
      <c r="AT239" s="232" t="s">
        <v>190</v>
      </c>
      <c r="AU239" s="232" t="s">
        <v>86</v>
      </c>
      <c r="AY239" s="16" t="s">
        <v>188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6" t="s">
        <v>84</v>
      </c>
      <c r="BK239" s="233">
        <f>ROUND(I239*H239,2)</f>
        <v>0</v>
      </c>
      <c r="BL239" s="16" t="s">
        <v>194</v>
      </c>
      <c r="BM239" s="232" t="s">
        <v>423</v>
      </c>
    </row>
    <row r="240" spans="1:51" s="13" customFormat="1" ht="12">
      <c r="A240" s="13"/>
      <c r="B240" s="234"/>
      <c r="C240" s="235"/>
      <c r="D240" s="236" t="s">
        <v>199</v>
      </c>
      <c r="E240" s="237" t="s">
        <v>1</v>
      </c>
      <c r="F240" s="238" t="s">
        <v>424</v>
      </c>
      <c r="G240" s="235"/>
      <c r="H240" s="239">
        <v>1</v>
      </c>
      <c r="I240" s="240"/>
      <c r="J240" s="235"/>
      <c r="K240" s="235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199</v>
      </c>
      <c r="AU240" s="245" t="s">
        <v>86</v>
      </c>
      <c r="AV240" s="13" t="s">
        <v>86</v>
      </c>
      <c r="AW240" s="13" t="s">
        <v>32</v>
      </c>
      <c r="AX240" s="13" t="s">
        <v>84</v>
      </c>
      <c r="AY240" s="245" t="s">
        <v>188</v>
      </c>
    </row>
    <row r="241" spans="1:65" s="2" customFormat="1" ht="24.15" customHeight="1">
      <c r="A241" s="37"/>
      <c r="B241" s="38"/>
      <c r="C241" s="220" t="s">
        <v>425</v>
      </c>
      <c r="D241" s="220" t="s">
        <v>190</v>
      </c>
      <c r="E241" s="221" t="s">
        <v>426</v>
      </c>
      <c r="F241" s="222" t="s">
        <v>427</v>
      </c>
      <c r="G241" s="223" t="s">
        <v>257</v>
      </c>
      <c r="H241" s="224">
        <v>0.4</v>
      </c>
      <c r="I241" s="225"/>
      <c r="J241" s="226">
        <f>ROUND(I241*H241,2)</f>
        <v>0</v>
      </c>
      <c r="K241" s="227"/>
      <c r="L241" s="43"/>
      <c r="M241" s="228" t="s">
        <v>1</v>
      </c>
      <c r="N241" s="229" t="s">
        <v>41</v>
      </c>
      <c r="O241" s="90"/>
      <c r="P241" s="230">
        <f>O241*H241</f>
        <v>0</v>
      </c>
      <c r="Q241" s="230">
        <v>0</v>
      </c>
      <c r="R241" s="230">
        <f>Q241*H241</f>
        <v>0</v>
      </c>
      <c r="S241" s="230">
        <v>1.76</v>
      </c>
      <c r="T241" s="231">
        <f>S241*H241</f>
        <v>0.7040000000000001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2" t="s">
        <v>194</v>
      </c>
      <c r="AT241" s="232" t="s">
        <v>190</v>
      </c>
      <c r="AU241" s="232" t="s">
        <v>86</v>
      </c>
      <c r="AY241" s="16" t="s">
        <v>188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6" t="s">
        <v>84</v>
      </c>
      <c r="BK241" s="233">
        <f>ROUND(I241*H241,2)</f>
        <v>0</v>
      </c>
      <c r="BL241" s="16" t="s">
        <v>194</v>
      </c>
      <c r="BM241" s="232" t="s">
        <v>428</v>
      </c>
    </row>
    <row r="242" spans="1:51" s="13" customFormat="1" ht="12">
      <c r="A242" s="13"/>
      <c r="B242" s="234"/>
      <c r="C242" s="235"/>
      <c r="D242" s="236" t="s">
        <v>199</v>
      </c>
      <c r="E242" s="237" t="s">
        <v>1</v>
      </c>
      <c r="F242" s="238" t="s">
        <v>429</v>
      </c>
      <c r="G242" s="235"/>
      <c r="H242" s="239">
        <v>0.4</v>
      </c>
      <c r="I242" s="240"/>
      <c r="J242" s="235"/>
      <c r="K242" s="235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199</v>
      </c>
      <c r="AU242" s="245" t="s">
        <v>86</v>
      </c>
      <c r="AV242" s="13" t="s">
        <v>86</v>
      </c>
      <c r="AW242" s="13" t="s">
        <v>32</v>
      </c>
      <c r="AX242" s="13" t="s">
        <v>84</v>
      </c>
      <c r="AY242" s="245" t="s">
        <v>188</v>
      </c>
    </row>
    <row r="243" spans="1:65" s="2" customFormat="1" ht="24.15" customHeight="1">
      <c r="A243" s="37"/>
      <c r="B243" s="38"/>
      <c r="C243" s="220" t="s">
        <v>430</v>
      </c>
      <c r="D243" s="220" t="s">
        <v>190</v>
      </c>
      <c r="E243" s="221" t="s">
        <v>431</v>
      </c>
      <c r="F243" s="222" t="s">
        <v>432</v>
      </c>
      <c r="G243" s="223" t="s">
        <v>305</v>
      </c>
      <c r="H243" s="224">
        <v>2</v>
      </c>
      <c r="I243" s="225"/>
      <c r="J243" s="226">
        <f>ROUND(I243*H243,2)</f>
        <v>0</v>
      </c>
      <c r="K243" s="227"/>
      <c r="L243" s="43"/>
      <c r="M243" s="228" t="s">
        <v>1</v>
      </c>
      <c r="N243" s="229" t="s">
        <v>41</v>
      </c>
      <c r="O243" s="90"/>
      <c r="P243" s="230">
        <f>O243*H243</f>
        <v>0</v>
      </c>
      <c r="Q243" s="230">
        <v>0.12526</v>
      </c>
      <c r="R243" s="230">
        <f>Q243*H243</f>
        <v>0.25052</v>
      </c>
      <c r="S243" s="230">
        <v>0</v>
      </c>
      <c r="T243" s="231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2" t="s">
        <v>194</v>
      </c>
      <c r="AT243" s="232" t="s">
        <v>190</v>
      </c>
      <c r="AU243" s="232" t="s">
        <v>86</v>
      </c>
      <c r="AY243" s="16" t="s">
        <v>188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6" t="s">
        <v>84</v>
      </c>
      <c r="BK243" s="233">
        <f>ROUND(I243*H243,2)</f>
        <v>0</v>
      </c>
      <c r="BL243" s="16" t="s">
        <v>194</v>
      </c>
      <c r="BM243" s="232" t="s">
        <v>433</v>
      </c>
    </row>
    <row r="244" spans="1:51" s="13" customFormat="1" ht="12">
      <c r="A244" s="13"/>
      <c r="B244" s="234"/>
      <c r="C244" s="235"/>
      <c r="D244" s="236" t="s">
        <v>199</v>
      </c>
      <c r="E244" s="237" t="s">
        <v>1</v>
      </c>
      <c r="F244" s="238" t="s">
        <v>434</v>
      </c>
      <c r="G244" s="235"/>
      <c r="H244" s="239">
        <v>2</v>
      </c>
      <c r="I244" s="240"/>
      <c r="J244" s="235"/>
      <c r="K244" s="235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199</v>
      </c>
      <c r="AU244" s="245" t="s">
        <v>86</v>
      </c>
      <c r="AV244" s="13" t="s">
        <v>86</v>
      </c>
      <c r="AW244" s="13" t="s">
        <v>32</v>
      </c>
      <c r="AX244" s="13" t="s">
        <v>84</v>
      </c>
      <c r="AY244" s="245" t="s">
        <v>188</v>
      </c>
    </row>
    <row r="245" spans="1:65" s="2" customFormat="1" ht="24.15" customHeight="1">
      <c r="A245" s="37"/>
      <c r="B245" s="38"/>
      <c r="C245" s="220" t="s">
        <v>435</v>
      </c>
      <c r="D245" s="220" t="s">
        <v>190</v>
      </c>
      <c r="E245" s="221" t="s">
        <v>436</v>
      </c>
      <c r="F245" s="222" t="s">
        <v>437</v>
      </c>
      <c r="G245" s="223" t="s">
        <v>305</v>
      </c>
      <c r="H245" s="224">
        <v>2</v>
      </c>
      <c r="I245" s="225"/>
      <c r="J245" s="226">
        <f>ROUND(I245*H245,2)</f>
        <v>0</v>
      </c>
      <c r="K245" s="227"/>
      <c r="L245" s="43"/>
      <c r="M245" s="228" t="s">
        <v>1</v>
      </c>
      <c r="N245" s="229" t="s">
        <v>41</v>
      </c>
      <c r="O245" s="90"/>
      <c r="P245" s="230">
        <f>O245*H245</f>
        <v>0</v>
      </c>
      <c r="Q245" s="230">
        <v>0.03076</v>
      </c>
      <c r="R245" s="230">
        <f>Q245*H245</f>
        <v>0.06152</v>
      </c>
      <c r="S245" s="230">
        <v>0</v>
      </c>
      <c r="T245" s="231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2" t="s">
        <v>194</v>
      </c>
      <c r="AT245" s="232" t="s">
        <v>190</v>
      </c>
      <c r="AU245" s="232" t="s">
        <v>86</v>
      </c>
      <c r="AY245" s="16" t="s">
        <v>188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6" t="s">
        <v>84</v>
      </c>
      <c r="BK245" s="233">
        <f>ROUND(I245*H245,2)</f>
        <v>0</v>
      </c>
      <c r="BL245" s="16" t="s">
        <v>194</v>
      </c>
      <c r="BM245" s="232" t="s">
        <v>438</v>
      </c>
    </row>
    <row r="246" spans="1:51" s="13" customFormat="1" ht="12">
      <c r="A246" s="13"/>
      <c r="B246" s="234"/>
      <c r="C246" s="235"/>
      <c r="D246" s="236" t="s">
        <v>199</v>
      </c>
      <c r="E246" s="237" t="s">
        <v>1</v>
      </c>
      <c r="F246" s="238" t="s">
        <v>434</v>
      </c>
      <c r="G246" s="235"/>
      <c r="H246" s="239">
        <v>2</v>
      </c>
      <c r="I246" s="240"/>
      <c r="J246" s="235"/>
      <c r="K246" s="235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199</v>
      </c>
      <c r="AU246" s="245" t="s">
        <v>86</v>
      </c>
      <c r="AV246" s="13" t="s">
        <v>86</v>
      </c>
      <c r="AW246" s="13" t="s">
        <v>32</v>
      </c>
      <c r="AX246" s="13" t="s">
        <v>84</v>
      </c>
      <c r="AY246" s="245" t="s">
        <v>188</v>
      </c>
    </row>
    <row r="247" spans="1:65" s="2" customFormat="1" ht="24.15" customHeight="1">
      <c r="A247" s="37"/>
      <c r="B247" s="38"/>
      <c r="C247" s="220" t="s">
        <v>439</v>
      </c>
      <c r="D247" s="220" t="s">
        <v>190</v>
      </c>
      <c r="E247" s="221" t="s">
        <v>440</v>
      </c>
      <c r="F247" s="222" t="s">
        <v>441</v>
      </c>
      <c r="G247" s="223" t="s">
        <v>305</v>
      </c>
      <c r="H247" s="224">
        <v>2</v>
      </c>
      <c r="I247" s="225"/>
      <c r="J247" s="226">
        <f>ROUND(I247*H247,2)</f>
        <v>0</v>
      </c>
      <c r="K247" s="227"/>
      <c r="L247" s="43"/>
      <c r="M247" s="228" t="s">
        <v>1</v>
      </c>
      <c r="N247" s="229" t="s">
        <v>41</v>
      </c>
      <c r="O247" s="90"/>
      <c r="P247" s="230">
        <f>O247*H247</f>
        <v>0</v>
      </c>
      <c r="Q247" s="230">
        <v>0.03076</v>
      </c>
      <c r="R247" s="230">
        <f>Q247*H247</f>
        <v>0.06152</v>
      </c>
      <c r="S247" s="230">
        <v>0</v>
      </c>
      <c r="T247" s="23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2" t="s">
        <v>194</v>
      </c>
      <c r="AT247" s="232" t="s">
        <v>190</v>
      </c>
      <c r="AU247" s="232" t="s">
        <v>86</v>
      </c>
      <c r="AY247" s="16" t="s">
        <v>188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6" t="s">
        <v>84</v>
      </c>
      <c r="BK247" s="233">
        <f>ROUND(I247*H247,2)</f>
        <v>0</v>
      </c>
      <c r="BL247" s="16" t="s">
        <v>194</v>
      </c>
      <c r="BM247" s="232" t="s">
        <v>442</v>
      </c>
    </row>
    <row r="248" spans="1:51" s="13" customFormat="1" ht="12">
      <c r="A248" s="13"/>
      <c r="B248" s="234"/>
      <c r="C248" s="235"/>
      <c r="D248" s="236" t="s">
        <v>199</v>
      </c>
      <c r="E248" s="237" t="s">
        <v>1</v>
      </c>
      <c r="F248" s="238" t="s">
        <v>434</v>
      </c>
      <c r="G248" s="235"/>
      <c r="H248" s="239">
        <v>2</v>
      </c>
      <c r="I248" s="240"/>
      <c r="J248" s="235"/>
      <c r="K248" s="235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199</v>
      </c>
      <c r="AU248" s="245" t="s">
        <v>86</v>
      </c>
      <c r="AV248" s="13" t="s">
        <v>86</v>
      </c>
      <c r="AW248" s="13" t="s">
        <v>32</v>
      </c>
      <c r="AX248" s="13" t="s">
        <v>84</v>
      </c>
      <c r="AY248" s="245" t="s">
        <v>188</v>
      </c>
    </row>
    <row r="249" spans="1:65" s="2" customFormat="1" ht="24.15" customHeight="1">
      <c r="A249" s="37"/>
      <c r="B249" s="38"/>
      <c r="C249" s="257" t="s">
        <v>443</v>
      </c>
      <c r="D249" s="257" t="s">
        <v>283</v>
      </c>
      <c r="E249" s="258" t="s">
        <v>444</v>
      </c>
      <c r="F249" s="259" t="s">
        <v>445</v>
      </c>
      <c r="G249" s="260" t="s">
        <v>305</v>
      </c>
      <c r="H249" s="261">
        <v>2</v>
      </c>
      <c r="I249" s="262"/>
      <c r="J249" s="263">
        <f>ROUND(I249*H249,2)</f>
        <v>0</v>
      </c>
      <c r="K249" s="264"/>
      <c r="L249" s="265"/>
      <c r="M249" s="266" t="s">
        <v>1</v>
      </c>
      <c r="N249" s="267" t="s">
        <v>41</v>
      </c>
      <c r="O249" s="90"/>
      <c r="P249" s="230">
        <f>O249*H249</f>
        <v>0</v>
      </c>
      <c r="Q249" s="230">
        <v>0.347</v>
      </c>
      <c r="R249" s="230">
        <f>Q249*H249</f>
        <v>0.694</v>
      </c>
      <c r="S249" s="230">
        <v>0</v>
      </c>
      <c r="T249" s="231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2" t="s">
        <v>231</v>
      </c>
      <c r="AT249" s="232" t="s">
        <v>283</v>
      </c>
      <c r="AU249" s="232" t="s">
        <v>86</v>
      </c>
      <c r="AY249" s="16" t="s">
        <v>188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6" t="s">
        <v>84</v>
      </c>
      <c r="BK249" s="233">
        <f>ROUND(I249*H249,2)</f>
        <v>0</v>
      </c>
      <c r="BL249" s="16" t="s">
        <v>194</v>
      </c>
      <c r="BM249" s="232" t="s">
        <v>446</v>
      </c>
    </row>
    <row r="250" spans="1:51" s="13" customFormat="1" ht="12">
      <c r="A250" s="13"/>
      <c r="B250" s="234"/>
      <c r="C250" s="235"/>
      <c r="D250" s="236" t="s">
        <v>199</v>
      </c>
      <c r="E250" s="237" t="s">
        <v>1</v>
      </c>
      <c r="F250" s="238" t="s">
        <v>434</v>
      </c>
      <c r="G250" s="235"/>
      <c r="H250" s="239">
        <v>2</v>
      </c>
      <c r="I250" s="240"/>
      <c r="J250" s="235"/>
      <c r="K250" s="235"/>
      <c r="L250" s="241"/>
      <c r="M250" s="242"/>
      <c r="N250" s="243"/>
      <c r="O250" s="243"/>
      <c r="P250" s="243"/>
      <c r="Q250" s="243"/>
      <c r="R250" s="243"/>
      <c r="S250" s="243"/>
      <c r="T250" s="24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5" t="s">
        <v>199</v>
      </c>
      <c r="AU250" s="245" t="s">
        <v>86</v>
      </c>
      <c r="AV250" s="13" t="s">
        <v>86</v>
      </c>
      <c r="AW250" s="13" t="s">
        <v>32</v>
      </c>
      <c r="AX250" s="13" t="s">
        <v>84</v>
      </c>
      <c r="AY250" s="245" t="s">
        <v>188</v>
      </c>
    </row>
    <row r="251" spans="1:65" s="2" customFormat="1" ht="24.15" customHeight="1">
      <c r="A251" s="37"/>
      <c r="B251" s="38"/>
      <c r="C251" s="220" t="s">
        <v>144</v>
      </c>
      <c r="D251" s="220" t="s">
        <v>190</v>
      </c>
      <c r="E251" s="221" t="s">
        <v>447</v>
      </c>
      <c r="F251" s="222" t="s">
        <v>448</v>
      </c>
      <c r="G251" s="223" t="s">
        <v>305</v>
      </c>
      <c r="H251" s="224">
        <v>2</v>
      </c>
      <c r="I251" s="225"/>
      <c r="J251" s="226">
        <f>ROUND(I251*H251,2)</f>
        <v>0</v>
      </c>
      <c r="K251" s="227"/>
      <c r="L251" s="43"/>
      <c r="M251" s="228" t="s">
        <v>1</v>
      </c>
      <c r="N251" s="229" t="s">
        <v>41</v>
      </c>
      <c r="O251" s="90"/>
      <c r="P251" s="230">
        <f>O251*H251</f>
        <v>0</v>
      </c>
      <c r="Q251" s="230">
        <v>0</v>
      </c>
      <c r="R251" s="230">
        <f>Q251*H251</f>
        <v>0</v>
      </c>
      <c r="S251" s="230">
        <v>0.1</v>
      </c>
      <c r="T251" s="231">
        <f>S251*H251</f>
        <v>0.2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2" t="s">
        <v>194</v>
      </c>
      <c r="AT251" s="232" t="s">
        <v>190</v>
      </c>
      <c r="AU251" s="232" t="s">
        <v>86</v>
      </c>
      <c r="AY251" s="16" t="s">
        <v>188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6" t="s">
        <v>84</v>
      </c>
      <c r="BK251" s="233">
        <f>ROUND(I251*H251,2)</f>
        <v>0</v>
      </c>
      <c r="BL251" s="16" t="s">
        <v>194</v>
      </c>
      <c r="BM251" s="232" t="s">
        <v>449</v>
      </c>
    </row>
    <row r="252" spans="1:51" s="13" customFormat="1" ht="12">
      <c r="A252" s="13"/>
      <c r="B252" s="234"/>
      <c r="C252" s="235"/>
      <c r="D252" s="236" t="s">
        <v>199</v>
      </c>
      <c r="E252" s="237" t="s">
        <v>1</v>
      </c>
      <c r="F252" s="238" t="s">
        <v>434</v>
      </c>
      <c r="G252" s="235"/>
      <c r="H252" s="239">
        <v>2</v>
      </c>
      <c r="I252" s="240"/>
      <c r="J252" s="235"/>
      <c r="K252" s="235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199</v>
      </c>
      <c r="AU252" s="245" t="s">
        <v>86</v>
      </c>
      <c r="AV252" s="13" t="s">
        <v>86</v>
      </c>
      <c r="AW252" s="13" t="s">
        <v>32</v>
      </c>
      <c r="AX252" s="13" t="s">
        <v>84</v>
      </c>
      <c r="AY252" s="245" t="s">
        <v>188</v>
      </c>
    </row>
    <row r="253" spans="1:65" s="2" customFormat="1" ht="24.15" customHeight="1">
      <c r="A253" s="37"/>
      <c r="B253" s="38"/>
      <c r="C253" s="220" t="s">
        <v>450</v>
      </c>
      <c r="D253" s="220" t="s">
        <v>190</v>
      </c>
      <c r="E253" s="221" t="s">
        <v>451</v>
      </c>
      <c r="F253" s="222" t="s">
        <v>452</v>
      </c>
      <c r="G253" s="223" t="s">
        <v>305</v>
      </c>
      <c r="H253" s="224">
        <v>2</v>
      </c>
      <c r="I253" s="225"/>
      <c r="J253" s="226">
        <f>ROUND(I253*H253,2)</f>
        <v>0</v>
      </c>
      <c r="K253" s="227"/>
      <c r="L253" s="43"/>
      <c r="M253" s="228" t="s">
        <v>1</v>
      </c>
      <c r="N253" s="229" t="s">
        <v>41</v>
      </c>
      <c r="O253" s="90"/>
      <c r="P253" s="230">
        <f>O253*H253</f>
        <v>0</v>
      </c>
      <c r="Q253" s="230">
        <v>0.21734</v>
      </c>
      <c r="R253" s="230">
        <f>Q253*H253</f>
        <v>0.43468</v>
      </c>
      <c r="S253" s="230">
        <v>0</v>
      </c>
      <c r="T253" s="231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2" t="s">
        <v>194</v>
      </c>
      <c r="AT253" s="232" t="s">
        <v>190</v>
      </c>
      <c r="AU253" s="232" t="s">
        <v>86</v>
      </c>
      <c r="AY253" s="16" t="s">
        <v>188</v>
      </c>
      <c r="BE253" s="233">
        <f>IF(N253="základní",J253,0)</f>
        <v>0</v>
      </c>
      <c r="BF253" s="233">
        <f>IF(N253="snížená",J253,0)</f>
        <v>0</v>
      </c>
      <c r="BG253" s="233">
        <f>IF(N253="zákl. přenesená",J253,0)</f>
        <v>0</v>
      </c>
      <c r="BH253" s="233">
        <f>IF(N253="sníž. přenesená",J253,0)</f>
        <v>0</v>
      </c>
      <c r="BI253" s="233">
        <f>IF(N253="nulová",J253,0)</f>
        <v>0</v>
      </c>
      <c r="BJ253" s="16" t="s">
        <v>84</v>
      </c>
      <c r="BK253" s="233">
        <f>ROUND(I253*H253,2)</f>
        <v>0</v>
      </c>
      <c r="BL253" s="16" t="s">
        <v>194</v>
      </c>
      <c r="BM253" s="232" t="s">
        <v>453</v>
      </c>
    </row>
    <row r="254" spans="1:51" s="13" customFormat="1" ht="12">
      <c r="A254" s="13"/>
      <c r="B254" s="234"/>
      <c r="C254" s="235"/>
      <c r="D254" s="236" t="s">
        <v>199</v>
      </c>
      <c r="E254" s="237" t="s">
        <v>1</v>
      </c>
      <c r="F254" s="238" t="s">
        <v>434</v>
      </c>
      <c r="G254" s="235"/>
      <c r="H254" s="239">
        <v>2</v>
      </c>
      <c r="I254" s="240"/>
      <c r="J254" s="235"/>
      <c r="K254" s="235"/>
      <c r="L254" s="241"/>
      <c r="M254" s="242"/>
      <c r="N254" s="243"/>
      <c r="O254" s="243"/>
      <c r="P254" s="243"/>
      <c r="Q254" s="243"/>
      <c r="R254" s="243"/>
      <c r="S254" s="243"/>
      <c r="T254" s="24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5" t="s">
        <v>199</v>
      </c>
      <c r="AU254" s="245" t="s">
        <v>86</v>
      </c>
      <c r="AV254" s="13" t="s">
        <v>86</v>
      </c>
      <c r="AW254" s="13" t="s">
        <v>32</v>
      </c>
      <c r="AX254" s="13" t="s">
        <v>84</v>
      </c>
      <c r="AY254" s="245" t="s">
        <v>188</v>
      </c>
    </row>
    <row r="255" spans="1:65" s="2" customFormat="1" ht="16.5" customHeight="1">
      <c r="A255" s="37"/>
      <c r="B255" s="38"/>
      <c r="C255" s="257" t="s">
        <v>454</v>
      </c>
      <c r="D255" s="257" t="s">
        <v>283</v>
      </c>
      <c r="E255" s="258" t="s">
        <v>455</v>
      </c>
      <c r="F255" s="259" t="s">
        <v>456</v>
      </c>
      <c r="G255" s="260" t="s">
        <v>305</v>
      </c>
      <c r="H255" s="261">
        <v>2</v>
      </c>
      <c r="I255" s="262"/>
      <c r="J255" s="263">
        <f>ROUND(I255*H255,2)</f>
        <v>0</v>
      </c>
      <c r="K255" s="264"/>
      <c r="L255" s="265"/>
      <c r="M255" s="266" t="s">
        <v>1</v>
      </c>
      <c r="N255" s="267" t="s">
        <v>41</v>
      </c>
      <c r="O255" s="90"/>
      <c r="P255" s="230">
        <f>O255*H255</f>
        <v>0</v>
      </c>
      <c r="Q255" s="230">
        <v>0.0506</v>
      </c>
      <c r="R255" s="230">
        <f>Q255*H255</f>
        <v>0.1012</v>
      </c>
      <c r="S255" s="230">
        <v>0</v>
      </c>
      <c r="T255" s="231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2" t="s">
        <v>231</v>
      </c>
      <c r="AT255" s="232" t="s">
        <v>283</v>
      </c>
      <c r="AU255" s="232" t="s">
        <v>86</v>
      </c>
      <c r="AY255" s="16" t="s">
        <v>188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6" t="s">
        <v>84</v>
      </c>
      <c r="BK255" s="233">
        <f>ROUND(I255*H255,2)</f>
        <v>0</v>
      </c>
      <c r="BL255" s="16" t="s">
        <v>194</v>
      </c>
      <c r="BM255" s="232" t="s">
        <v>457</v>
      </c>
    </row>
    <row r="256" spans="1:65" s="2" customFormat="1" ht="24.15" customHeight="1">
      <c r="A256" s="37"/>
      <c r="B256" s="38"/>
      <c r="C256" s="220" t="s">
        <v>458</v>
      </c>
      <c r="D256" s="220" t="s">
        <v>190</v>
      </c>
      <c r="E256" s="221" t="s">
        <v>459</v>
      </c>
      <c r="F256" s="222" t="s">
        <v>460</v>
      </c>
      <c r="G256" s="223" t="s">
        <v>305</v>
      </c>
      <c r="H256" s="224">
        <v>1</v>
      </c>
      <c r="I256" s="225"/>
      <c r="J256" s="226">
        <f>ROUND(I256*H256,2)</f>
        <v>0</v>
      </c>
      <c r="K256" s="227"/>
      <c r="L256" s="43"/>
      <c r="M256" s="228" t="s">
        <v>1</v>
      </c>
      <c r="N256" s="229" t="s">
        <v>41</v>
      </c>
      <c r="O256" s="90"/>
      <c r="P256" s="230">
        <f>O256*H256</f>
        <v>0</v>
      </c>
      <c r="Q256" s="230">
        <v>0.4208</v>
      </c>
      <c r="R256" s="230">
        <f>Q256*H256</f>
        <v>0.4208</v>
      </c>
      <c r="S256" s="230">
        <v>0</v>
      </c>
      <c r="T256" s="231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2" t="s">
        <v>194</v>
      </c>
      <c r="AT256" s="232" t="s">
        <v>190</v>
      </c>
      <c r="AU256" s="232" t="s">
        <v>86</v>
      </c>
      <c r="AY256" s="16" t="s">
        <v>188</v>
      </c>
      <c r="BE256" s="233">
        <f>IF(N256="základní",J256,0)</f>
        <v>0</v>
      </c>
      <c r="BF256" s="233">
        <f>IF(N256="snížená",J256,0)</f>
        <v>0</v>
      </c>
      <c r="BG256" s="233">
        <f>IF(N256="zákl. přenesená",J256,0)</f>
        <v>0</v>
      </c>
      <c r="BH256" s="233">
        <f>IF(N256="sníž. přenesená",J256,0)</f>
        <v>0</v>
      </c>
      <c r="BI256" s="233">
        <f>IF(N256="nulová",J256,0)</f>
        <v>0</v>
      </c>
      <c r="BJ256" s="16" t="s">
        <v>84</v>
      </c>
      <c r="BK256" s="233">
        <f>ROUND(I256*H256,2)</f>
        <v>0</v>
      </c>
      <c r="BL256" s="16" t="s">
        <v>194</v>
      </c>
      <c r="BM256" s="232" t="s">
        <v>461</v>
      </c>
    </row>
    <row r="257" spans="1:51" s="13" customFormat="1" ht="12">
      <c r="A257" s="13"/>
      <c r="B257" s="234"/>
      <c r="C257" s="235"/>
      <c r="D257" s="236" t="s">
        <v>199</v>
      </c>
      <c r="E257" s="237" t="s">
        <v>1</v>
      </c>
      <c r="F257" s="238" t="s">
        <v>462</v>
      </c>
      <c r="G257" s="235"/>
      <c r="H257" s="239">
        <v>1</v>
      </c>
      <c r="I257" s="240"/>
      <c r="J257" s="235"/>
      <c r="K257" s="235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199</v>
      </c>
      <c r="AU257" s="245" t="s">
        <v>86</v>
      </c>
      <c r="AV257" s="13" t="s">
        <v>86</v>
      </c>
      <c r="AW257" s="13" t="s">
        <v>32</v>
      </c>
      <c r="AX257" s="13" t="s">
        <v>84</v>
      </c>
      <c r="AY257" s="245" t="s">
        <v>188</v>
      </c>
    </row>
    <row r="258" spans="1:63" s="12" customFormat="1" ht="22.8" customHeight="1">
      <c r="A258" s="12"/>
      <c r="B258" s="204"/>
      <c r="C258" s="205"/>
      <c r="D258" s="206" t="s">
        <v>75</v>
      </c>
      <c r="E258" s="218" t="s">
        <v>237</v>
      </c>
      <c r="F258" s="218" t="s">
        <v>463</v>
      </c>
      <c r="G258" s="205"/>
      <c r="H258" s="205"/>
      <c r="I258" s="208"/>
      <c r="J258" s="219">
        <f>BK258</f>
        <v>0</v>
      </c>
      <c r="K258" s="205"/>
      <c r="L258" s="210"/>
      <c r="M258" s="211"/>
      <c r="N258" s="212"/>
      <c r="O258" s="212"/>
      <c r="P258" s="213">
        <f>SUM(P259:P308)</f>
        <v>0</v>
      </c>
      <c r="Q258" s="212"/>
      <c r="R258" s="213">
        <f>SUM(R259:R308)</f>
        <v>97.42885150000002</v>
      </c>
      <c r="S258" s="212"/>
      <c r="T258" s="214">
        <f>SUM(T259:T308)</f>
        <v>0.286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5" t="s">
        <v>84</v>
      </c>
      <c r="AT258" s="216" t="s">
        <v>75</v>
      </c>
      <c r="AU258" s="216" t="s">
        <v>84</v>
      </c>
      <c r="AY258" s="215" t="s">
        <v>188</v>
      </c>
      <c r="BK258" s="217">
        <f>SUM(BK259:BK308)</f>
        <v>0</v>
      </c>
    </row>
    <row r="259" spans="1:65" s="2" customFormat="1" ht="24.15" customHeight="1">
      <c r="A259" s="37"/>
      <c r="B259" s="38"/>
      <c r="C259" s="220" t="s">
        <v>464</v>
      </c>
      <c r="D259" s="220" t="s">
        <v>190</v>
      </c>
      <c r="E259" s="221" t="s">
        <v>465</v>
      </c>
      <c r="F259" s="222" t="s">
        <v>466</v>
      </c>
      <c r="G259" s="223" t="s">
        <v>305</v>
      </c>
      <c r="H259" s="224">
        <v>10</v>
      </c>
      <c r="I259" s="225"/>
      <c r="J259" s="226">
        <f>ROUND(I259*H259,2)</f>
        <v>0</v>
      </c>
      <c r="K259" s="227"/>
      <c r="L259" s="43"/>
      <c r="M259" s="228" t="s">
        <v>1</v>
      </c>
      <c r="N259" s="229" t="s">
        <v>41</v>
      </c>
      <c r="O259" s="90"/>
      <c r="P259" s="230">
        <f>O259*H259</f>
        <v>0</v>
      </c>
      <c r="Q259" s="230">
        <v>0.0007</v>
      </c>
      <c r="R259" s="230">
        <f>Q259*H259</f>
        <v>0.007</v>
      </c>
      <c r="S259" s="230">
        <v>0</v>
      </c>
      <c r="T259" s="231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2" t="s">
        <v>194</v>
      </c>
      <c r="AT259" s="232" t="s">
        <v>190</v>
      </c>
      <c r="AU259" s="232" t="s">
        <v>86</v>
      </c>
      <c r="AY259" s="16" t="s">
        <v>188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16" t="s">
        <v>84</v>
      </c>
      <c r="BK259" s="233">
        <f>ROUND(I259*H259,2)</f>
        <v>0</v>
      </c>
      <c r="BL259" s="16" t="s">
        <v>194</v>
      </c>
      <c r="BM259" s="232" t="s">
        <v>467</v>
      </c>
    </row>
    <row r="260" spans="1:51" s="13" customFormat="1" ht="12">
      <c r="A260" s="13"/>
      <c r="B260" s="234"/>
      <c r="C260" s="235"/>
      <c r="D260" s="236" t="s">
        <v>199</v>
      </c>
      <c r="E260" s="237" t="s">
        <v>1</v>
      </c>
      <c r="F260" s="238" t="s">
        <v>468</v>
      </c>
      <c r="G260" s="235"/>
      <c r="H260" s="239">
        <v>8</v>
      </c>
      <c r="I260" s="240"/>
      <c r="J260" s="235"/>
      <c r="K260" s="235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199</v>
      </c>
      <c r="AU260" s="245" t="s">
        <v>86</v>
      </c>
      <c r="AV260" s="13" t="s">
        <v>86</v>
      </c>
      <c r="AW260" s="13" t="s">
        <v>32</v>
      </c>
      <c r="AX260" s="13" t="s">
        <v>76</v>
      </c>
      <c r="AY260" s="245" t="s">
        <v>188</v>
      </c>
    </row>
    <row r="261" spans="1:51" s="13" customFormat="1" ht="12">
      <c r="A261" s="13"/>
      <c r="B261" s="234"/>
      <c r="C261" s="235"/>
      <c r="D261" s="236" t="s">
        <v>199</v>
      </c>
      <c r="E261" s="237" t="s">
        <v>1</v>
      </c>
      <c r="F261" s="238" t="s">
        <v>469</v>
      </c>
      <c r="G261" s="235"/>
      <c r="H261" s="239">
        <v>2</v>
      </c>
      <c r="I261" s="240"/>
      <c r="J261" s="235"/>
      <c r="K261" s="235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199</v>
      </c>
      <c r="AU261" s="245" t="s">
        <v>86</v>
      </c>
      <c r="AV261" s="13" t="s">
        <v>86</v>
      </c>
      <c r="AW261" s="13" t="s">
        <v>32</v>
      </c>
      <c r="AX261" s="13" t="s">
        <v>76</v>
      </c>
      <c r="AY261" s="245" t="s">
        <v>188</v>
      </c>
    </row>
    <row r="262" spans="1:51" s="14" customFormat="1" ht="12">
      <c r="A262" s="14"/>
      <c r="B262" s="246"/>
      <c r="C262" s="247"/>
      <c r="D262" s="236" t="s">
        <v>199</v>
      </c>
      <c r="E262" s="248" t="s">
        <v>1</v>
      </c>
      <c r="F262" s="249" t="s">
        <v>204</v>
      </c>
      <c r="G262" s="247"/>
      <c r="H262" s="250">
        <v>10</v>
      </c>
      <c r="I262" s="251"/>
      <c r="J262" s="247"/>
      <c r="K262" s="247"/>
      <c r="L262" s="252"/>
      <c r="M262" s="253"/>
      <c r="N262" s="254"/>
      <c r="O262" s="254"/>
      <c r="P262" s="254"/>
      <c r="Q262" s="254"/>
      <c r="R262" s="254"/>
      <c r="S262" s="254"/>
      <c r="T262" s="25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6" t="s">
        <v>199</v>
      </c>
      <c r="AU262" s="256" t="s">
        <v>86</v>
      </c>
      <c r="AV262" s="14" t="s">
        <v>194</v>
      </c>
      <c r="AW262" s="14" t="s">
        <v>32</v>
      </c>
      <c r="AX262" s="14" t="s">
        <v>84</v>
      </c>
      <c r="AY262" s="256" t="s">
        <v>188</v>
      </c>
    </row>
    <row r="263" spans="1:65" s="2" customFormat="1" ht="24.15" customHeight="1">
      <c r="A263" s="37"/>
      <c r="B263" s="38"/>
      <c r="C263" s="257" t="s">
        <v>470</v>
      </c>
      <c r="D263" s="257" t="s">
        <v>283</v>
      </c>
      <c r="E263" s="258" t="s">
        <v>471</v>
      </c>
      <c r="F263" s="259" t="s">
        <v>472</v>
      </c>
      <c r="G263" s="260" t="s">
        <v>305</v>
      </c>
      <c r="H263" s="261">
        <v>2</v>
      </c>
      <c r="I263" s="262"/>
      <c r="J263" s="263">
        <f>ROUND(I263*H263,2)</f>
        <v>0</v>
      </c>
      <c r="K263" s="264"/>
      <c r="L263" s="265"/>
      <c r="M263" s="266" t="s">
        <v>1</v>
      </c>
      <c r="N263" s="267" t="s">
        <v>41</v>
      </c>
      <c r="O263" s="90"/>
      <c r="P263" s="230">
        <f>O263*H263</f>
        <v>0</v>
      </c>
      <c r="Q263" s="230">
        <v>0.004</v>
      </c>
      <c r="R263" s="230">
        <f>Q263*H263</f>
        <v>0.008</v>
      </c>
      <c r="S263" s="230">
        <v>0</v>
      </c>
      <c r="T263" s="231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2" t="s">
        <v>231</v>
      </c>
      <c r="AT263" s="232" t="s">
        <v>283</v>
      </c>
      <c r="AU263" s="232" t="s">
        <v>86</v>
      </c>
      <c r="AY263" s="16" t="s">
        <v>188</v>
      </c>
      <c r="BE263" s="233">
        <f>IF(N263="základní",J263,0)</f>
        <v>0</v>
      </c>
      <c r="BF263" s="233">
        <f>IF(N263="snížená",J263,0)</f>
        <v>0</v>
      </c>
      <c r="BG263" s="233">
        <f>IF(N263="zákl. přenesená",J263,0)</f>
        <v>0</v>
      </c>
      <c r="BH263" s="233">
        <f>IF(N263="sníž. přenesená",J263,0)</f>
        <v>0</v>
      </c>
      <c r="BI263" s="233">
        <f>IF(N263="nulová",J263,0)</f>
        <v>0</v>
      </c>
      <c r="BJ263" s="16" t="s">
        <v>84</v>
      </c>
      <c r="BK263" s="233">
        <f>ROUND(I263*H263,2)</f>
        <v>0</v>
      </c>
      <c r="BL263" s="16" t="s">
        <v>194</v>
      </c>
      <c r="BM263" s="232" t="s">
        <v>473</v>
      </c>
    </row>
    <row r="264" spans="1:65" s="2" customFormat="1" ht="24.15" customHeight="1">
      <c r="A264" s="37"/>
      <c r="B264" s="38"/>
      <c r="C264" s="220" t="s">
        <v>474</v>
      </c>
      <c r="D264" s="220" t="s">
        <v>190</v>
      </c>
      <c r="E264" s="221" t="s">
        <v>475</v>
      </c>
      <c r="F264" s="222" t="s">
        <v>476</v>
      </c>
      <c r="G264" s="223" t="s">
        <v>305</v>
      </c>
      <c r="H264" s="224">
        <v>3</v>
      </c>
      <c r="I264" s="225"/>
      <c r="J264" s="226">
        <f>ROUND(I264*H264,2)</f>
        <v>0</v>
      </c>
      <c r="K264" s="227"/>
      <c r="L264" s="43"/>
      <c r="M264" s="228" t="s">
        <v>1</v>
      </c>
      <c r="N264" s="229" t="s">
        <v>41</v>
      </c>
      <c r="O264" s="90"/>
      <c r="P264" s="230">
        <f>O264*H264</f>
        <v>0</v>
      </c>
      <c r="Q264" s="230">
        <v>0.10941</v>
      </c>
      <c r="R264" s="230">
        <f>Q264*H264</f>
        <v>0.32822999999999997</v>
      </c>
      <c r="S264" s="230">
        <v>0</v>
      </c>
      <c r="T264" s="23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2" t="s">
        <v>194</v>
      </c>
      <c r="AT264" s="232" t="s">
        <v>190</v>
      </c>
      <c r="AU264" s="232" t="s">
        <v>86</v>
      </c>
      <c r="AY264" s="16" t="s">
        <v>188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6" t="s">
        <v>84</v>
      </c>
      <c r="BK264" s="233">
        <f>ROUND(I264*H264,2)</f>
        <v>0</v>
      </c>
      <c r="BL264" s="16" t="s">
        <v>194</v>
      </c>
      <c r="BM264" s="232" t="s">
        <v>477</v>
      </c>
    </row>
    <row r="265" spans="1:51" s="13" customFormat="1" ht="12">
      <c r="A265" s="13"/>
      <c r="B265" s="234"/>
      <c r="C265" s="235"/>
      <c r="D265" s="236" t="s">
        <v>199</v>
      </c>
      <c r="E265" s="237" t="s">
        <v>1</v>
      </c>
      <c r="F265" s="238" t="s">
        <v>478</v>
      </c>
      <c r="G265" s="235"/>
      <c r="H265" s="239">
        <v>3</v>
      </c>
      <c r="I265" s="240"/>
      <c r="J265" s="235"/>
      <c r="K265" s="235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199</v>
      </c>
      <c r="AU265" s="245" t="s">
        <v>86</v>
      </c>
      <c r="AV265" s="13" t="s">
        <v>86</v>
      </c>
      <c r="AW265" s="13" t="s">
        <v>32</v>
      </c>
      <c r="AX265" s="13" t="s">
        <v>84</v>
      </c>
      <c r="AY265" s="245" t="s">
        <v>188</v>
      </c>
    </row>
    <row r="266" spans="1:65" s="2" customFormat="1" ht="21.75" customHeight="1">
      <c r="A266" s="37"/>
      <c r="B266" s="38"/>
      <c r="C266" s="257" t="s">
        <v>479</v>
      </c>
      <c r="D266" s="257" t="s">
        <v>283</v>
      </c>
      <c r="E266" s="258" t="s">
        <v>480</v>
      </c>
      <c r="F266" s="259" t="s">
        <v>481</v>
      </c>
      <c r="G266" s="260" t="s">
        <v>305</v>
      </c>
      <c r="H266" s="261">
        <v>3</v>
      </c>
      <c r="I266" s="262"/>
      <c r="J266" s="263">
        <f>ROUND(I266*H266,2)</f>
        <v>0</v>
      </c>
      <c r="K266" s="264"/>
      <c r="L266" s="265"/>
      <c r="M266" s="266" t="s">
        <v>1</v>
      </c>
      <c r="N266" s="267" t="s">
        <v>41</v>
      </c>
      <c r="O266" s="90"/>
      <c r="P266" s="230">
        <f>O266*H266</f>
        <v>0</v>
      </c>
      <c r="Q266" s="230">
        <v>0.0061</v>
      </c>
      <c r="R266" s="230">
        <f>Q266*H266</f>
        <v>0.0183</v>
      </c>
      <c r="S266" s="230">
        <v>0</v>
      </c>
      <c r="T266" s="231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2" t="s">
        <v>231</v>
      </c>
      <c r="AT266" s="232" t="s">
        <v>283</v>
      </c>
      <c r="AU266" s="232" t="s">
        <v>86</v>
      </c>
      <c r="AY266" s="16" t="s">
        <v>188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6" t="s">
        <v>84</v>
      </c>
      <c r="BK266" s="233">
        <f>ROUND(I266*H266,2)</f>
        <v>0</v>
      </c>
      <c r="BL266" s="16" t="s">
        <v>194</v>
      </c>
      <c r="BM266" s="232" t="s">
        <v>482</v>
      </c>
    </row>
    <row r="267" spans="1:65" s="2" customFormat="1" ht="16.5" customHeight="1">
      <c r="A267" s="37"/>
      <c r="B267" s="38"/>
      <c r="C267" s="257" t="s">
        <v>483</v>
      </c>
      <c r="D267" s="257" t="s">
        <v>283</v>
      </c>
      <c r="E267" s="258" t="s">
        <v>484</v>
      </c>
      <c r="F267" s="259" t="s">
        <v>485</v>
      </c>
      <c r="G267" s="260" t="s">
        <v>305</v>
      </c>
      <c r="H267" s="261">
        <v>3</v>
      </c>
      <c r="I267" s="262"/>
      <c r="J267" s="263">
        <f>ROUND(I267*H267,2)</f>
        <v>0</v>
      </c>
      <c r="K267" s="264"/>
      <c r="L267" s="265"/>
      <c r="M267" s="266" t="s">
        <v>1</v>
      </c>
      <c r="N267" s="267" t="s">
        <v>41</v>
      </c>
      <c r="O267" s="90"/>
      <c r="P267" s="230">
        <f>O267*H267</f>
        <v>0</v>
      </c>
      <c r="Q267" s="230">
        <v>0.0001</v>
      </c>
      <c r="R267" s="230">
        <f>Q267*H267</f>
        <v>0.00030000000000000003</v>
      </c>
      <c r="S267" s="230">
        <v>0</v>
      </c>
      <c r="T267" s="231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2" t="s">
        <v>231</v>
      </c>
      <c r="AT267" s="232" t="s">
        <v>283</v>
      </c>
      <c r="AU267" s="232" t="s">
        <v>86</v>
      </c>
      <c r="AY267" s="16" t="s">
        <v>188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6" t="s">
        <v>84</v>
      </c>
      <c r="BK267" s="233">
        <f>ROUND(I267*H267,2)</f>
        <v>0</v>
      </c>
      <c r="BL267" s="16" t="s">
        <v>194</v>
      </c>
      <c r="BM267" s="232" t="s">
        <v>486</v>
      </c>
    </row>
    <row r="268" spans="1:65" s="2" customFormat="1" ht="24.15" customHeight="1">
      <c r="A268" s="37"/>
      <c r="B268" s="38"/>
      <c r="C268" s="220" t="s">
        <v>487</v>
      </c>
      <c r="D268" s="220" t="s">
        <v>190</v>
      </c>
      <c r="E268" s="221" t="s">
        <v>488</v>
      </c>
      <c r="F268" s="222" t="s">
        <v>489</v>
      </c>
      <c r="G268" s="223" t="s">
        <v>305</v>
      </c>
      <c r="H268" s="224">
        <v>1</v>
      </c>
      <c r="I268" s="225"/>
      <c r="J268" s="226">
        <f>ROUND(I268*H268,2)</f>
        <v>0</v>
      </c>
      <c r="K268" s="227"/>
      <c r="L268" s="43"/>
      <c r="M268" s="228" t="s">
        <v>1</v>
      </c>
      <c r="N268" s="229" t="s">
        <v>41</v>
      </c>
      <c r="O268" s="90"/>
      <c r="P268" s="230">
        <f>O268*H268</f>
        <v>0</v>
      </c>
      <c r="Q268" s="230">
        <v>0.00158</v>
      </c>
      <c r="R268" s="230">
        <f>Q268*H268</f>
        <v>0.00158</v>
      </c>
      <c r="S268" s="230">
        <v>0</v>
      </c>
      <c r="T268" s="231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2" t="s">
        <v>194</v>
      </c>
      <c r="AT268" s="232" t="s">
        <v>190</v>
      </c>
      <c r="AU268" s="232" t="s">
        <v>86</v>
      </c>
      <c r="AY268" s="16" t="s">
        <v>188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6" t="s">
        <v>84</v>
      </c>
      <c r="BK268" s="233">
        <f>ROUND(I268*H268,2)</f>
        <v>0</v>
      </c>
      <c r="BL268" s="16" t="s">
        <v>194</v>
      </c>
      <c r="BM268" s="232" t="s">
        <v>490</v>
      </c>
    </row>
    <row r="269" spans="1:51" s="13" customFormat="1" ht="12">
      <c r="A269" s="13"/>
      <c r="B269" s="234"/>
      <c r="C269" s="235"/>
      <c r="D269" s="236" t="s">
        <v>199</v>
      </c>
      <c r="E269" s="237" t="s">
        <v>1</v>
      </c>
      <c r="F269" s="238" t="s">
        <v>491</v>
      </c>
      <c r="G269" s="235"/>
      <c r="H269" s="239">
        <v>1</v>
      </c>
      <c r="I269" s="240"/>
      <c r="J269" s="235"/>
      <c r="K269" s="235"/>
      <c r="L269" s="241"/>
      <c r="M269" s="242"/>
      <c r="N269" s="243"/>
      <c r="O269" s="243"/>
      <c r="P269" s="243"/>
      <c r="Q269" s="243"/>
      <c r="R269" s="243"/>
      <c r="S269" s="243"/>
      <c r="T269" s="24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5" t="s">
        <v>199</v>
      </c>
      <c r="AU269" s="245" t="s">
        <v>86</v>
      </c>
      <c r="AV269" s="13" t="s">
        <v>86</v>
      </c>
      <c r="AW269" s="13" t="s">
        <v>32</v>
      </c>
      <c r="AX269" s="13" t="s">
        <v>84</v>
      </c>
      <c r="AY269" s="245" t="s">
        <v>188</v>
      </c>
    </row>
    <row r="270" spans="1:65" s="2" customFormat="1" ht="24.15" customHeight="1">
      <c r="A270" s="37"/>
      <c r="B270" s="38"/>
      <c r="C270" s="220" t="s">
        <v>492</v>
      </c>
      <c r="D270" s="220" t="s">
        <v>190</v>
      </c>
      <c r="E270" s="221" t="s">
        <v>493</v>
      </c>
      <c r="F270" s="222" t="s">
        <v>494</v>
      </c>
      <c r="G270" s="223" t="s">
        <v>193</v>
      </c>
      <c r="H270" s="224">
        <v>12</v>
      </c>
      <c r="I270" s="225"/>
      <c r="J270" s="226">
        <f>ROUND(I270*H270,2)</f>
        <v>0</v>
      </c>
      <c r="K270" s="227"/>
      <c r="L270" s="43"/>
      <c r="M270" s="228" t="s">
        <v>1</v>
      </c>
      <c r="N270" s="229" t="s">
        <v>41</v>
      </c>
      <c r="O270" s="90"/>
      <c r="P270" s="230">
        <f>O270*H270</f>
        <v>0</v>
      </c>
      <c r="Q270" s="230">
        <v>7E-05</v>
      </c>
      <c r="R270" s="230">
        <f>Q270*H270</f>
        <v>0.0008399999999999999</v>
      </c>
      <c r="S270" s="230">
        <v>0</v>
      </c>
      <c r="T270" s="231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2" t="s">
        <v>194</v>
      </c>
      <c r="AT270" s="232" t="s">
        <v>190</v>
      </c>
      <c r="AU270" s="232" t="s">
        <v>86</v>
      </c>
      <c r="AY270" s="16" t="s">
        <v>188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6" t="s">
        <v>84</v>
      </c>
      <c r="BK270" s="233">
        <f>ROUND(I270*H270,2)</f>
        <v>0</v>
      </c>
      <c r="BL270" s="16" t="s">
        <v>194</v>
      </c>
      <c r="BM270" s="232" t="s">
        <v>495</v>
      </c>
    </row>
    <row r="271" spans="1:51" s="13" customFormat="1" ht="12">
      <c r="A271" s="13"/>
      <c r="B271" s="234"/>
      <c r="C271" s="235"/>
      <c r="D271" s="236" t="s">
        <v>199</v>
      </c>
      <c r="E271" s="237" t="s">
        <v>1</v>
      </c>
      <c r="F271" s="238" t="s">
        <v>496</v>
      </c>
      <c r="G271" s="235"/>
      <c r="H271" s="239">
        <v>12</v>
      </c>
      <c r="I271" s="240"/>
      <c r="J271" s="235"/>
      <c r="K271" s="235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199</v>
      </c>
      <c r="AU271" s="245" t="s">
        <v>86</v>
      </c>
      <c r="AV271" s="13" t="s">
        <v>86</v>
      </c>
      <c r="AW271" s="13" t="s">
        <v>32</v>
      </c>
      <c r="AX271" s="13" t="s">
        <v>84</v>
      </c>
      <c r="AY271" s="245" t="s">
        <v>188</v>
      </c>
    </row>
    <row r="272" spans="1:65" s="2" customFormat="1" ht="24.15" customHeight="1">
      <c r="A272" s="37"/>
      <c r="B272" s="38"/>
      <c r="C272" s="220" t="s">
        <v>497</v>
      </c>
      <c r="D272" s="220" t="s">
        <v>190</v>
      </c>
      <c r="E272" s="221" t="s">
        <v>498</v>
      </c>
      <c r="F272" s="222" t="s">
        <v>499</v>
      </c>
      <c r="G272" s="223" t="s">
        <v>251</v>
      </c>
      <c r="H272" s="224">
        <v>28.5</v>
      </c>
      <c r="I272" s="225"/>
      <c r="J272" s="226">
        <f>ROUND(I272*H272,2)</f>
        <v>0</v>
      </c>
      <c r="K272" s="227"/>
      <c r="L272" s="43"/>
      <c r="M272" s="228" t="s">
        <v>1</v>
      </c>
      <c r="N272" s="229" t="s">
        <v>41</v>
      </c>
      <c r="O272" s="90"/>
      <c r="P272" s="230">
        <f>O272*H272</f>
        <v>0</v>
      </c>
      <c r="Q272" s="230">
        <v>0.00014</v>
      </c>
      <c r="R272" s="230">
        <f>Q272*H272</f>
        <v>0.00399</v>
      </c>
      <c r="S272" s="230">
        <v>0</v>
      </c>
      <c r="T272" s="231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2" t="s">
        <v>194</v>
      </c>
      <c r="AT272" s="232" t="s">
        <v>190</v>
      </c>
      <c r="AU272" s="232" t="s">
        <v>86</v>
      </c>
      <c r="AY272" s="16" t="s">
        <v>188</v>
      </c>
      <c r="BE272" s="233">
        <f>IF(N272="základní",J272,0)</f>
        <v>0</v>
      </c>
      <c r="BF272" s="233">
        <f>IF(N272="snížená",J272,0)</f>
        <v>0</v>
      </c>
      <c r="BG272" s="233">
        <f>IF(N272="zákl. přenesená",J272,0)</f>
        <v>0</v>
      </c>
      <c r="BH272" s="233">
        <f>IF(N272="sníž. přenesená",J272,0)</f>
        <v>0</v>
      </c>
      <c r="BI272" s="233">
        <f>IF(N272="nulová",J272,0)</f>
        <v>0</v>
      </c>
      <c r="BJ272" s="16" t="s">
        <v>84</v>
      </c>
      <c r="BK272" s="233">
        <f>ROUND(I272*H272,2)</f>
        <v>0</v>
      </c>
      <c r="BL272" s="16" t="s">
        <v>194</v>
      </c>
      <c r="BM272" s="232" t="s">
        <v>500</v>
      </c>
    </row>
    <row r="273" spans="1:51" s="13" customFormat="1" ht="12">
      <c r="A273" s="13"/>
      <c r="B273" s="234"/>
      <c r="C273" s="235"/>
      <c r="D273" s="236" t="s">
        <v>199</v>
      </c>
      <c r="E273" s="237" t="s">
        <v>1</v>
      </c>
      <c r="F273" s="238" t="s">
        <v>501</v>
      </c>
      <c r="G273" s="235"/>
      <c r="H273" s="239">
        <v>28.5</v>
      </c>
      <c r="I273" s="240"/>
      <c r="J273" s="235"/>
      <c r="K273" s="235"/>
      <c r="L273" s="241"/>
      <c r="M273" s="242"/>
      <c r="N273" s="243"/>
      <c r="O273" s="243"/>
      <c r="P273" s="243"/>
      <c r="Q273" s="243"/>
      <c r="R273" s="243"/>
      <c r="S273" s="243"/>
      <c r="T273" s="24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5" t="s">
        <v>199</v>
      </c>
      <c r="AU273" s="245" t="s">
        <v>86</v>
      </c>
      <c r="AV273" s="13" t="s">
        <v>86</v>
      </c>
      <c r="AW273" s="13" t="s">
        <v>32</v>
      </c>
      <c r="AX273" s="13" t="s">
        <v>84</v>
      </c>
      <c r="AY273" s="245" t="s">
        <v>188</v>
      </c>
    </row>
    <row r="274" spans="1:65" s="2" customFormat="1" ht="24.15" customHeight="1">
      <c r="A274" s="37"/>
      <c r="B274" s="38"/>
      <c r="C274" s="220" t="s">
        <v>502</v>
      </c>
      <c r="D274" s="220" t="s">
        <v>190</v>
      </c>
      <c r="E274" s="221" t="s">
        <v>503</v>
      </c>
      <c r="F274" s="222" t="s">
        <v>504</v>
      </c>
      <c r="G274" s="223" t="s">
        <v>251</v>
      </c>
      <c r="H274" s="224">
        <v>187</v>
      </c>
      <c r="I274" s="225"/>
      <c r="J274" s="226">
        <f>ROUND(I274*H274,2)</f>
        <v>0</v>
      </c>
      <c r="K274" s="227"/>
      <c r="L274" s="43"/>
      <c r="M274" s="228" t="s">
        <v>1</v>
      </c>
      <c r="N274" s="229" t="s">
        <v>41</v>
      </c>
      <c r="O274" s="90"/>
      <c r="P274" s="230">
        <f>O274*H274</f>
        <v>0</v>
      </c>
      <c r="Q274" s="230">
        <v>4E-05</v>
      </c>
      <c r="R274" s="230">
        <f>Q274*H274</f>
        <v>0.0074800000000000005</v>
      </c>
      <c r="S274" s="230">
        <v>0</v>
      </c>
      <c r="T274" s="231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2" t="s">
        <v>194</v>
      </c>
      <c r="AT274" s="232" t="s">
        <v>190</v>
      </c>
      <c r="AU274" s="232" t="s">
        <v>86</v>
      </c>
      <c r="AY274" s="16" t="s">
        <v>188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6" t="s">
        <v>84</v>
      </c>
      <c r="BK274" s="233">
        <f>ROUND(I274*H274,2)</f>
        <v>0</v>
      </c>
      <c r="BL274" s="16" t="s">
        <v>194</v>
      </c>
      <c r="BM274" s="232" t="s">
        <v>505</v>
      </c>
    </row>
    <row r="275" spans="1:51" s="13" customFormat="1" ht="12">
      <c r="A275" s="13"/>
      <c r="B275" s="234"/>
      <c r="C275" s="235"/>
      <c r="D275" s="236" t="s">
        <v>199</v>
      </c>
      <c r="E275" s="237" t="s">
        <v>1</v>
      </c>
      <c r="F275" s="238" t="s">
        <v>506</v>
      </c>
      <c r="G275" s="235"/>
      <c r="H275" s="239">
        <v>160</v>
      </c>
      <c r="I275" s="240"/>
      <c r="J275" s="235"/>
      <c r="K275" s="235"/>
      <c r="L275" s="241"/>
      <c r="M275" s="242"/>
      <c r="N275" s="243"/>
      <c r="O275" s="243"/>
      <c r="P275" s="243"/>
      <c r="Q275" s="243"/>
      <c r="R275" s="243"/>
      <c r="S275" s="243"/>
      <c r="T275" s="24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5" t="s">
        <v>199</v>
      </c>
      <c r="AU275" s="245" t="s">
        <v>86</v>
      </c>
      <c r="AV275" s="13" t="s">
        <v>86</v>
      </c>
      <c r="AW275" s="13" t="s">
        <v>32</v>
      </c>
      <c r="AX275" s="13" t="s">
        <v>76</v>
      </c>
      <c r="AY275" s="245" t="s">
        <v>188</v>
      </c>
    </row>
    <row r="276" spans="1:51" s="13" customFormat="1" ht="12">
      <c r="A276" s="13"/>
      <c r="B276" s="234"/>
      <c r="C276" s="235"/>
      <c r="D276" s="236" t="s">
        <v>199</v>
      </c>
      <c r="E276" s="237" t="s">
        <v>1</v>
      </c>
      <c r="F276" s="238" t="s">
        <v>507</v>
      </c>
      <c r="G276" s="235"/>
      <c r="H276" s="239">
        <v>27</v>
      </c>
      <c r="I276" s="240"/>
      <c r="J276" s="235"/>
      <c r="K276" s="235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199</v>
      </c>
      <c r="AU276" s="245" t="s">
        <v>86</v>
      </c>
      <c r="AV276" s="13" t="s">
        <v>86</v>
      </c>
      <c r="AW276" s="13" t="s">
        <v>32</v>
      </c>
      <c r="AX276" s="13" t="s">
        <v>76</v>
      </c>
      <c r="AY276" s="245" t="s">
        <v>188</v>
      </c>
    </row>
    <row r="277" spans="1:51" s="14" customFormat="1" ht="12">
      <c r="A277" s="14"/>
      <c r="B277" s="246"/>
      <c r="C277" s="247"/>
      <c r="D277" s="236" t="s">
        <v>199</v>
      </c>
      <c r="E277" s="248" t="s">
        <v>1</v>
      </c>
      <c r="F277" s="249" t="s">
        <v>204</v>
      </c>
      <c r="G277" s="247"/>
      <c r="H277" s="250">
        <v>187</v>
      </c>
      <c r="I277" s="251"/>
      <c r="J277" s="247"/>
      <c r="K277" s="247"/>
      <c r="L277" s="252"/>
      <c r="M277" s="253"/>
      <c r="N277" s="254"/>
      <c r="O277" s="254"/>
      <c r="P277" s="254"/>
      <c r="Q277" s="254"/>
      <c r="R277" s="254"/>
      <c r="S277" s="254"/>
      <c r="T277" s="25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6" t="s">
        <v>199</v>
      </c>
      <c r="AU277" s="256" t="s">
        <v>86</v>
      </c>
      <c r="AV277" s="14" t="s">
        <v>194</v>
      </c>
      <c r="AW277" s="14" t="s">
        <v>32</v>
      </c>
      <c r="AX277" s="14" t="s">
        <v>84</v>
      </c>
      <c r="AY277" s="256" t="s">
        <v>188</v>
      </c>
    </row>
    <row r="278" spans="1:65" s="2" customFormat="1" ht="24.15" customHeight="1">
      <c r="A278" s="37"/>
      <c r="B278" s="38"/>
      <c r="C278" s="220" t="s">
        <v>508</v>
      </c>
      <c r="D278" s="220" t="s">
        <v>190</v>
      </c>
      <c r="E278" s="221" t="s">
        <v>509</v>
      </c>
      <c r="F278" s="222" t="s">
        <v>510</v>
      </c>
      <c r="G278" s="223" t="s">
        <v>251</v>
      </c>
      <c r="H278" s="224">
        <v>345.5</v>
      </c>
      <c r="I278" s="225"/>
      <c r="J278" s="226">
        <f>ROUND(I278*H278,2)</f>
        <v>0</v>
      </c>
      <c r="K278" s="227"/>
      <c r="L278" s="43"/>
      <c r="M278" s="228" t="s">
        <v>1</v>
      </c>
      <c r="N278" s="229" t="s">
        <v>41</v>
      </c>
      <c r="O278" s="90"/>
      <c r="P278" s="230">
        <f>O278*H278</f>
        <v>0</v>
      </c>
      <c r="Q278" s="230">
        <v>5E-05</v>
      </c>
      <c r="R278" s="230">
        <f>Q278*H278</f>
        <v>0.017275000000000002</v>
      </c>
      <c r="S278" s="230">
        <v>0</v>
      </c>
      <c r="T278" s="231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2" t="s">
        <v>194</v>
      </c>
      <c r="AT278" s="232" t="s">
        <v>190</v>
      </c>
      <c r="AU278" s="232" t="s">
        <v>86</v>
      </c>
      <c r="AY278" s="16" t="s">
        <v>188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6" t="s">
        <v>84</v>
      </c>
      <c r="BK278" s="233">
        <f>ROUND(I278*H278,2)</f>
        <v>0</v>
      </c>
      <c r="BL278" s="16" t="s">
        <v>194</v>
      </c>
      <c r="BM278" s="232" t="s">
        <v>511</v>
      </c>
    </row>
    <row r="279" spans="1:51" s="13" customFormat="1" ht="12">
      <c r="A279" s="13"/>
      <c r="B279" s="234"/>
      <c r="C279" s="235"/>
      <c r="D279" s="236" t="s">
        <v>199</v>
      </c>
      <c r="E279" s="237" t="s">
        <v>1</v>
      </c>
      <c r="F279" s="238" t="s">
        <v>512</v>
      </c>
      <c r="G279" s="235"/>
      <c r="H279" s="239">
        <v>293</v>
      </c>
      <c r="I279" s="240"/>
      <c r="J279" s="235"/>
      <c r="K279" s="235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199</v>
      </c>
      <c r="AU279" s="245" t="s">
        <v>86</v>
      </c>
      <c r="AV279" s="13" t="s">
        <v>86</v>
      </c>
      <c r="AW279" s="13" t="s">
        <v>32</v>
      </c>
      <c r="AX279" s="13" t="s">
        <v>76</v>
      </c>
      <c r="AY279" s="245" t="s">
        <v>188</v>
      </c>
    </row>
    <row r="280" spans="1:51" s="13" customFormat="1" ht="12">
      <c r="A280" s="13"/>
      <c r="B280" s="234"/>
      <c r="C280" s="235"/>
      <c r="D280" s="236" t="s">
        <v>199</v>
      </c>
      <c r="E280" s="237" t="s">
        <v>1</v>
      </c>
      <c r="F280" s="238" t="s">
        <v>513</v>
      </c>
      <c r="G280" s="235"/>
      <c r="H280" s="239">
        <v>52.5</v>
      </c>
      <c r="I280" s="240"/>
      <c r="J280" s="235"/>
      <c r="K280" s="235"/>
      <c r="L280" s="241"/>
      <c r="M280" s="242"/>
      <c r="N280" s="243"/>
      <c r="O280" s="243"/>
      <c r="P280" s="243"/>
      <c r="Q280" s="243"/>
      <c r="R280" s="243"/>
      <c r="S280" s="243"/>
      <c r="T280" s="24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199</v>
      </c>
      <c r="AU280" s="245" t="s">
        <v>86</v>
      </c>
      <c r="AV280" s="13" t="s">
        <v>86</v>
      </c>
      <c r="AW280" s="13" t="s">
        <v>32</v>
      </c>
      <c r="AX280" s="13" t="s">
        <v>76</v>
      </c>
      <c r="AY280" s="245" t="s">
        <v>188</v>
      </c>
    </row>
    <row r="281" spans="1:51" s="14" customFormat="1" ht="12">
      <c r="A281" s="14"/>
      <c r="B281" s="246"/>
      <c r="C281" s="247"/>
      <c r="D281" s="236" t="s">
        <v>199</v>
      </c>
      <c r="E281" s="248" t="s">
        <v>1</v>
      </c>
      <c r="F281" s="249" t="s">
        <v>204</v>
      </c>
      <c r="G281" s="247"/>
      <c r="H281" s="250">
        <v>345.5</v>
      </c>
      <c r="I281" s="251"/>
      <c r="J281" s="247"/>
      <c r="K281" s="247"/>
      <c r="L281" s="252"/>
      <c r="M281" s="253"/>
      <c r="N281" s="254"/>
      <c r="O281" s="254"/>
      <c r="P281" s="254"/>
      <c r="Q281" s="254"/>
      <c r="R281" s="254"/>
      <c r="S281" s="254"/>
      <c r="T281" s="25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6" t="s">
        <v>199</v>
      </c>
      <c r="AU281" s="256" t="s">
        <v>86</v>
      </c>
      <c r="AV281" s="14" t="s">
        <v>194</v>
      </c>
      <c r="AW281" s="14" t="s">
        <v>32</v>
      </c>
      <c r="AX281" s="14" t="s">
        <v>84</v>
      </c>
      <c r="AY281" s="256" t="s">
        <v>188</v>
      </c>
    </row>
    <row r="282" spans="1:65" s="2" customFormat="1" ht="33" customHeight="1">
      <c r="A282" s="37"/>
      <c r="B282" s="38"/>
      <c r="C282" s="220" t="s">
        <v>514</v>
      </c>
      <c r="D282" s="220" t="s">
        <v>190</v>
      </c>
      <c r="E282" s="221" t="s">
        <v>515</v>
      </c>
      <c r="F282" s="222" t="s">
        <v>516</v>
      </c>
      <c r="G282" s="223" t="s">
        <v>251</v>
      </c>
      <c r="H282" s="224">
        <v>262</v>
      </c>
      <c r="I282" s="225"/>
      <c r="J282" s="226">
        <f>ROUND(I282*H282,2)</f>
        <v>0</v>
      </c>
      <c r="K282" s="227"/>
      <c r="L282" s="43"/>
      <c r="M282" s="228" t="s">
        <v>1</v>
      </c>
      <c r="N282" s="229" t="s">
        <v>41</v>
      </c>
      <c r="O282" s="90"/>
      <c r="P282" s="230">
        <f>O282*H282</f>
        <v>0</v>
      </c>
      <c r="Q282" s="230">
        <v>0.1554</v>
      </c>
      <c r="R282" s="230">
        <f>Q282*H282</f>
        <v>40.714800000000004</v>
      </c>
      <c r="S282" s="230">
        <v>0</v>
      </c>
      <c r="T282" s="231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2" t="s">
        <v>194</v>
      </c>
      <c r="AT282" s="232" t="s">
        <v>190</v>
      </c>
      <c r="AU282" s="232" t="s">
        <v>86</v>
      </c>
      <c r="AY282" s="16" t="s">
        <v>188</v>
      </c>
      <c r="BE282" s="233">
        <f>IF(N282="základní",J282,0)</f>
        <v>0</v>
      </c>
      <c r="BF282" s="233">
        <f>IF(N282="snížená",J282,0)</f>
        <v>0</v>
      </c>
      <c r="BG282" s="233">
        <f>IF(N282="zákl. přenesená",J282,0)</f>
        <v>0</v>
      </c>
      <c r="BH282" s="233">
        <f>IF(N282="sníž. přenesená",J282,0)</f>
        <v>0</v>
      </c>
      <c r="BI282" s="233">
        <f>IF(N282="nulová",J282,0)</f>
        <v>0</v>
      </c>
      <c r="BJ282" s="16" t="s">
        <v>84</v>
      </c>
      <c r="BK282" s="233">
        <f>ROUND(I282*H282,2)</f>
        <v>0</v>
      </c>
      <c r="BL282" s="16" t="s">
        <v>194</v>
      </c>
      <c r="BM282" s="232" t="s">
        <v>517</v>
      </c>
    </row>
    <row r="283" spans="1:51" s="13" customFormat="1" ht="12">
      <c r="A283" s="13"/>
      <c r="B283" s="234"/>
      <c r="C283" s="235"/>
      <c r="D283" s="236" t="s">
        <v>199</v>
      </c>
      <c r="E283" s="237" t="s">
        <v>1</v>
      </c>
      <c r="F283" s="238" t="s">
        <v>518</v>
      </c>
      <c r="G283" s="235"/>
      <c r="H283" s="239">
        <v>175</v>
      </c>
      <c r="I283" s="240"/>
      <c r="J283" s="235"/>
      <c r="K283" s="235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199</v>
      </c>
      <c r="AU283" s="245" t="s">
        <v>86</v>
      </c>
      <c r="AV283" s="13" t="s">
        <v>86</v>
      </c>
      <c r="AW283" s="13" t="s">
        <v>32</v>
      </c>
      <c r="AX283" s="13" t="s">
        <v>76</v>
      </c>
      <c r="AY283" s="245" t="s">
        <v>188</v>
      </c>
    </row>
    <row r="284" spans="1:51" s="13" customFormat="1" ht="12">
      <c r="A284" s="13"/>
      <c r="B284" s="234"/>
      <c r="C284" s="235"/>
      <c r="D284" s="236" t="s">
        <v>199</v>
      </c>
      <c r="E284" s="237" t="s">
        <v>1</v>
      </c>
      <c r="F284" s="238" t="s">
        <v>519</v>
      </c>
      <c r="G284" s="235"/>
      <c r="H284" s="239">
        <v>42</v>
      </c>
      <c r="I284" s="240"/>
      <c r="J284" s="235"/>
      <c r="K284" s="235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199</v>
      </c>
      <c r="AU284" s="245" t="s">
        <v>86</v>
      </c>
      <c r="AV284" s="13" t="s">
        <v>86</v>
      </c>
      <c r="AW284" s="13" t="s">
        <v>32</v>
      </c>
      <c r="AX284" s="13" t="s">
        <v>76</v>
      </c>
      <c r="AY284" s="245" t="s">
        <v>188</v>
      </c>
    </row>
    <row r="285" spans="1:51" s="13" customFormat="1" ht="12">
      <c r="A285" s="13"/>
      <c r="B285" s="234"/>
      <c r="C285" s="235"/>
      <c r="D285" s="236" t="s">
        <v>199</v>
      </c>
      <c r="E285" s="237" t="s">
        <v>1</v>
      </c>
      <c r="F285" s="238" t="s">
        <v>520</v>
      </c>
      <c r="G285" s="235"/>
      <c r="H285" s="239">
        <v>45</v>
      </c>
      <c r="I285" s="240"/>
      <c r="J285" s="235"/>
      <c r="K285" s="235"/>
      <c r="L285" s="241"/>
      <c r="M285" s="242"/>
      <c r="N285" s="243"/>
      <c r="O285" s="243"/>
      <c r="P285" s="243"/>
      <c r="Q285" s="243"/>
      <c r="R285" s="243"/>
      <c r="S285" s="243"/>
      <c r="T285" s="24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5" t="s">
        <v>199</v>
      </c>
      <c r="AU285" s="245" t="s">
        <v>86</v>
      </c>
      <c r="AV285" s="13" t="s">
        <v>86</v>
      </c>
      <c r="AW285" s="13" t="s">
        <v>32</v>
      </c>
      <c r="AX285" s="13" t="s">
        <v>76</v>
      </c>
      <c r="AY285" s="245" t="s">
        <v>188</v>
      </c>
    </row>
    <row r="286" spans="1:51" s="14" customFormat="1" ht="12">
      <c r="A286" s="14"/>
      <c r="B286" s="246"/>
      <c r="C286" s="247"/>
      <c r="D286" s="236" t="s">
        <v>199</v>
      </c>
      <c r="E286" s="248" t="s">
        <v>1</v>
      </c>
      <c r="F286" s="249" t="s">
        <v>204</v>
      </c>
      <c r="G286" s="247"/>
      <c r="H286" s="250">
        <v>262</v>
      </c>
      <c r="I286" s="251"/>
      <c r="J286" s="247"/>
      <c r="K286" s="247"/>
      <c r="L286" s="252"/>
      <c r="M286" s="253"/>
      <c r="N286" s="254"/>
      <c r="O286" s="254"/>
      <c r="P286" s="254"/>
      <c r="Q286" s="254"/>
      <c r="R286" s="254"/>
      <c r="S286" s="254"/>
      <c r="T286" s="25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6" t="s">
        <v>199</v>
      </c>
      <c r="AU286" s="256" t="s">
        <v>86</v>
      </c>
      <c r="AV286" s="14" t="s">
        <v>194</v>
      </c>
      <c r="AW286" s="14" t="s">
        <v>32</v>
      </c>
      <c r="AX286" s="14" t="s">
        <v>84</v>
      </c>
      <c r="AY286" s="256" t="s">
        <v>188</v>
      </c>
    </row>
    <row r="287" spans="1:65" s="2" customFormat="1" ht="16.5" customHeight="1">
      <c r="A287" s="37"/>
      <c r="B287" s="38"/>
      <c r="C287" s="257" t="s">
        <v>521</v>
      </c>
      <c r="D287" s="257" t="s">
        <v>283</v>
      </c>
      <c r="E287" s="258" t="s">
        <v>522</v>
      </c>
      <c r="F287" s="259" t="s">
        <v>523</v>
      </c>
      <c r="G287" s="260" t="s">
        <v>251</v>
      </c>
      <c r="H287" s="261">
        <v>175</v>
      </c>
      <c r="I287" s="262"/>
      <c r="J287" s="263">
        <f>ROUND(I287*H287,2)</f>
        <v>0</v>
      </c>
      <c r="K287" s="264"/>
      <c r="L287" s="265"/>
      <c r="M287" s="266" t="s">
        <v>1</v>
      </c>
      <c r="N287" s="267" t="s">
        <v>41</v>
      </c>
      <c r="O287" s="90"/>
      <c r="P287" s="230">
        <f>O287*H287</f>
        <v>0</v>
      </c>
      <c r="Q287" s="230">
        <v>0.102</v>
      </c>
      <c r="R287" s="230">
        <f>Q287*H287</f>
        <v>17.849999999999998</v>
      </c>
      <c r="S287" s="230">
        <v>0</v>
      </c>
      <c r="T287" s="231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2" t="s">
        <v>231</v>
      </c>
      <c r="AT287" s="232" t="s">
        <v>283</v>
      </c>
      <c r="AU287" s="232" t="s">
        <v>86</v>
      </c>
      <c r="AY287" s="16" t="s">
        <v>188</v>
      </c>
      <c r="BE287" s="233">
        <f>IF(N287="základní",J287,0)</f>
        <v>0</v>
      </c>
      <c r="BF287" s="233">
        <f>IF(N287="snížená",J287,0)</f>
        <v>0</v>
      </c>
      <c r="BG287" s="233">
        <f>IF(N287="zákl. přenesená",J287,0)</f>
        <v>0</v>
      </c>
      <c r="BH287" s="233">
        <f>IF(N287="sníž. přenesená",J287,0)</f>
        <v>0</v>
      </c>
      <c r="BI287" s="233">
        <f>IF(N287="nulová",J287,0)</f>
        <v>0</v>
      </c>
      <c r="BJ287" s="16" t="s">
        <v>84</v>
      </c>
      <c r="BK287" s="233">
        <f>ROUND(I287*H287,2)</f>
        <v>0</v>
      </c>
      <c r="BL287" s="16" t="s">
        <v>194</v>
      </c>
      <c r="BM287" s="232" t="s">
        <v>524</v>
      </c>
    </row>
    <row r="288" spans="1:51" s="13" customFormat="1" ht="12">
      <c r="A288" s="13"/>
      <c r="B288" s="234"/>
      <c r="C288" s="235"/>
      <c r="D288" s="236" t="s">
        <v>199</v>
      </c>
      <c r="E288" s="237" t="s">
        <v>1</v>
      </c>
      <c r="F288" s="238" t="s">
        <v>518</v>
      </c>
      <c r="G288" s="235"/>
      <c r="H288" s="239">
        <v>175</v>
      </c>
      <c r="I288" s="240"/>
      <c r="J288" s="235"/>
      <c r="K288" s="235"/>
      <c r="L288" s="241"/>
      <c r="M288" s="242"/>
      <c r="N288" s="243"/>
      <c r="O288" s="243"/>
      <c r="P288" s="243"/>
      <c r="Q288" s="243"/>
      <c r="R288" s="243"/>
      <c r="S288" s="243"/>
      <c r="T288" s="24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5" t="s">
        <v>199</v>
      </c>
      <c r="AU288" s="245" t="s">
        <v>86</v>
      </c>
      <c r="AV288" s="13" t="s">
        <v>86</v>
      </c>
      <c r="AW288" s="13" t="s">
        <v>32</v>
      </c>
      <c r="AX288" s="13" t="s">
        <v>84</v>
      </c>
      <c r="AY288" s="245" t="s">
        <v>188</v>
      </c>
    </row>
    <row r="289" spans="1:65" s="2" customFormat="1" ht="24.15" customHeight="1">
      <c r="A289" s="37"/>
      <c r="B289" s="38"/>
      <c r="C289" s="257" t="s">
        <v>525</v>
      </c>
      <c r="D289" s="257" t="s">
        <v>283</v>
      </c>
      <c r="E289" s="258" t="s">
        <v>526</v>
      </c>
      <c r="F289" s="259" t="s">
        <v>527</v>
      </c>
      <c r="G289" s="260" t="s">
        <v>251</v>
      </c>
      <c r="H289" s="261">
        <v>42</v>
      </c>
      <c r="I289" s="262"/>
      <c r="J289" s="263">
        <f>ROUND(I289*H289,2)</f>
        <v>0</v>
      </c>
      <c r="K289" s="264"/>
      <c r="L289" s="265"/>
      <c r="M289" s="266" t="s">
        <v>1</v>
      </c>
      <c r="N289" s="267" t="s">
        <v>41</v>
      </c>
      <c r="O289" s="90"/>
      <c r="P289" s="230">
        <f>O289*H289</f>
        <v>0</v>
      </c>
      <c r="Q289" s="230">
        <v>0.0483</v>
      </c>
      <c r="R289" s="230">
        <f>Q289*H289</f>
        <v>2.0286</v>
      </c>
      <c r="S289" s="230">
        <v>0</v>
      </c>
      <c r="T289" s="231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2" t="s">
        <v>231</v>
      </c>
      <c r="AT289" s="232" t="s">
        <v>283</v>
      </c>
      <c r="AU289" s="232" t="s">
        <v>86</v>
      </c>
      <c r="AY289" s="16" t="s">
        <v>188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6" t="s">
        <v>84</v>
      </c>
      <c r="BK289" s="233">
        <f>ROUND(I289*H289,2)</f>
        <v>0</v>
      </c>
      <c r="BL289" s="16" t="s">
        <v>194</v>
      </c>
      <c r="BM289" s="232" t="s">
        <v>528</v>
      </c>
    </row>
    <row r="290" spans="1:51" s="13" customFormat="1" ht="12">
      <c r="A290" s="13"/>
      <c r="B290" s="234"/>
      <c r="C290" s="235"/>
      <c r="D290" s="236" t="s">
        <v>199</v>
      </c>
      <c r="E290" s="237" t="s">
        <v>1</v>
      </c>
      <c r="F290" s="238" t="s">
        <v>519</v>
      </c>
      <c r="G290" s="235"/>
      <c r="H290" s="239">
        <v>42</v>
      </c>
      <c r="I290" s="240"/>
      <c r="J290" s="235"/>
      <c r="K290" s="235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199</v>
      </c>
      <c r="AU290" s="245" t="s">
        <v>86</v>
      </c>
      <c r="AV290" s="13" t="s">
        <v>86</v>
      </c>
      <c r="AW290" s="13" t="s">
        <v>32</v>
      </c>
      <c r="AX290" s="13" t="s">
        <v>84</v>
      </c>
      <c r="AY290" s="245" t="s">
        <v>188</v>
      </c>
    </row>
    <row r="291" spans="1:65" s="2" customFormat="1" ht="16.5" customHeight="1">
      <c r="A291" s="37"/>
      <c r="B291" s="38"/>
      <c r="C291" s="257" t="s">
        <v>529</v>
      </c>
      <c r="D291" s="257" t="s">
        <v>283</v>
      </c>
      <c r="E291" s="258" t="s">
        <v>530</v>
      </c>
      <c r="F291" s="259" t="s">
        <v>531</v>
      </c>
      <c r="G291" s="260" t="s">
        <v>251</v>
      </c>
      <c r="H291" s="261">
        <v>45</v>
      </c>
      <c r="I291" s="262"/>
      <c r="J291" s="263">
        <f>ROUND(I291*H291,2)</f>
        <v>0</v>
      </c>
      <c r="K291" s="264"/>
      <c r="L291" s="265"/>
      <c r="M291" s="266" t="s">
        <v>1</v>
      </c>
      <c r="N291" s="267" t="s">
        <v>41</v>
      </c>
      <c r="O291" s="90"/>
      <c r="P291" s="230">
        <f>O291*H291</f>
        <v>0</v>
      </c>
      <c r="Q291" s="230">
        <v>0.05612</v>
      </c>
      <c r="R291" s="230">
        <f>Q291*H291</f>
        <v>2.5254000000000003</v>
      </c>
      <c r="S291" s="230">
        <v>0</v>
      </c>
      <c r="T291" s="231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2" t="s">
        <v>231</v>
      </c>
      <c r="AT291" s="232" t="s">
        <v>283</v>
      </c>
      <c r="AU291" s="232" t="s">
        <v>86</v>
      </c>
      <c r="AY291" s="16" t="s">
        <v>188</v>
      </c>
      <c r="BE291" s="233">
        <f>IF(N291="základní",J291,0)</f>
        <v>0</v>
      </c>
      <c r="BF291" s="233">
        <f>IF(N291="snížená",J291,0)</f>
        <v>0</v>
      </c>
      <c r="BG291" s="233">
        <f>IF(N291="zákl. přenesená",J291,0)</f>
        <v>0</v>
      </c>
      <c r="BH291" s="233">
        <f>IF(N291="sníž. přenesená",J291,0)</f>
        <v>0</v>
      </c>
      <c r="BI291" s="233">
        <f>IF(N291="nulová",J291,0)</f>
        <v>0</v>
      </c>
      <c r="BJ291" s="16" t="s">
        <v>84</v>
      </c>
      <c r="BK291" s="233">
        <f>ROUND(I291*H291,2)</f>
        <v>0</v>
      </c>
      <c r="BL291" s="16" t="s">
        <v>194</v>
      </c>
      <c r="BM291" s="232" t="s">
        <v>532</v>
      </c>
    </row>
    <row r="292" spans="1:51" s="13" customFormat="1" ht="12">
      <c r="A292" s="13"/>
      <c r="B292" s="234"/>
      <c r="C292" s="235"/>
      <c r="D292" s="236" t="s">
        <v>199</v>
      </c>
      <c r="E292" s="237" t="s">
        <v>1</v>
      </c>
      <c r="F292" s="238" t="s">
        <v>520</v>
      </c>
      <c r="G292" s="235"/>
      <c r="H292" s="239">
        <v>45</v>
      </c>
      <c r="I292" s="240"/>
      <c r="J292" s="235"/>
      <c r="K292" s="235"/>
      <c r="L292" s="241"/>
      <c r="M292" s="242"/>
      <c r="N292" s="243"/>
      <c r="O292" s="243"/>
      <c r="P292" s="243"/>
      <c r="Q292" s="243"/>
      <c r="R292" s="243"/>
      <c r="S292" s="243"/>
      <c r="T292" s="24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5" t="s">
        <v>199</v>
      </c>
      <c r="AU292" s="245" t="s">
        <v>86</v>
      </c>
      <c r="AV292" s="13" t="s">
        <v>86</v>
      </c>
      <c r="AW292" s="13" t="s">
        <v>32</v>
      </c>
      <c r="AX292" s="13" t="s">
        <v>84</v>
      </c>
      <c r="AY292" s="245" t="s">
        <v>188</v>
      </c>
    </row>
    <row r="293" spans="1:65" s="2" customFormat="1" ht="33" customHeight="1">
      <c r="A293" s="37"/>
      <c r="B293" s="38"/>
      <c r="C293" s="220" t="s">
        <v>533</v>
      </c>
      <c r="D293" s="220" t="s">
        <v>190</v>
      </c>
      <c r="E293" s="221" t="s">
        <v>534</v>
      </c>
      <c r="F293" s="222" t="s">
        <v>535</v>
      </c>
      <c r="G293" s="223" t="s">
        <v>251</v>
      </c>
      <c r="H293" s="224">
        <v>215</v>
      </c>
      <c r="I293" s="225"/>
      <c r="J293" s="226">
        <f>ROUND(I293*H293,2)</f>
        <v>0</v>
      </c>
      <c r="K293" s="227"/>
      <c r="L293" s="43"/>
      <c r="M293" s="228" t="s">
        <v>1</v>
      </c>
      <c r="N293" s="229" t="s">
        <v>41</v>
      </c>
      <c r="O293" s="90"/>
      <c r="P293" s="230">
        <f>O293*H293</f>
        <v>0</v>
      </c>
      <c r="Q293" s="230">
        <v>0.1295</v>
      </c>
      <c r="R293" s="230">
        <f>Q293*H293</f>
        <v>27.8425</v>
      </c>
      <c r="S293" s="230">
        <v>0</v>
      </c>
      <c r="T293" s="231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32" t="s">
        <v>194</v>
      </c>
      <c r="AT293" s="232" t="s">
        <v>190</v>
      </c>
      <c r="AU293" s="232" t="s">
        <v>86</v>
      </c>
      <c r="AY293" s="16" t="s">
        <v>188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6" t="s">
        <v>84</v>
      </c>
      <c r="BK293" s="233">
        <f>ROUND(I293*H293,2)</f>
        <v>0</v>
      </c>
      <c r="BL293" s="16" t="s">
        <v>194</v>
      </c>
      <c r="BM293" s="232" t="s">
        <v>536</v>
      </c>
    </row>
    <row r="294" spans="1:51" s="13" customFormat="1" ht="12">
      <c r="A294" s="13"/>
      <c r="B294" s="234"/>
      <c r="C294" s="235"/>
      <c r="D294" s="236" t="s">
        <v>199</v>
      </c>
      <c r="E294" s="237" t="s">
        <v>1</v>
      </c>
      <c r="F294" s="238" t="s">
        <v>537</v>
      </c>
      <c r="G294" s="235"/>
      <c r="H294" s="239">
        <v>215</v>
      </c>
      <c r="I294" s="240"/>
      <c r="J294" s="235"/>
      <c r="K294" s="235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199</v>
      </c>
      <c r="AU294" s="245" t="s">
        <v>86</v>
      </c>
      <c r="AV294" s="13" t="s">
        <v>86</v>
      </c>
      <c r="AW294" s="13" t="s">
        <v>32</v>
      </c>
      <c r="AX294" s="13" t="s">
        <v>84</v>
      </c>
      <c r="AY294" s="245" t="s">
        <v>188</v>
      </c>
    </row>
    <row r="295" spans="1:65" s="2" customFormat="1" ht="16.5" customHeight="1">
      <c r="A295" s="37"/>
      <c r="B295" s="38"/>
      <c r="C295" s="257" t="s">
        <v>538</v>
      </c>
      <c r="D295" s="257" t="s">
        <v>283</v>
      </c>
      <c r="E295" s="258" t="s">
        <v>539</v>
      </c>
      <c r="F295" s="259" t="s">
        <v>540</v>
      </c>
      <c r="G295" s="260" t="s">
        <v>251</v>
      </c>
      <c r="H295" s="261">
        <v>215</v>
      </c>
      <c r="I295" s="262"/>
      <c r="J295" s="263">
        <f>ROUND(I295*H295,2)</f>
        <v>0</v>
      </c>
      <c r="K295" s="264"/>
      <c r="L295" s="265"/>
      <c r="M295" s="266" t="s">
        <v>1</v>
      </c>
      <c r="N295" s="267" t="s">
        <v>41</v>
      </c>
      <c r="O295" s="90"/>
      <c r="P295" s="230">
        <f>O295*H295</f>
        <v>0</v>
      </c>
      <c r="Q295" s="230">
        <v>0.028</v>
      </c>
      <c r="R295" s="230">
        <f>Q295*H295</f>
        <v>6.0200000000000005</v>
      </c>
      <c r="S295" s="230">
        <v>0</v>
      </c>
      <c r="T295" s="231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32" t="s">
        <v>231</v>
      </c>
      <c r="AT295" s="232" t="s">
        <v>283</v>
      </c>
      <c r="AU295" s="232" t="s">
        <v>86</v>
      </c>
      <c r="AY295" s="16" t="s">
        <v>188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16" t="s">
        <v>84</v>
      </c>
      <c r="BK295" s="233">
        <f>ROUND(I295*H295,2)</f>
        <v>0</v>
      </c>
      <c r="BL295" s="16" t="s">
        <v>194</v>
      </c>
      <c r="BM295" s="232" t="s">
        <v>541</v>
      </c>
    </row>
    <row r="296" spans="1:51" s="13" customFormat="1" ht="12">
      <c r="A296" s="13"/>
      <c r="B296" s="234"/>
      <c r="C296" s="235"/>
      <c r="D296" s="236" t="s">
        <v>199</v>
      </c>
      <c r="E296" s="237" t="s">
        <v>1</v>
      </c>
      <c r="F296" s="238" t="s">
        <v>537</v>
      </c>
      <c r="G296" s="235"/>
      <c r="H296" s="239">
        <v>215</v>
      </c>
      <c r="I296" s="240"/>
      <c r="J296" s="235"/>
      <c r="K296" s="235"/>
      <c r="L296" s="241"/>
      <c r="M296" s="242"/>
      <c r="N296" s="243"/>
      <c r="O296" s="243"/>
      <c r="P296" s="243"/>
      <c r="Q296" s="243"/>
      <c r="R296" s="243"/>
      <c r="S296" s="243"/>
      <c r="T296" s="24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5" t="s">
        <v>199</v>
      </c>
      <c r="AU296" s="245" t="s">
        <v>86</v>
      </c>
      <c r="AV296" s="13" t="s">
        <v>86</v>
      </c>
      <c r="AW296" s="13" t="s">
        <v>32</v>
      </c>
      <c r="AX296" s="13" t="s">
        <v>84</v>
      </c>
      <c r="AY296" s="245" t="s">
        <v>188</v>
      </c>
    </row>
    <row r="297" spans="1:65" s="2" customFormat="1" ht="16.5" customHeight="1">
      <c r="A297" s="37"/>
      <c r="B297" s="38"/>
      <c r="C297" s="220" t="s">
        <v>542</v>
      </c>
      <c r="D297" s="220" t="s">
        <v>190</v>
      </c>
      <c r="E297" s="221" t="s">
        <v>543</v>
      </c>
      <c r="F297" s="222" t="s">
        <v>544</v>
      </c>
      <c r="G297" s="223" t="s">
        <v>251</v>
      </c>
      <c r="H297" s="224">
        <v>147.45</v>
      </c>
      <c r="I297" s="225"/>
      <c r="J297" s="226">
        <f>ROUND(I297*H297,2)</f>
        <v>0</v>
      </c>
      <c r="K297" s="227"/>
      <c r="L297" s="43"/>
      <c r="M297" s="228" t="s">
        <v>1</v>
      </c>
      <c r="N297" s="229" t="s">
        <v>41</v>
      </c>
      <c r="O297" s="90"/>
      <c r="P297" s="230">
        <f>O297*H297</f>
        <v>0</v>
      </c>
      <c r="Q297" s="230">
        <v>0.00037</v>
      </c>
      <c r="R297" s="230">
        <f>Q297*H297</f>
        <v>0.054556499999999994</v>
      </c>
      <c r="S297" s="230">
        <v>0</v>
      </c>
      <c r="T297" s="231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2" t="s">
        <v>194</v>
      </c>
      <c r="AT297" s="232" t="s">
        <v>190</v>
      </c>
      <c r="AU297" s="232" t="s">
        <v>86</v>
      </c>
      <c r="AY297" s="16" t="s">
        <v>188</v>
      </c>
      <c r="BE297" s="233">
        <f>IF(N297="základní",J297,0)</f>
        <v>0</v>
      </c>
      <c r="BF297" s="233">
        <f>IF(N297="snížená",J297,0)</f>
        <v>0</v>
      </c>
      <c r="BG297" s="233">
        <f>IF(N297="zákl. přenesená",J297,0)</f>
        <v>0</v>
      </c>
      <c r="BH297" s="233">
        <f>IF(N297="sníž. přenesená",J297,0)</f>
        <v>0</v>
      </c>
      <c r="BI297" s="233">
        <f>IF(N297="nulová",J297,0)</f>
        <v>0</v>
      </c>
      <c r="BJ297" s="16" t="s">
        <v>84</v>
      </c>
      <c r="BK297" s="233">
        <f>ROUND(I297*H297,2)</f>
        <v>0</v>
      </c>
      <c r="BL297" s="16" t="s">
        <v>194</v>
      </c>
      <c r="BM297" s="232" t="s">
        <v>545</v>
      </c>
    </row>
    <row r="298" spans="1:51" s="13" customFormat="1" ht="12">
      <c r="A298" s="13"/>
      <c r="B298" s="234"/>
      <c r="C298" s="235"/>
      <c r="D298" s="236" t="s">
        <v>199</v>
      </c>
      <c r="E298" s="237" t="s">
        <v>1</v>
      </c>
      <c r="F298" s="238" t="s">
        <v>546</v>
      </c>
      <c r="G298" s="235"/>
      <c r="H298" s="239">
        <v>147.45</v>
      </c>
      <c r="I298" s="240"/>
      <c r="J298" s="235"/>
      <c r="K298" s="235"/>
      <c r="L298" s="241"/>
      <c r="M298" s="242"/>
      <c r="N298" s="243"/>
      <c r="O298" s="243"/>
      <c r="P298" s="243"/>
      <c r="Q298" s="243"/>
      <c r="R298" s="243"/>
      <c r="S298" s="243"/>
      <c r="T298" s="24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5" t="s">
        <v>199</v>
      </c>
      <c r="AU298" s="245" t="s">
        <v>86</v>
      </c>
      <c r="AV298" s="13" t="s">
        <v>86</v>
      </c>
      <c r="AW298" s="13" t="s">
        <v>32</v>
      </c>
      <c r="AX298" s="13" t="s">
        <v>84</v>
      </c>
      <c r="AY298" s="245" t="s">
        <v>188</v>
      </c>
    </row>
    <row r="299" spans="1:65" s="2" customFormat="1" ht="21.75" customHeight="1">
      <c r="A299" s="37"/>
      <c r="B299" s="38"/>
      <c r="C299" s="220" t="s">
        <v>547</v>
      </c>
      <c r="D299" s="220" t="s">
        <v>190</v>
      </c>
      <c r="E299" s="221" t="s">
        <v>548</v>
      </c>
      <c r="F299" s="222" t="s">
        <v>549</v>
      </c>
      <c r="G299" s="223" t="s">
        <v>251</v>
      </c>
      <c r="H299" s="224">
        <v>147.45</v>
      </c>
      <c r="I299" s="225"/>
      <c r="J299" s="226">
        <f>ROUND(I299*H299,2)</f>
        <v>0</v>
      </c>
      <c r="K299" s="227"/>
      <c r="L299" s="43"/>
      <c r="M299" s="228" t="s">
        <v>1</v>
      </c>
      <c r="N299" s="229" t="s">
        <v>41</v>
      </c>
      <c r="O299" s="90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32" t="s">
        <v>194</v>
      </c>
      <c r="AT299" s="232" t="s">
        <v>190</v>
      </c>
      <c r="AU299" s="232" t="s">
        <v>86</v>
      </c>
      <c r="AY299" s="16" t="s">
        <v>188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6" t="s">
        <v>84</v>
      </c>
      <c r="BK299" s="233">
        <f>ROUND(I299*H299,2)</f>
        <v>0</v>
      </c>
      <c r="BL299" s="16" t="s">
        <v>194</v>
      </c>
      <c r="BM299" s="232" t="s">
        <v>550</v>
      </c>
    </row>
    <row r="300" spans="1:51" s="13" customFormat="1" ht="12">
      <c r="A300" s="13"/>
      <c r="B300" s="234"/>
      <c r="C300" s="235"/>
      <c r="D300" s="236" t="s">
        <v>199</v>
      </c>
      <c r="E300" s="237" t="s">
        <v>1</v>
      </c>
      <c r="F300" s="238" t="s">
        <v>546</v>
      </c>
      <c r="G300" s="235"/>
      <c r="H300" s="239">
        <v>147.45</v>
      </c>
      <c r="I300" s="240"/>
      <c r="J300" s="235"/>
      <c r="K300" s="235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199</v>
      </c>
      <c r="AU300" s="245" t="s">
        <v>86</v>
      </c>
      <c r="AV300" s="13" t="s">
        <v>86</v>
      </c>
      <c r="AW300" s="13" t="s">
        <v>32</v>
      </c>
      <c r="AX300" s="13" t="s">
        <v>84</v>
      </c>
      <c r="AY300" s="245" t="s">
        <v>188</v>
      </c>
    </row>
    <row r="301" spans="1:65" s="2" customFormat="1" ht="24.15" customHeight="1">
      <c r="A301" s="37"/>
      <c r="B301" s="38"/>
      <c r="C301" s="220" t="s">
        <v>551</v>
      </c>
      <c r="D301" s="220" t="s">
        <v>190</v>
      </c>
      <c r="E301" s="221" t="s">
        <v>552</v>
      </c>
      <c r="F301" s="222" t="s">
        <v>553</v>
      </c>
      <c r="G301" s="223" t="s">
        <v>305</v>
      </c>
      <c r="H301" s="224">
        <v>3</v>
      </c>
      <c r="I301" s="225"/>
      <c r="J301" s="226">
        <f>ROUND(I301*H301,2)</f>
        <v>0</v>
      </c>
      <c r="K301" s="227"/>
      <c r="L301" s="43"/>
      <c r="M301" s="228" t="s">
        <v>1</v>
      </c>
      <c r="N301" s="229" t="s">
        <v>41</v>
      </c>
      <c r="O301" s="90"/>
      <c r="P301" s="230">
        <f>O301*H301</f>
        <v>0</v>
      </c>
      <c r="Q301" s="230">
        <v>0</v>
      </c>
      <c r="R301" s="230">
        <f>Q301*H301</f>
        <v>0</v>
      </c>
      <c r="S301" s="230">
        <v>0.082</v>
      </c>
      <c r="T301" s="231">
        <f>S301*H301</f>
        <v>0.246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32" t="s">
        <v>194</v>
      </c>
      <c r="AT301" s="232" t="s">
        <v>190</v>
      </c>
      <c r="AU301" s="232" t="s">
        <v>86</v>
      </c>
      <c r="AY301" s="16" t="s">
        <v>188</v>
      </c>
      <c r="BE301" s="233">
        <f>IF(N301="základní",J301,0)</f>
        <v>0</v>
      </c>
      <c r="BF301" s="233">
        <f>IF(N301="snížená",J301,0)</f>
        <v>0</v>
      </c>
      <c r="BG301" s="233">
        <f>IF(N301="zákl. přenesená",J301,0)</f>
        <v>0</v>
      </c>
      <c r="BH301" s="233">
        <f>IF(N301="sníž. přenesená",J301,0)</f>
        <v>0</v>
      </c>
      <c r="BI301" s="233">
        <f>IF(N301="nulová",J301,0)</f>
        <v>0</v>
      </c>
      <c r="BJ301" s="16" t="s">
        <v>84</v>
      </c>
      <c r="BK301" s="233">
        <f>ROUND(I301*H301,2)</f>
        <v>0</v>
      </c>
      <c r="BL301" s="16" t="s">
        <v>194</v>
      </c>
      <c r="BM301" s="232" t="s">
        <v>554</v>
      </c>
    </row>
    <row r="302" spans="1:51" s="13" customFormat="1" ht="12">
      <c r="A302" s="13"/>
      <c r="B302" s="234"/>
      <c r="C302" s="235"/>
      <c r="D302" s="236" t="s">
        <v>199</v>
      </c>
      <c r="E302" s="237" t="s">
        <v>1</v>
      </c>
      <c r="F302" s="238" t="s">
        <v>555</v>
      </c>
      <c r="G302" s="235"/>
      <c r="H302" s="239">
        <v>1</v>
      </c>
      <c r="I302" s="240"/>
      <c r="J302" s="235"/>
      <c r="K302" s="235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199</v>
      </c>
      <c r="AU302" s="245" t="s">
        <v>86</v>
      </c>
      <c r="AV302" s="13" t="s">
        <v>86</v>
      </c>
      <c r="AW302" s="13" t="s">
        <v>32</v>
      </c>
      <c r="AX302" s="13" t="s">
        <v>76</v>
      </c>
      <c r="AY302" s="245" t="s">
        <v>188</v>
      </c>
    </row>
    <row r="303" spans="1:51" s="13" customFormat="1" ht="12">
      <c r="A303" s="13"/>
      <c r="B303" s="234"/>
      <c r="C303" s="235"/>
      <c r="D303" s="236" t="s">
        <v>199</v>
      </c>
      <c r="E303" s="237" t="s">
        <v>1</v>
      </c>
      <c r="F303" s="238" t="s">
        <v>556</v>
      </c>
      <c r="G303" s="235"/>
      <c r="H303" s="239">
        <v>2</v>
      </c>
      <c r="I303" s="240"/>
      <c r="J303" s="235"/>
      <c r="K303" s="235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199</v>
      </c>
      <c r="AU303" s="245" t="s">
        <v>86</v>
      </c>
      <c r="AV303" s="13" t="s">
        <v>86</v>
      </c>
      <c r="AW303" s="13" t="s">
        <v>32</v>
      </c>
      <c r="AX303" s="13" t="s">
        <v>76</v>
      </c>
      <c r="AY303" s="245" t="s">
        <v>188</v>
      </c>
    </row>
    <row r="304" spans="1:51" s="14" customFormat="1" ht="12">
      <c r="A304" s="14"/>
      <c r="B304" s="246"/>
      <c r="C304" s="247"/>
      <c r="D304" s="236" t="s">
        <v>199</v>
      </c>
      <c r="E304" s="248" t="s">
        <v>1</v>
      </c>
      <c r="F304" s="249" t="s">
        <v>204</v>
      </c>
      <c r="G304" s="247"/>
      <c r="H304" s="250">
        <v>3</v>
      </c>
      <c r="I304" s="251"/>
      <c r="J304" s="247"/>
      <c r="K304" s="247"/>
      <c r="L304" s="252"/>
      <c r="M304" s="253"/>
      <c r="N304" s="254"/>
      <c r="O304" s="254"/>
      <c r="P304" s="254"/>
      <c r="Q304" s="254"/>
      <c r="R304" s="254"/>
      <c r="S304" s="254"/>
      <c r="T304" s="25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6" t="s">
        <v>199</v>
      </c>
      <c r="AU304" s="256" t="s">
        <v>86</v>
      </c>
      <c r="AV304" s="14" t="s">
        <v>194</v>
      </c>
      <c r="AW304" s="14" t="s">
        <v>32</v>
      </c>
      <c r="AX304" s="14" t="s">
        <v>84</v>
      </c>
      <c r="AY304" s="256" t="s">
        <v>188</v>
      </c>
    </row>
    <row r="305" spans="1:65" s="2" customFormat="1" ht="24.15" customHeight="1">
      <c r="A305" s="37"/>
      <c r="B305" s="38"/>
      <c r="C305" s="220" t="s">
        <v>557</v>
      </c>
      <c r="D305" s="220" t="s">
        <v>190</v>
      </c>
      <c r="E305" s="221" t="s">
        <v>558</v>
      </c>
      <c r="F305" s="222" t="s">
        <v>559</v>
      </c>
      <c r="G305" s="223" t="s">
        <v>305</v>
      </c>
      <c r="H305" s="224">
        <v>10</v>
      </c>
      <c r="I305" s="225"/>
      <c r="J305" s="226">
        <f>ROUND(I305*H305,2)</f>
        <v>0</v>
      </c>
      <c r="K305" s="227"/>
      <c r="L305" s="43"/>
      <c r="M305" s="228" t="s">
        <v>1</v>
      </c>
      <c r="N305" s="229" t="s">
        <v>41</v>
      </c>
      <c r="O305" s="90"/>
      <c r="P305" s="230">
        <f>O305*H305</f>
        <v>0</v>
      </c>
      <c r="Q305" s="230">
        <v>0</v>
      </c>
      <c r="R305" s="230">
        <f>Q305*H305</f>
        <v>0</v>
      </c>
      <c r="S305" s="230">
        <v>0.004</v>
      </c>
      <c r="T305" s="231">
        <f>S305*H305</f>
        <v>0.04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2" t="s">
        <v>194</v>
      </c>
      <c r="AT305" s="232" t="s">
        <v>190</v>
      </c>
      <c r="AU305" s="232" t="s">
        <v>86</v>
      </c>
      <c r="AY305" s="16" t="s">
        <v>188</v>
      </c>
      <c r="BE305" s="233">
        <f>IF(N305="základní",J305,0)</f>
        <v>0</v>
      </c>
      <c r="BF305" s="233">
        <f>IF(N305="snížená",J305,0)</f>
        <v>0</v>
      </c>
      <c r="BG305" s="233">
        <f>IF(N305="zákl. přenesená",J305,0)</f>
        <v>0</v>
      </c>
      <c r="BH305" s="233">
        <f>IF(N305="sníž. přenesená",J305,0)</f>
        <v>0</v>
      </c>
      <c r="BI305" s="233">
        <f>IF(N305="nulová",J305,0)</f>
        <v>0</v>
      </c>
      <c r="BJ305" s="16" t="s">
        <v>84</v>
      </c>
      <c r="BK305" s="233">
        <f>ROUND(I305*H305,2)</f>
        <v>0</v>
      </c>
      <c r="BL305" s="16" t="s">
        <v>194</v>
      </c>
      <c r="BM305" s="232" t="s">
        <v>560</v>
      </c>
    </row>
    <row r="306" spans="1:51" s="13" customFormat="1" ht="12">
      <c r="A306" s="13"/>
      <c r="B306" s="234"/>
      <c r="C306" s="235"/>
      <c r="D306" s="236" t="s">
        <v>199</v>
      </c>
      <c r="E306" s="237" t="s">
        <v>1</v>
      </c>
      <c r="F306" s="238" t="s">
        <v>561</v>
      </c>
      <c r="G306" s="235"/>
      <c r="H306" s="239">
        <v>2</v>
      </c>
      <c r="I306" s="240"/>
      <c r="J306" s="235"/>
      <c r="K306" s="235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199</v>
      </c>
      <c r="AU306" s="245" t="s">
        <v>86</v>
      </c>
      <c r="AV306" s="13" t="s">
        <v>86</v>
      </c>
      <c r="AW306" s="13" t="s">
        <v>32</v>
      </c>
      <c r="AX306" s="13" t="s">
        <v>76</v>
      </c>
      <c r="AY306" s="245" t="s">
        <v>188</v>
      </c>
    </row>
    <row r="307" spans="1:51" s="13" customFormat="1" ht="12">
      <c r="A307" s="13"/>
      <c r="B307" s="234"/>
      <c r="C307" s="235"/>
      <c r="D307" s="236" t="s">
        <v>199</v>
      </c>
      <c r="E307" s="237" t="s">
        <v>1</v>
      </c>
      <c r="F307" s="238" t="s">
        <v>468</v>
      </c>
      <c r="G307" s="235"/>
      <c r="H307" s="239">
        <v>8</v>
      </c>
      <c r="I307" s="240"/>
      <c r="J307" s="235"/>
      <c r="K307" s="235"/>
      <c r="L307" s="241"/>
      <c r="M307" s="242"/>
      <c r="N307" s="243"/>
      <c r="O307" s="243"/>
      <c r="P307" s="243"/>
      <c r="Q307" s="243"/>
      <c r="R307" s="243"/>
      <c r="S307" s="243"/>
      <c r="T307" s="24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5" t="s">
        <v>199</v>
      </c>
      <c r="AU307" s="245" t="s">
        <v>86</v>
      </c>
      <c r="AV307" s="13" t="s">
        <v>86</v>
      </c>
      <c r="AW307" s="13" t="s">
        <v>32</v>
      </c>
      <c r="AX307" s="13" t="s">
        <v>76</v>
      </c>
      <c r="AY307" s="245" t="s">
        <v>188</v>
      </c>
    </row>
    <row r="308" spans="1:51" s="14" customFormat="1" ht="12">
      <c r="A308" s="14"/>
      <c r="B308" s="246"/>
      <c r="C308" s="247"/>
      <c r="D308" s="236" t="s">
        <v>199</v>
      </c>
      <c r="E308" s="248" t="s">
        <v>1</v>
      </c>
      <c r="F308" s="249" t="s">
        <v>204</v>
      </c>
      <c r="G308" s="247"/>
      <c r="H308" s="250">
        <v>10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6" t="s">
        <v>199</v>
      </c>
      <c r="AU308" s="256" t="s">
        <v>86</v>
      </c>
      <c r="AV308" s="14" t="s">
        <v>194</v>
      </c>
      <c r="AW308" s="14" t="s">
        <v>32</v>
      </c>
      <c r="AX308" s="14" t="s">
        <v>84</v>
      </c>
      <c r="AY308" s="256" t="s">
        <v>188</v>
      </c>
    </row>
    <row r="309" spans="1:63" s="12" customFormat="1" ht="22.8" customHeight="1">
      <c r="A309" s="12"/>
      <c r="B309" s="204"/>
      <c r="C309" s="205"/>
      <c r="D309" s="206" t="s">
        <v>75</v>
      </c>
      <c r="E309" s="218" t="s">
        <v>562</v>
      </c>
      <c r="F309" s="218" t="s">
        <v>563</v>
      </c>
      <c r="G309" s="205"/>
      <c r="H309" s="205"/>
      <c r="I309" s="208"/>
      <c r="J309" s="219">
        <f>BK309</f>
        <v>0</v>
      </c>
      <c r="K309" s="205"/>
      <c r="L309" s="210"/>
      <c r="M309" s="211"/>
      <c r="N309" s="212"/>
      <c r="O309" s="212"/>
      <c r="P309" s="213">
        <f>SUM(P310:P331)</f>
        <v>0</v>
      </c>
      <c r="Q309" s="212"/>
      <c r="R309" s="213">
        <f>SUM(R310:R331)</f>
        <v>0</v>
      </c>
      <c r="S309" s="212"/>
      <c r="T309" s="214">
        <f>SUM(T310:T331)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15" t="s">
        <v>84</v>
      </c>
      <c r="AT309" s="216" t="s">
        <v>75</v>
      </c>
      <c r="AU309" s="216" t="s">
        <v>84</v>
      </c>
      <c r="AY309" s="215" t="s">
        <v>188</v>
      </c>
      <c r="BK309" s="217">
        <f>SUM(BK310:BK331)</f>
        <v>0</v>
      </c>
    </row>
    <row r="310" spans="1:65" s="2" customFormat="1" ht="21.75" customHeight="1">
      <c r="A310" s="37"/>
      <c r="B310" s="38"/>
      <c r="C310" s="220" t="s">
        <v>564</v>
      </c>
      <c r="D310" s="220" t="s">
        <v>190</v>
      </c>
      <c r="E310" s="221" t="s">
        <v>565</v>
      </c>
      <c r="F310" s="222" t="s">
        <v>566</v>
      </c>
      <c r="G310" s="223" t="s">
        <v>275</v>
      </c>
      <c r="H310" s="224">
        <v>208.752</v>
      </c>
      <c r="I310" s="225"/>
      <c r="J310" s="226">
        <f>ROUND(I310*H310,2)</f>
        <v>0</v>
      </c>
      <c r="K310" s="227"/>
      <c r="L310" s="43"/>
      <c r="M310" s="228" t="s">
        <v>1</v>
      </c>
      <c r="N310" s="229" t="s">
        <v>41</v>
      </c>
      <c r="O310" s="90"/>
      <c r="P310" s="230">
        <f>O310*H310</f>
        <v>0</v>
      </c>
      <c r="Q310" s="230">
        <v>0</v>
      </c>
      <c r="R310" s="230">
        <f>Q310*H310</f>
        <v>0</v>
      </c>
      <c r="S310" s="230">
        <v>0</v>
      </c>
      <c r="T310" s="231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2" t="s">
        <v>194</v>
      </c>
      <c r="AT310" s="232" t="s">
        <v>190</v>
      </c>
      <c r="AU310" s="232" t="s">
        <v>86</v>
      </c>
      <c r="AY310" s="16" t="s">
        <v>188</v>
      </c>
      <c r="BE310" s="233">
        <f>IF(N310="základní",J310,0)</f>
        <v>0</v>
      </c>
      <c r="BF310" s="233">
        <f>IF(N310="snížená",J310,0)</f>
        <v>0</v>
      </c>
      <c r="BG310" s="233">
        <f>IF(N310="zákl. přenesená",J310,0)</f>
        <v>0</v>
      </c>
      <c r="BH310" s="233">
        <f>IF(N310="sníž. přenesená",J310,0)</f>
        <v>0</v>
      </c>
      <c r="BI310" s="233">
        <f>IF(N310="nulová",J310,0)</f>
        <v>0</v>
      </c>
      <c r="BJ310" s="16" t="s">
        <v>84</v>
      </c>
      <c r="BK310" s="233">
        <f>ROUND(I310*H310,2)</f>
        <v>0</v>
      </c>
      <c r="BL310" s="16" t="s">
        <v>194</v>
      </c>
      <c r="BM310" s="232" t="s">
        <v>567</v>
      </c>
    </row>
    <row r="311" spans="1:51" s="13" customFormat="1" ht="12">
      <c r="A311" s="13"/>
      <c r="B311" s="234"/>
      <c r="C311" s="235"/>
      <c r="D311" s="236" t="s">
        <v>199</v>
      </c>
      <c r="E311" s="237" t="s">
        <v>154</v>
      </c>
      <c r="F311" s="238" t="s">
        <v>568</v>
      </c>
      <c r="G311" s="235"/>
      <c r="H311" s="239">
        <v>208.752</v>
      </c>
      <c r="I311" s="240"/>
      <c r="J311" s="235"/>
      <c r="K311" s="235"/>
      <c r="L311" s="241"/>
      <c r="M311" s="242"/>
      <c r="N311" s="243"/>
      <c r="O311" s="243"/>
      <c r="P311" s="243"/>
      <c r="Q311" s="243"/>
      <c r="R311" s="243"/>
      <c r="S311" s="243"/>
      <c r="T311" s="24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5" t="s">
        <v>199</v>
      </c>
      <c r="AU311" s="245" t="s">
        <v>86</v>
      </c>
      <c r="AV311" s="13" t="s">
        <v>86</v>
      </c>
      <c r="AW311" s="13" t="s">
        <v>32</v>
      </c>
      <c r="AX311" s="13" t="s">
        <v>84</v>
      </c>
      <c r="AY311" s="245" t="s">
        <v>188</v>
      </c>
    </row>
    <row r="312" spans="1:65" s="2" customFormat="1" ht="24.15" customHeight="1">
      <c r="A312" s="37"/>
      <c r="B312" s="38"/>
      <c r="C312" s="220" t="s">
        <v>569</v>
      </c>
      <c r="D312" s="220" t="s">
        <v>190</v>
      </c>
      <c r="E312" s="221" t="s">
        <v>570</v>
      </c>
      <c r="F312" s="222" t="s">
        <v>571</v>
      </c>
      <c r="G312" s="223" t="s">
        <v>275</v>
      </c>
      <c r="H312" s="224">
        <v>2087.52</v>
      </c>
      <c r="I312" s="225"/>
      <c r="J312" s="226">
        <f>ROUND(I312*H312,2)</f>
        <v>0</v>
      </c>
      <c r="K312" s="227"/>
      <c r="L312" s="43"/>
      <c r="M312" s="228" t="s">
        <v>1</v>
      </c>
      <c r="N312" s="229" t="s">
        <v>41</v>
      </c>
      <c r="O312" s="90"/>
      <c r="P312" s="230">
        <f>O312*H312</f>
        <v>0</v>
      </c>
      <c r="Q312" s="230">
        <v>0</v>
      </c>
      <c r="R312" s="230">
        <f>Q312*H312</f>
        <v>0</v>
      </c>
      <c r="S312" s="230">
        <v>0</v>
      </c>
      <c r="T312" s="231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2" t="s">
        <v>194</v>
      </c>
      <c r="AT312" s="232" t="s">
        <v>190</v>
      </c>
      <c r="AU312" s="232" t="s">
        <v>86</v>
      </c>
      <c r="AY312" s="16" t="s">
        <v>188</v>
      </c>
      <c r="BE312" s="233">
        <f>IF(N312="základní",J312,0)</f>
        <v>0</v>
      </c>
      <c r="BF312" s="233">
        <f>IF(N312="snížená",J312,0)</f>
        <v>0</v>
      </c>
      <c r="BG312" s="233">
        <f>IF(N312="zákl. přenesená",J312,0)</f>
        <v>0</v>
      </c>
      <c r="BH312" s="233">
        <f>IF(N312="sníž. přenesená",J312,0)</f>
        <v>0</v>
      </c>
      <c r="BI312" s="233">
        <f>IF(N312="nulová",J312,0)</f>
        <v>0</v>
      </c>
      <c r="BJ312" s="16" t="s">
        <v>84</v>
      </c>
      <c r="BK312" s="233">
        <f>ROUND(I312*H312,2)</f>
        <v>0</v>
      </c>
      <c r="BL312" s="16" t="s">
        <v>194</v>
      </c>
      <c r="BM312" s="232" t="s">
        <v>572</v>
      </c>
    </row>
    <row r="313" spans="1:51" s="13" customFormat="1" ht="12">
      <c r="A313" s="13"/>
      <c r="B313" s="234"/>
      <c r="C313" s="235"/>
      <c r="D313" s="236" t="s">
        <v>199</v>
      </c>
      <c r="E313" s="237" t="s">
        <v>1</v>
      </c>
      <c r="F313" s="238" t="s">
        <v>573</v>
      </c>
      <c r="G313" s="235"/>
      <c r="H313" s="239">
        <v>2087.52</v>
      </c>
      <c r="I313" s="240"/>
      <c r="J313" s="235"/>
      <c r="K313" s="235"/>
      <c r="L313" s="241"/>
      <c r="M313" s="242"/>
      <c r="N313" s="243"/>
      <c r="O313" s="243"/>
      <c r="P313" s="243"/>
      <c r="Q313" s="243"/>
      <c r="R313" s="243"/>
      <c r="S313" s="243"/>
      <c r="T313" s="24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5" t="s">
        <v>199</v>
      </c>
      <c r="AU313" s="245" t="s">
        <v>86</v>
      </c>
      <c r="AV313" s="13" t="s">
        <v>86</v>
      </c>
      <c r="AW313" s="13" t="s">
        <v>32</v>
      </c>
      <c r="AX313" s="13" t="s">
        <v>84</v>
      </c>
      <c r="AY313" s="245" t="s">
        <v>188</v>
      </c>
    </row>
    <row r="314" spans="1:65" s="2" customFormat="1" ht="21.75" customHeight="1">
      <c r="A314" s="37"/>
      <c r="B314" s="38"/>
      <c r="C314" s="220" t="s">
        <v>574</v>
      </c>
      <c r="D314" s="220" t="s">
        <v>190</v>
      </c>
      <c r="E314" s="221" t="s">
        <v>575</v>
      </c>
      <c r="F314" s="222" t="s">
        <v>576</v>
      </c>
      <c r="G314" s="223" t="s">
        <v>275</v>
      </c>
      <c r="H314" s="224">
        <v>66.361</v>
      </c>
      <c r="I314" s="225"/>
      <c r="J314" s="226">
        <f>ROUND(I314*H314,2)</f>
        <v>0</v>
      </c>
      <c r="K314" s="227"/>
      <c r="L314" s="43"/>
      <c r="M314" s="228" t="s">
        <v>1</v>
      </c>
      <c r="N314" s="229" t="s">
        <v>41</v>
      </c>
      <c r="O314" s="90"/>
      <c r="P314" s="230">
        <f>O314*H314</f>
        <v>0</v>
      </c>
      <c r="Q314" s="230">
        <v>0</v>
      </c>
      <c r="R314" s="230">
        <f>Q314*H314</f>
        <v>0</v>
      </c>
      <c r="S314" s="230">
        <v>0</v>
      </c>
      <c r="T314" s="231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2" t="s">
        <v>194</v>
      </c>
      <c r="AT314" s="232" t="s">
        <v>190</v>
      </c>
      <c r="AU314" s="232" t="s">
        <v>86</v>
      </c>
      <c r="AY314" s="16" t="s">
        <v>188</v>
      </c>
      <c r="BE314" s="233">
        <f>IF(N314="základní",J314,0)</f>
        <v>0</v>
      </c>
      <c r="BF314" s="233">
        <f>IF(N314="snížená",J314,0)</f>
        <v>0</v>
      </c>
      <c r="BG314" s="233">
        <f>IF(N314="zákl. přenesená",J314,0)</f>
        <v>0</v>
      </c>
      <c r="BH314" s="233">
        <f>IF(N314="sníž. přenesená",J314,0)</f>
        <v>0</v>
      </c>
      <c r="BI314" s="233">
        <f>IF(N314="nulová",J314,0)</f>
        <v>0</v>
      </c>
      <c r="BJ314" s="16" t="s">
        <v>84</v>
      </c>
      <c r="BK314" s="233">
        <f>ROUND(I314*H314,2)</f>
        <v>0</v>
      </c>
      <c r="BL314" s="16" t="s">
        <v>194</v>
      </c>
      <c r="BM314" s="232" t="s">
        <v>577</v>
      </c>
    </row>
    <row r="315" spans="1:51" s="13" customFormat="1" ht="12">
      <c r="A315" s="13"/>
      <c r="B315" s="234"/>
      <c r="C315" s="235"/>
      <c r="D315" s="236" t="s">
        <v>199</v>
      </c>
      <c r="E315" s="237" t="s">
        <v>152</v>
      </c>
      <c r="F315" s="238" t="s">
        <v>578</v>
      </c>
      <c r="G315" s="235"/>
      <c r="H315" s="239">
        <v>66.361</v>
      </c>
      <c r="I315" s="240"/>
      <c r="J315" s="235"/>
      <c r="K315" s="235"/>
      <c r="L315" s="241"/>
      <c r="M315" s="242"/>
      <c r="N315" s="243"/>
      <c r="O315" s="243"/>
      <c r="P315" s="243"/>
      <c r="Q315" s="243"/>
      <c r="R315" s="243"/>
      <c r="S315" s="243"/>
      <c r="T315" s="24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5" t="s">
        <v>199</v>
      </c>
      <c r="AU315" s="245" t="s">
        <v>86</v>
      </c>
      <c r="AV315" s="13" t="s">
        <v>86</v>
      </c>
      <c r="AW315" s="13" t="s">
        <v>32</v>
      </c>
      <c r="AX315" s="13" t="s">
        <v>84</v>
      </c>
      <c r="AY315" s="245" t="s">
        <v>188</v>
      </c>
    </row>
    <row r="316" spans="1:65" s="2" customFormat="1" ht="24.15" customHeight="1">
      <c r="A316" s="37"/>
      <c r="B316" s="38"/>
      <c r="C316" s="220" t="s">
        <v>579</v>
      </c>
      <c r="D316" s="220" t="s">
        <v>190</v>
      </c>
      <c r="E316" s="221" t="s">
        <v>580</v>
      </c>
      <c r="F316" s="222" t="s">
        <v>581</v>
      </c>
      <c r="G316" s="223" t="s">
        <v>275</v>
      </c>
      <c r="H316" s="224">
        <v>663.61</v>
      </c>
      <c r="I316" s="225"/>
      <c r="J316" s="226">
        <f>ROUND(I316*H316,2)</f>
        <v>0</v>
      </c>
      <c r="K316" s="227"/>
      <c r="L316" s="43"/>
      <c r="M316" s="228" t="s">
        <v>1</v>
      </c>
      <c r="N316" s="229" t="s">
        <v>41</v>
      </c>
      <c r="O316" s="90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32" t="s">
        <v>194</v>
      </c>
      <c r="AT316" s="232" t="s">
        <v>190</v>
      </c>
      <c r="AU316" s="232" t="s">
        <v>86</v>
      </c>
      <c r="AY316" s="16" t="s">
        <v>188</v>
      </c>
      <c r="BE316" s="233">
        <f>IF(N316="základní",J316,0)</f>
        <v>0</v>
      </c>
      <c r="BF316" s="233">
        <f>IF(N316="snížená",J316,0)</f>
        <v>0</v>
      </c>
      <c r="BG316" s="233">
        <f>IF(N316="zákl. přenesená",J316,0)</f>
        <v>0</v>
      </c>
      <c r="BH316" s="233">
        <f>IF(N316="sníž. přenesená",J316,0)</f>
        <v>0</v>
      </c>
      <c r="BI316" s="233">
        <f>IF(N316="nulová",J316,0)</f>
        <v>0</v>
      </c>
      <c r="BJ316" s="16" t="s">
        <v>84</v>
      </c>
      <c r="BK316" s="233">
        <f>ROUND(I316*H316,2)</f>
        <v>0</v>
      </c>
      <c r="BL316" s="16" t="s">
        <v>194</v>
      </c>
      <c r="BM316" s="232" t="s">
        <v>582</v>
      </c>
    </row>
    <row r="317" spans="1:51" s="13" customFormat="1" ht="12">
      <c r="A317" s="13"/>
      <c r="B317" s="234"/>
      <c r="C317" s="235"/>
      <c r="D317" s="236" t="s">
        <v>199</v>
      </c>
      <c r="E317" s="237" t="s">
        <v>1</v>
      </c>
      <c r="F317" s="238" t="s">
        <v>583</v>
      </c>
      <c r="G317" s="235"/>
      <c r="H317" s="239">
        <v>663.61</v>
      </c>
      <c r="I317" s="240"/>
      <c r="J317" s="235"/>
      <c r="K317" s="235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199</v>
      </c>
      <c r="AU317" s="245" t="s">
        <v>86</v>
      </c>
      <c r="AV317" s="13" t="s">
        <v>86</v>
      </c>
      <c r="AW317" s="13" t="s">
        <v>32</v>
      </c>
      <c r="AX317" s="13" t="s">
        <v>84</v>
      </c>
      <c r="AY317" s="245" t="s">
        <v>188</v>
      </c>
    </row>
    <row r="318" spans="1:65" s="2" customFormat="1" ht="33" customHeight="1">
      <c r="A318" s="37"/>
      <c r="B318" s="38"/>
      <c r="C318" s="220" t="s">
        <v>584</v>
      </c>
      <c r="D318" s="220" t="s">
        <v>190</v>
      </c>
      <c r="E318" s="221" t="s">
        <v>585</v>
      </c>
      <c r="F318" s="222" t="s">
        <v>586</v>
      </c>
      <c r="G318" s="223" t="s">
        <v>275</v>
      </c>
      <c r="H318" s="224">
        <v>30.039</v>
      </c>
      <c r="I318" s="225"/>
      <c r="J318" s="226">
        <f>ROUND(I318*H318,2)</f>
        <v>0</v>
      </c>
      <c r="K318" s="227"/>
      <c r="L318" s="43"/>
      <c r="M318" s="228" t="s">
        <v>1</v>
      </c>
      <c r="N318" s="229" t="s">
        <v>41</v>
      </c>
      <c r="O318" s="90"/>
      <c r="P318" s="230">
        <f>O318*H318</f>
        <v>0</v>
      </c>
      <c r="Q318" s="230">
        <v>0</v>
      </c>
      <c r="R318" s="230">
        <f>Q318*H318</f>
        <v>0</v>
      </c>
      <c r="S318" s="230">
        <v>0</v>
      </c>
      <c r="T318" s="231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2" t="s">
        <v>194</v>
      </c>
      <c r="AT318" s="232" t="s">
        <v>190</v>
      </c>
      <c r="AU318" s="232" t="s">
        <v>86</v>
      </c>
      <c r="AY318" s="16" t="s">
        <v>188</v>
      </c>
      <c r="BE318" s="233">
        <f>IF(N318="základní",J318,0)</f>
        <v>0</v>
      </c>
      <c r="BF318" s="233">
        <f>IF(N318="snížená",J318,0)</f>
        <v>0</v>
      </c>
      <c r="BG318" s="233">
        <f>IF(N318="zákl. přenesená",J318,0)</f>
        <v>0</v>
      </c>
      <c r="BH318" s="233">
        <f>IF(N318="sníž. přenesená",J318,0)</f>
        <v>0</v>
      </c>
      <c r="BI318" s="233">
        <f>IF(N318="nulová",J318,0)</f>
        <v>0</v>
      </c>
      <c r="BJ318" s="16" t="s">
        <v>84</v>
      </c>
      <c r="BK318" s="233">
        <f>ROUND(I318*H318,2)</f>
        <v>0</v>
      </c>
      <c r="BL318" s="16" t="s">
        <v>194</v>
      </c>
      <c r="BM318" s="232" t="s">
        <v>587</v>
      </c>
    </row>
    <row r="319" spans="1:51" s="13" customFormat="1" ht="12">
      <c r="A319" s="13"/>
      <c r="B319" s="234"/>
      <c r="C319" s="235"/>
      <c r="D319" s="236" t="s">
        <v>199</v>
      </c>
      <c r="E319" s="237" t="s">
        <v>1</v>
      </c>
      <c r="F319" s="238" t="s">
        <v>588</v>
      </c>
      <c r="G319" s="235"/>
      <c r="H319" s="239">
        <v>14.991</v>
      </c>
      <c r="I319" s="240"/>
      <c r="J319" s="235"/>
      <c r="K319" s="235"/>
      <c r="L319" s="241"/>
      <c r="M319" s="242"/>
      <c r="N319" s="243"/>
      <c r="O319" s="243"/>
      <c r="P319" s="243"/>
      <c r="Q319" s="243"/>
      <c r="R319" s="243"/>
      <c r="S319" s="243"/>
      <c r="T319" s="24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5" t="s">
        <v>199</v>
      </c>
      <c r="AU319" s="245" t="s">
        <v>86</v>
      </c>
      <c r="AV319" s="13" t="s">
        <v>86</v>
      </c>
      <c r="AW319" s="13" t="s">
        <v>32</v>
      </c>
      <c r="AX319" s="13" t="s">
        <v>76</v>
      </c>
      <c r="AY319" s="245" t="s">
        <v>188</v>
      </c>
    </row>
    <row r="320" spans="1:51" s="13" customFormat="1" ht="12">
      <c r="A320" s="13"/>
      <c r="B320" s="234"/>
      <c r="C320" s="235"/>
      <c r="D320" s="236" t="s">
        <v>199</v>
      </c>
      <c r="E320" s="237" t="s">
        <v>1</v>
      </c>
      <c r="F320" s="238" t="s">
        <v>589</v>
      </c>
      <c r="G320" s="235"/>
      <c r="H320" s="239">
        <v>4.463</v>
      </c>
      <c r="I320" s="240"/>
      <c r="J320" s="235"/>
      <c r="K320" s="235"/>
      <c r="L320" s="241"/>
      <c r="M320" s="242"/>
      <c r="N320" s="243"/>
      <c r="O320" s="243"/>
      <c r="P320" s="243"/>
      <c r="Q320" s="243"/>
      <c r="R320" s="243"/>
      <c r="S320" s="243"/>
      <c r="T320" s="24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5" t="s">
        <v>199</v>
      </c>
      <c r="AU320" s="245" t="s">
        <v>86</v>
      </c>
      <c r="AV320" s="13" t="s">
        <v>86</v>
      </c>
      <c r="AW320" s="13" t="s">
        <v>32</v>
      </c>
      <c r="AX320" s="13" t="s">
        <v>76</v>
      </c>
      <c r="AY320" s="245" t="s">
        <v>188</v>
      </c>
    </row>
    <row r="321" spans="1:51" s="13" customFormat="1" ht="12">
      <c r="A321" s="13"/>
      <c r="B321" s="234"/>
      <c r="C321" s="235"/>
      <c r="D321" s="236" t="s">
        <v>199</v>
      </c>
      <c r="E321" s="237" t="s">
        <v>1</v>
      </c>
      <c r="F321" s="238" t="s">
        <v>590</v>
      </c>
      <c r="G321" s="235"/>
      <c r="H321" s="239">
        <v>9.881</v>
      </c>
      <c r="I321" s="240"/>
      <c r="J321" s="235"/>
      <c r="K321" s="235"/>
      <c r="L321" s="241"/>
      <c r="M321" s="242"/>
      <c r="N321" s="243"/>
      <c r="O321" s="243"/>
      <c r="P321" s="243"/>
      <c r="Q321" s="243"/>
      <c r="R321" s="243"/>
      <c r="S321" s="243"/>
      <c r="T321" s="24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5" t="s">
        <v>199</v>
      </c>
      <c r="AU321" s="245" t="s">
        <v>86</v>
      </c>
      <c r="AV321" s="13" t="s">
        <v>86</v>
      </c>
      <c r="AW321" s="13" t="s">
        <v>32</v>
      </c>
      <c r="AX321" s="13" t="s">
        <v>76</v>
      </c>
      <c r="AY321" s="245" t="s">
        <v>188</v>
      </c>
    </row>
    <row r="322" spans="1:51" s="13" customFormat="1" ht="12">
      <c r="A322" s="13"/>
      <c r="B322" s="234"/>
      <c r="C322" s="235"/>
      <c r="D322" s="236" t="s">
        <v>199</v>
      </c>
      <c r="E322" s="237" t="s">
        <v>1</v>
      </c>
      <c r="F322" s="238" t="s">
        <v>591</v>
      </c>
      <c r="G322" s="235"/>
      <c r="H322" s="239">
        <v>0.704</v>
      </c>
      <c r="I322" s="240"/>
      <c r="J322" s="235"/>
      <c r="K322" s="235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199</v>
      </c>
      <c r="AU322" s="245" t="s">
        <v>86</v>
      </c>
      <c r="AV322" s="13" t="s">
        <v>86</v>
      </c>
      <c r="AW322" s="13" t="s">
        <v>32</v>
      </c>
      <c r="AX322" s="13" t="s">
        <v>76</v>
      </c>
      <c r="AY322" s="245" t="s">
        <v>188</v>
      </c>
    </row>
    <row r="323" spans="1:51" s="14" customFormat="1" ht="12">
      <c r="A323" s="14"/>
      <c r="B323" s="246"/>
      <c r="C323" s="247"/>
      <c r="D323" s="236" t="s">
        <v>199</v>
      </c>
      <c r="E323" s="248" t="s">
        <v>148</v>
      </c>
      <c r="F323" s="249" t="s">
        <v>204</v>
      </c>
      <c r="G323" s="247"/>
      <c r="H323" s="250">
        <v>30.039</v>
      </c>
      <c r="I323" s="251"/>
      <c r="J323" s="247"/>
      <c r="K323" s="247"/>
      <c r="L323" s="252"/>
      <c r="M323" s="253"/>
      <c r="N323" s="254"/>
      <c r="O323" s="254"/>
      <c r="P323" s="254"/>
      <c r="Q323" s="254"/>
      <c r="R323" s="254"/>
      <c r="S323" s="254"/>
      <c r="T323" s="25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6" t="s">
        <v>199</v>
      </c>
      <c r="AU323" s="256" t="s">
        <v>86</v>
      </c>
      <c r="AV323" s="14" t="s">
        <v>194</v>
      </c>
      <c r="AW323" s="14" t="s">
        <v>32</v>
      </c>
      <c r="AX323" s="14" t="s">
        <v>84</v>
      </c>
      <c r="AY323" s="256" t="s">
        <v>188</v>
      </c>
    </row>
    <row r="324" spans="1:65" s="2" customFormat="1" ht="33" customHeight="1">
      <c r="A324" s="37"/>
      <c r="B324" s="38"/>
      <c r="C324" s="220" t="s">
        <v>592</v>
      </c>
      <c r="D324" s="220" t="s">
        <v>190</v>
      </c>
      <c r="E324" s="221" t="s">
        <v>593</v>
      </c>
      <c r="F324" s="222" t="s">
        <v>594</v>
      </c>
      <c r="G324" s="223" t="s">
        <v>275</v>
      </c>
      <c r="H324" s="224">
        <v>135.217</v>
      </c>
      <c r="I324" s="225"/>
      <c r="J324" s="226">
        <f>ROUND(I324*H324,2)</f>
        <v>0</v>
      </c>
      <c r="K324" s="227"/>
      <c r="L324" s="43"/>
      <c r="M324" s="228" t="s">
        <v>1</v>
      </c>
      <c r="N324" s="229" t="s">
        <v>41</v>
      </c>
      <c r="O324" s="90"/>
      <c r="P324" s="230">
        <f>O324*H324</f>
        <v>0</v>
      </c>
      <c r="Q324" s="230">
        <v>0</v>
      </c>
      <c r="R324" s="230">
        <f>Q324*H324</f>
        <v>0</v>
      </c>
      <c r="S324" s="230">
        <v>0</v>
      </c>
      <c r="T324" s="231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2" t="s">
        <v>194</v>
      </c>
      <c r="AT324" s="232" t="s">
        <v>190</v>
      </c>
      <c r="AU324" s="232" t="s">
        <v>86</v>
      </c>
      <c r="AY324" s="16" t="s">
        <v>188</v>
      </c>
      <c r="BE324" s="233">
        <f>IF(N324="základní",J324,0)</f>
        <v>0</v>
      </c>
      <c r="BF324" s="233">
        <f>IF(N324="snížená",J324,0)</f>
        <v>0</v>
      </c>
      <c r="BG324" s="233">
        <f>IF(N324="zákl. přenesená",J324,0)</f>
        <v>0</v>
      </c>
      <c r="BH324" s="233">
        <f>IF(N324="sníž. přenesená",J324,0)</f>
        <v>0</v>
      </c>
      <c r="BI324" s="233">
        <f>IF(N324="nulová",J324,0)</f>
        <v>0</v>
      </c>
      <c r="BJ324" s="16" t="s">
        <v>84</v>
      </c>
      <c r="BK324" s="233">
        <f>ROUND(I324*H324,2)</f>
        <v>0</v>
      </c>
      <c r="BL324" s="16" t="s">
        <v>194</v>
      </c>
      <c r="BM324" s="232" t="s">
        <v>595</v>
      </c>
    </row>
    <row r="325" spans="1:51" s="13" customFormat="1" ht="12">
      <c r="A325" s="13"/>
      <c r="B325" s="234"/>
      <c r="C325" s="235"/>
      <c r="D325" s="236" t="s">
        <v>199</v>
      </c>
      <c r="E325" s="237" t="s">
        <v>156</v>
      </c>
      <c r="F325" s="238" t="s">
        <v>596</v>
      </c>
      <c r="G325" s="235"/>
      <c r="H325" s="239">
        <v>36.322</v>
      </c>
      <c r="I325" s="240"/>
      <c r="J325" s="235"/>
      <c r="K325" s="235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199</v>
      </c>
      <c r="AU325" s="245" t="s">
        <v>86</v>
      </c>
      <c r="AV325" s="13" t="s">
        <v>86</v>
      </c>
      <c r="AW325" s="13" t="s">
        <v>32</v>
      </c>
      <c r="AX325" s="13" t="s">
        <v>76</v>
      </c>
      <c r="AY325" s="245" t="s">
        <v>188</v>
      </c>
    </row>
    <row r="326" spans="1:51" s="13" customFormat="1" ht="12">
      <c r="A326" s="13"/>
      <c r="B326" s="234"/>
      <c r="C326" s="235"/>
      <c r="D326" s="236" t="s">
        <v>199</v>
      </c>
      <c r="E326" s="237" t="s">
        <v>158</v>
      </c>
      <c r="F326" s="238" t="s">
        <v>597</v>
      </c>
      <c r="G326" s="235"/>
      <c r="H326" s="239">
        <v>98.895</v>
      </c>
      <c r="I326" s="240"/>
      <c r="J326" s="235"/>
      <c r="K326" s="235"/>
      <c r="L326" s="241"/>
      <c r="M326" s="242"/>
      <c r="N326" s="243"/>
      <c r="O326" s="243"/>
      <c r="P326" s="243"/>
      <c r="Q326" s="243"/>
      <c r="R326" s="243"/>
      <c r="S326" s="243"/>
      <c r="T326" s="24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5" t="s">
        <v>199</v>
      </c>
      <c r="AU326" s="245" t="s">
        <v>86</v>
      </c>
      <c r="AV326" s="13" t="s">
        <v>86</v>
      </c>
      <c r="AW326" s="13" t="s">
        <v>32</v>
      </c>
      <c r="AX326" s="13" t="s">
        <v>76</v>
      </c>
      <c r="AY326" s="245" t="s">
        <v>188</v>
      </c>
    </row>
    <row r="327" spans="1:51" s="14" customFormat="1" ht="12">
      <c r="A327" s="14"/>
      <c r="B327" s="246"/>
      <c r="C327" s="247"/>
      <c r="D327" s="236" t="s">
        <v>199</v>
      </c>
      <c r="E327" s="248" t="s">
        <v>1</v>
      </c>
      <c r="F327" s="249" t="s">
        <v>204</v>
      </c>
      <c r="G327" s="247"/>
      <c r="H327" s="250">
        <v>135.217</v>
      </c>
      <c r="I327" s="251"/>
      <c r="J327" s="247"/>
      <c r="K327" s="247"/>
      <c r="L327" s="252"/>
      <c r="M327" s="253"/>
      <c r="N327" s="254"/>
      <c r="O327" s="254"/>
      <c r="P327" s="254"/>
      <c r="Q327" s="254"/>
      <c r="R327" s="254"/>
      <c r="S327" s="254"/>
      <c r="T327" s="255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6" t="s">
        <v>199</v>
      </c>
      <c r="AU327" s="256" t="s">
        <v>86</v>
      </c>
      <c r="AV327" s="14" t="s">
        <v>194</v>
      </c>
      <c r="AW327" s="14" t="s">
        <v>32</v>
      </c>
      <c r="AX327" s="14" t="s">
        <v>84</v>
      </c>
      <c r="AY327" s="256" t="s">
        <v>188</v>
      </c>
    </row>
    <row r="328" spans="1:65" s="2" customFormat="1" ht="24.15" customHeight="1">
      <c r="A328" s="37"/>
      <c r="B328" s="38"/>
      <c r="C328" s="220" t="s">
        <v>598</v>
      </c>
      <c r="D328" s="220" t="s">
        <v>190</v>
      </c>
      <c r="E328" s="221" t="s">
        <v>599</v>
      </c>
      <c r="F328" s="222" t="s">
        <v>274</v>
      </c>
      <c r="G328" s="223" t="s">
        <v>275</v>
      </c>
      <c r="H328" s="224">
        <v>109.857</v>
      </c>
      <c r="I328" s="225"/>
      <c r="J328" s="226">
        <f>ROUND(I328*H328,2)</f>
        <v>0</v>
      </c>
      <c r="K328" s="227"/>
      <c r="L328" s="43"/>
      <c r="M328" s="228" t="s">
        <v>1</v>
      </c>
      <c r="N328" s="229" t="s">
        <v>41</v>
      </c>
      <c r="O328" s="90"/>
      <c r="P328" s="230">
        <f>O328*H328</f>
        <v>0</v>
      </c>
      <c r="Q328" s="230">
        <v>0</v>
      </c>
      <c r="R328" s="230">
        <f>Q328*H328</f>
        <v>0</v>
      </c>
      <c r="S328" s="230">
        <v>0</v>
      </c>
      <c r="T328" s="231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2" t="s">
        <v>194</v>
      </c>
      <c r="AT328" s="232" t="s">
        <v>190</v>
      </c>
      <c r="AU328" s="232" t="s">
        <v>86</v>
      </c>
      <c r="AY328" s="16" t="s">
        <v>188</v>
      </c>
      <c r="BE328" s="233">
        <f>IF(N328="základní",J328,0)</f>
        <v>0</v>
      </c>
      <c r="BF328" s="233">
        <f>IF(N328="snížená",J328,0)</f>
        <v>0</v>
      </c>
      <c r="BG328" s="233">
        <f>IF(N328="zákl. přenesená",J328,0)</f>
        <v>0</v>
      </c>
      <c r="BH328" s="233">
        <f>IF(N328="sníž. přenesená",J328,0)</f>
        <v>0</v>
      </c>
      <c r="BI328" s="233">
        <f>IF(N328="nulová",J328,0)</f>
        <v>0</v>
      </c>
      <c r="BJ328" s="16" t="s">
        <v>84</v>
      </c>
      <c r="BK328" s="233">
        <f>ROUND(I328*H328,2)</f>
        <v>0</v>
      </c>
      <c r="BL328" s="16" t="s">
        <v>194</v>
      </c>
      <c r="BM328" s="232" t="s">
        <v>600</v>
      </c>
    </row>
    <row r="329" spans="1:51" s="13" customFormat="1" ht="12">
      <c r="A329" s="13"/>
      <c r="B329" s="234"/>
      <c r="C329" s="235"/>
      <c r="D329" s="236" t="s">
        <v>199</v>
      </c>
      <c r="E329" s="237" t="s">
        <v>1</v>
      </c>
      <c r="F329" s="238" t="s">
        <v>601</v>
      </c>
      <c r="G329" s="235"/>
      <c r="H329" s="239">
        <v>109.217</v>
      </c>
      <c r="I329" s="240"/>
      <c r="J329" s="235"/>
      <c r="K329" s="235"/>
      <c r="L329" s="241"/>
      <c r="M329" s="242"/>
      <c r="N329" s="243"/>
      <c r="O329" s="243"/>
      <c r="P329" s="243"/>
      <c r="Q329" s="243"/>
      <c r="R329" s="243"/>
      <c r="S329" s="243"/>
      <c r="T329" s="24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5" t="s">
        <v>199</v>
      </c>
      <c r="AU329" s="245" t="s">
        <v>86</v>
      </c>
      <c r="AV329" s="13" t="s">
        <v>86</v>
      </c>
      <c r="AW329" s="13" t="s">
        <v>32</v>
      </c>
      <c r="AX329" s="13" t="s">
        <v>76</v>
      </c>
      <c r="AY329" s="245" t="s">
        <v>188</v>
      </c>
    </row>
    <row r="330" spans="1:51" s="13" customFormat="1" ht="12">
      <c r="A330" s="13"/>
      <c r="B330" s="234"/>
      <c r="C330" s="235"/>
      <c r="D330" s="236" t="s">
        <v>199</v>
      </c>
      <c r="E330" s="237" t="s">
        <v>1</v>
      </c>
      <c r="F330" s="238" t="s">
        <v>602</v>
      </c>
      <c r="G330" s="235"/>
      <c r="H330" s="239">
        <v>0.64</v>
      </c>
      <c r="I330" s="240"/>
      <c r="J330" s="235"/>
      <c r="K330" s="235"/>
      <c r="L330" s="241"/>
      <c r="M330" s="242"/>
      <c r="N330" s="243"/>
      <c r="O330" s="243"/>
      <c r="P330" s="243"/>
      <c r="Q330" s="243"/>
      <c r="R330" s="243"/>
      <c r="S330" s="243"/>
      <c r="T330" s="24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5" t="s">
        <v>199</v>
      </c>
      <c r="AU330" s="245" t="s">
        <v>86</v>
      </c>
      <c r="AV330" s="13" t="s">
        <v>86</v>
      </c>
      <c r="AW330" s="13" t="s">
        <v>32</v>
      </c>
      <c r="AX330" s="13" t="s">
        <v>76</v>
      </c>
      <c r="AY330" s="245" t="s">
        <v>188</v>
      </c>
    </row>
    <row r="331" spans="1:51" s="14" customFormat="1" ht="12">
      <c r="A331" s="14"/>
      <c r="B331" s="246"/>
      <c r="C331" s="247"/>
      <c r="D331" s="236" t="s">
        <v>199</v>
      </c>
      <c r="E331" s="248" t="s">
        <v>150</v>
      </c>
      <c r="F331" s="249" t="s">
        <v>204</v>
      </c>
      <c r="G331" s="247"/>
      <c r="H331" s="250">
        <v>109.857</v>
      </c>
      <c r="I331" s="251"/>
      <c r="J331" s="247"/>
      <c r="K331" s="247"/>
      <c r="L331" s="252"/>
      <c r="M331" s="253"/>
      <c r="N331" s="254"/>
      <c r="O331" s="254"/>
      <c r="P331" s="254"/>
      <c r="Q331" s="254"/>
      <c r="R331" s="254"/>
      <c r="S331" s="254"/>
      <c r="T331" s="25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6" t="s">
        <v>199</v>
      </c>
      <c r="AU331" s="256" t="s">
        <v>86</v>
      </c>
      <c r="AV331" s="14" t="s">
        <v>194</v>
      </c>
      <c r="AW331" s="14" t="s">
        <v>32</v>
      </c>
      <c r="AX331" s="14" t="s">
        <v>84</v>
      </c>
      <c r="AY331" s="256" t="s">
        <v>188</v>
      </c>
    </row>
    <row r="332" spans="1:63" s="12" customFormat="1" ht="22.8" customHeight="1">
      <c r="A332" s="12"/>
      <c r="B332" s="204"/>
      <c r="C332" s="205"/>
      <c r="D332" s="206" t="s">
        <v>75</v>
      </c>
      <c r="E332" s="218" t="s">
        <v>603</v>
      </c>
      <c r="F332" s="218" t="s">
        <v>604</v>
      </c>
      <c r="G332" s="205"/>
      <c r="H332" s="205"/>
      <c r="I332" s="208"/>
      <c r="J332" s="219">
        <f>BK332</f>
        <v>0</v>
      </c>
      <c r="K332" s="205"/>
      <c r="L332" s="210"/>
      <c r="M332" s="211"/>
      <c r="N332" s="212"/>
      <c r="O332" s="212"/>
      <c r="P332" s="213">
        <f>P333</f>
        <v>0</v>
      </c>
      <c r="Q332" s="212"/>
      <c r="R332" s="213">
        <f>R333</f>
        <v>0</v>
      </c>
      <c r="S332" s="212"/>
      <c r="T332" s="214">
        <f>T333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5" t="s">
        <v>84</v>
      </c>
      <c r="AT332" s="216" t="s">
        <v>75</v>
      </c>
      <c r="AU332" s="216" t="s">
        <v>84</v>
      </c>
      <c r="AY332" s="215" t="s">
        <v>188</v>
      </c>
      <c r="BK332" s="217">
        <f>BK333</f>
        <v>0</v>
      </c>
    </row>
    <row r="333" spans="1:65" s="2" customFormat="1" ht="33" customHeight="1">
      <c r="A333" s="37"/>
      <c r="B333" s="38"/>
      <c r="C333" s="220" t="s">
        <v>605</v>
      </c>
      <c r="D333" s="220" t="s">
        <v>190</v>
      </c>
      <c r="E333" s="221" t="s">
        <v>606</v>
      </c>
      <c r="F333" s="222" t="s">
        <v>607</v>
      </c>
      <c r="G333" s="223" t="s">
        <v>275</v>
      </c>
      <c r="H333" s="224">
        <v>305.189</v>
      </c>
      <c r="I333" s="225"/>
      <c r="J333" s="226">
        <f>ROUND(I333*H333,2)</f>
        <v>0</v>
      </c>
      <c r="K333" s="227"/>
      <c r="L333" s="43"/>
      <c r="M333" s="268" t="s">
        <v>1</v>
      </c>
      <c r="N333" s="269" t="s">
        <v>41</v>
      </c>
      <c r="O333" s="270"/>
      <c r="P333" s="271">
        <f>O333*H333</f>
        <v>0</v>
      </c>
      <c r="Q333" s="271">
        <v>0</v>
      </c>
      <c r="R333" s="271">
        <f>Q333*H333</f>
        <v>0</v>
      </c>
      <c r="S333" s="271">
        <v>0</v>
      </c>
      <c r="T333" s="272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32" t="s">
        <v>194</v>
      </c>
      <c r="AT333" s="232" t="s">
        <v>190</v>
      </c>
      <c r="AU333" s="232" t="s">
        <v>86</v>
      </c>
      <c r="AY333" s="16" t="s">
        <v>188</v>
      </c>
      <c r="BE333" s="233">
        <f>IF(N333="základní",J333,0)</f>
        <v>0</v>
      </c>
      <c r="BF333" s="233">
        <f>IF(N333="snížená",J333,0)</f>
        <v>0</v>
      </c>
      <c r="BG333" s="233">
        <f>IF(N333="zákl. přenesená",J333,0)</f>
        <v>0</v>
      </c>
      <c r="BH333" s="233">
        <f>IF(N333="sníž. přenesená",J333,0)</f>
        <v>0</v>
      </c>
      <c r="BI333" s="233">
        <f>IF(N333="nulová",J333,0)</f>
        <v>0</v>
      </c>
      <c r="BJ333" s="16" t="s">
        <v>84</v>
      </c>
      <c r="BK333" s="233">
        <f>ROUND(I333*H333,2)</f>
        <v>0</v>
      </c>
      <c r="BL333" s="16" t="s">
        <v>194</v>
      </c>
      <c r="BM333" s="232" t="s">
        <v>608</v>
      </c>
    </row>
    <row r="334" spans="1:31" s="2" customFormat="1" ht="6.95" customHeight="1">
      <c r="A334" s="37"/>
      <c r="B334" s="65"/>
      <c r="C334" s="66"/>
      <c r="D334" s="66"/>
      <c r="E334" s="66"/>
      <c r="F334" s="66"/>
      <c r="G334" s="66"/>
      <c r="H334" s="66"/>
      <c r="I334" s="66"/>
      <c r="J334" s="66"/>
      <c r="K334" s="66"/>
      <c r="L334" s="43"/>
      <c r="M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</row>
  </sheetData>
  <sheetProtection password="CC35" sheet="1" objects="1" scenarios="1" formatColumns="0" formatRows="0" autoFilter="0"/>
  <autoFilter ref="C123:K33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100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26.25" customHeight="1">
      <c r="B7" s="19"/>
      <c r="E7" s="141" t="str">
        <f>'Rekapitulace stavby'!K6</f>
        <v>PŘECHOD PRO CHODCE, MÍSTO PRO PŘECHÁZENÍ, NOVÉ CHODNÍKY ul. LITOMĚŘICKÁ, DĚČÍN III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609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13. 1. 2022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610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0"/>
      <c r="E29" s="150"/>
      <c r="F29" s="150"/>
      <c r="G29" s="150"/>
      <c r="H29" s="150"/>
      <c r="I29" s="150"/>
      <c r="J29" s="150"/>
      <c r="K29" s="15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1" t="s">
        <v>36</v>
      </c>
      <c r="E30" s="37"/>
      <c r="F30" s="37"/>
      <c r="G30" s="37"/>
      <c r="H30" s="37"/>
      <c r="I30" s="37"/>
      <c r="J30" s="152">
        <f>ROUND(J128,2)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3" t="s">
        <v>38</v>
      </c>
      <c r="G32" s="37"/>
      <c r="H32" s="37"/>
      <c r="I32" s="153" t="s">
        <v>37</v>
      </c>
      <c r="J32" s="153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4" t="s">
        <v>40</v>
      </c>
      <c r="E33" s="140" t="s">
        <v>41</v>
      </c>
      <c r="F33" s="155">
        <f>ROUND((SUM(BE128:BE230)),2)</f>
        <v>0</v>
      </c>
      <c r="G33" s="37"/>
      <c r="H33" s="37"/>
      <c r="I33" s="156">
        <v>0.21</v>
      </c>
      <c r="J33" s="155">
        <f>ROUND(((SUM(BE128:BE230))*I33),2)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5">
        <f>ROUND((SUM(BF128:BF230)),2)</f>
        <v>0</v>
      </c>
      <c r="G34" s="37"/>
      <c r="H34" s="37"/>
      <c r="I34" s="156">
        <v>0.15</v>
      </c>
      <c r="J34" s="155">
        <f>ROUND(((SUM(BF128:BF230))*I34),2)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5">
        <f>ROUND((SUM(BG128:BG230)),2)</f>
        <v>0</v>
      </c>
      <c r="G35" s="37"/>
      <c r="H35" s="37"/>
      <c r="I35" s="156">
        <v>0.21</v>
      </c>
      <c r="J35" s="15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5">
        <f>ROUND((SUM(BH128:BH230)),2)</f>
        <v>0</v>
      </c>
      <c r="G36" s="37"/>
      <c r="H36" s="37"/>
      <c r="I36" s="156">
        <v>0.15</v>
      </c>
      <c r="J36" s="15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5">
        <f>ROUND((SUM(BI128:BI230)),2)</f>
        <v>0</v>
      </c>
      <c r="G37" s="37"/>
      <c r="H37" s="37"/>
      <c r="I37" s="156">
        <v>0</v>
      </c>
      <c r="J37" s="15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5" t="str">
        <f>E7</f>
        <v>PŘECHOD PRO CHODCE, MÍSTO PRO PŘECHÁZENÍ, NOVÉ CHODNÍKY ul. LITOMĚŘICKÁ, DĚČÍN III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D.2 - Veřejné osvětlení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p.p.č. 197/1, 197/2, 197/14, 197/15, 697/4, 703/4</v>
      </c>
      <c r="G89" s="39"/>
      <c r="H89" s="39"/>
      <c r="I89" s="31" t="s">
        <v>22</v>
      </c>
      <c r="J89" s="78" t="str">
        <f>IF(J12="","",J12)</f>
        <v>13. 1. 2022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DĚČÍN</v>
      </c>
      <c r="G91" s="39"/>
      <c r="H91" s="39"/>
      <c r="I91" s="31" t="s">
        <v>30</v>
      </c>
      <c r="J91" s="35" t="str">
        <f>E21</f>
        <v>Zdeněk Vácha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J.Duben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6" t="s">
        <v>161</v>
      </c>
      <c r="D94" s="177"/>
      <c r="E94" s="177"/>
      <c r="F94" s="177"/>
      <c r="G94" s="177"/>
      <c r="H94" s="177"/>
      <c r="I94" s="177"/>
      <c r="J94" s="178" t="s">
        <v>162</v>
      </c>
      <c r="K94" s="177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9" t="s">
        <v>163</v>
      </c>
      <c r="D96" s="39"/>
      <c r="E96" s="39"/>
      <c r="F96" s="39"/>
      <c r="G96" s="39"/>
      <c r="H96" s="39"/>
      <c r="I96" s="39"/>
      <c r="J96" s="109">
        <f>J128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164</v>
      </c>
    </row>
    <row r="97" spans="1:31" s="9" customFormat="1" ht="24.95" customHeight="1">
      <c r="A97" s="9"/>
      <c r="B97" s="180"/>
      <c r="C97" s="181"/>
      <c r="D97" s="182" t="s">
        <v>611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612</v>
      </c>
      <c r="E98" s="183"/>
      <c r="F98" s="183"/>
      <c r="G98" s="183"/>
      <c r="H98" s="183"/>
      <c r="I98" s="183"/>
      <c r="J98" s="184">
        <f>J140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613</v>
      </c>
      <c r="E99" s="183"/>
      <c r="F99" s="183"/>
      <c r="G99" s="183"/>
      <c r="H99" s="183"/>
      <c r="I99" s="183"/>
      <c r="J99" s="184">
        <f>J152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614</v>
      </c>
      <c r="E100" s="183"/>
      <c r="F100" s="183"/>
      <c r="G100" s="183"/>
      <c r="H100" s="183"/>
      <c r="I100" s="183"/>
      <c r="J100" s="184">
        <f>J167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615</v>
      </c>
      <c r="E101" s="183"/>
      <c r="F101" s="183"/>
      <c r="G101" s="183"/>
      <c r="H101" s="183"/>
      <c r="I101" s="183"/>
      <c r="J101" s="184">
        <f>J183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616</v>
      </c>
      <c r="E102" s="183"/>
      <c r="F102" s="183"/>
      <c r="G102" s="183"/>
      <c r="H102" s="183"/>
      <c r="I102" s="183"/>
      <c r="J102" s="184">
        <f>J186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0"/>
      <c r="C103" s="181"/>
      <c r="D103" s="182" t="s">
        <v>617</v>
      </c>
      <c r="E103" s="183"/>
      <c r="F103" s="183"/>
      <c r="G103" s="183"/>
      <c r="H103" s="183"/>
      <c r="I103" s="183"/>
      <c r="J103" s="184">
        <f>J215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0"/>
      <c r="C104" s="181"/>
      <c r="D104" s="182" t="s">
        <v>618</v>
      </c>
      <c r="E104" s="183"/>
      <c r="F104" s="183"/>
      <c r="G104" s="183"/>
      <c r="H104" s="183"/>
      <c r="I104" s="183"/>
      <c r="J104" s="184">
        <f>J220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0"/>
      <c r="C105" s="181"/>
      <c r="D105" s="182" t="s">
        <v>619</v>
      </c>
      <c r="E105" s="183"/>
      <c r="F105" s="183"/>
      <c r="G105" s="183"/>
      <c r="H105" s="183"/>
      <c r="I105" s="183"/>
      <c r="J105" s="184">
        <f>J222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620</v>
      </c>
      <c r="E106" s="189"/>
      <c r="F106" s="189"/>
      <c r="G106" s="189"/>
      <c r="H106" s="189"/>
      <c r="I106" s="189"/>
      <c r="J106" s="190">
        <f>J223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621</v>
      </c>
      <c r="E107" s="189"/>
      <c r="F107" s="189"/>
      <c r="G107" s="189"/>
      <c r="H107" s="189"/>
      <c r="I107" s="189"/>
      <c r="J107" s="190">
        <f>J226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622</v>
      </c>
      <c r="E108" s="189"/>
      <c r="F108" s="189"/>
      <c r="G108" s="189"/>
      <c r="H108" s="189"/>
      <c r="I108" s="189"/>
      <c r="J108" s="190">
        <f>J229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173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26.25" customHeight="1">
      <c r="A118" s="37"/>
      <c r="B118" s="38"/>
      <c r="C118" s="39"/>
      <c r="D118" s="39"/>
      <c r="E118" s="175" t="str">
        <f>E7</f>
        <v>PŘECHOD PRO CHODCE, MÍSTO PRO PŘECHÁZENÍ, NOVÉ CHODNÍKY ul. LITOMĚŘICKÁ, DĚČÍN III</v>
      </c>
      <c r="F118" s="31"/>
      <c r="G118" s="31"/>
      <c r="H118" s="31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110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E9</f>
        <v>D.2 - Veřejné osvětlení</v>
      </c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F12</f>
        <v>p.p.č. 197/1, 197/2, 197/14, 197/15, 697/4, 703/4</v>
      </c>
      <c r="G122" s="39"/>
      <c r="H122" s="39"/>
      <c r="I122" s="31" t="s">
        <v>22</v>
      </c>
      <c r="J122" s="78" t="str">
        <f>IF(J12="","",J12)</f>
        <v>13. 1. 2022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E15</f>
        <v>STATUTÁRNÍ MĚSTO DĚČÍN</v>
      </c>
      <c r="G124" s="39"/>
      <c r="H124" s="39"/>
      <c r="I124" s="31" t="s">
        <v>30</v>
      </c>
      <c r="J124" s="35" t="str">
        <f>E21</f>
        <v>Zdeněk Vácha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28</v>
      </c>
      <c r="D125" s="39"/>
      <c r="E125" s="39"/>
      <c r="F125" s="26" t="str">
        <f>IF(E18="","",E18)</f>
        <v>Vyplň údaj</v>
      </c>
      <c r="G125" s="39"/>
      <c r="H125" s="39"/>
      <c r="I125" s="31" t="s">
        <v>33</v>
      </c>
      <c r="J125" s="35" t="str">
        <f>E24</f>
        <v>J.Duben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192"/>
      <c r="B127" s="193"/>
      <c r="C127" s="194" t="s">
        <v>174</v>
      </c>
      <c r="D127" s="195" t="s">
        <v>61</v>
      </c>
      <c r="E127" s="195" t="s">
        <v>57</v>
      </c>
      <c r="F127" s="195" t="s">
        <v>58</v>
      </c>
      <c r="G127" s="195" t="s">
        <v>175</v>
      </c>
      <c r="H127" s="195" t="s">
        <v>176</v>
      </c>
      <c r="I127" s="195" t="s">
        <v>177</v>
      </c>
      <c r="J127" s="196" t="s">
        <v>162</v>
      </c>
      <c r="K127" s="197" t="s">
        <v>178</v>
      </c>
      <c r="L127" s="198"/>
      <c r="M127" s="99" t="s">
        <v>1</v>
      </c>
      <c r="N127" s="100" t="s">
        <v>40</v>
      </c>
      <c r="O127" s="100" t="s">
        <v>179</v>
      </c>
      <c r="P127" s="100" t="s">
        <v>180</v>
      </c>
      <c r="Q127" s="100" t="s">
        <v>181</v>
      </c>
      <c r="R127" s="100" t="s">
        <v>182</v>
      </c>
      <c r="S127" s="100" t="s">
        <v>183</v>
      </c>
      <c r="T127" s="101" t="s">
        <v>184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7"/>
      <c r="B128" s="38"/>
      <c r="C128" s="106" t="s">
        <v>185</v>
      </c>
      <c r="D128" s="39"/>
      <c r="E128" s="39"/>
      <c r="F128" s="39"/>
      <c r="G128" s="39"/>
      <c r="H128" s="39"/>
      <c r="I128" s="39"/>
      <c r="J128" s="199">
        <f>BK128</f>
        <v>0</v>
      </c>
      <c r="K128" s="39"/>
      <c r="L128" s="43"/>
      <c r="M128" s="102"/>
      <c r="N128" s="200"/>
      <c r="O128" s="103"/>
      <c r="P128" s="201">
        <f>P129+P140+P152+P167+P183+P186+P215+P220+P222</f>
        <v>0</v>
      </c>
      <c r="Q128" s="103"/>
      <c r="R128" s="201">
        <f>R129+R140+R152+R167+R183+R186+R215+R220+R222</f>
        <v>0</v>
      </c>
      <c r="S128" s="103"/>
      <c r="T128" s="202">
        <f>T129+T140+T152+T167+T183+T186+T215+T220+T222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75</v>
      </c>
      <c r="AU128" s="16" t="s">
        <v>164</v>
      </c>
      <c r="BK128" s="203">
        <f>BK129+BK140+BK152+BK167+BK183+BK186+BK215+BK220+BK222</f>
        <v>0</v>
      </c>
    </row>
    <row r="129" spans="1:63" s="12" customFormat="1" ht="25.9" customHeight="1">
      <c r="A129" s="12"/>
      <c r="B129" s="204"/>
      <c r="C129" s="205"/>
      <c r="D129" s="206" t="s">
        <v>75</v>
      </c>
      <c r="E129" s="207" t="s">
        <v>623</v>
      </c>
      <c r="F129" s="207" t="s">
        <v>624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SUM(P130:P139)</f>
        <v>0</v>
      </c>
      <c r="Q129" s="212"/>
      <c r="R129" s="213">
        <f>SUM(R130:R139)</f>
        <v>0</v>
      </c>
      <c r="S129" s="212"/>
      <c r="T129" s="214">
        <f>SUM(T130:T139)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84</v>
      </c>
      <c r="AT129" s="216" t="s">
        <v>75</v>
      </c>
      <c r="AU129" s="216" t="s">
        <v>76</v>
      </c>
      <c r="AY129" s="215" t="s">
        <v>188</v>
      </c>
      <c r="BK129" s="217">
        <f>SUM(BK130:BK139)</f>
        <v>0</v>
      </c>
    </row>
    <row r="130" spans="1:65" s="2" customFormat="1" ht="21.75" customHeight="1">
      <c r="A130" s="37"/>
      <c r="B130" s="38"/>
      <c r="C130" s="220" t="s">
        <v>84</v>
      </c>
      <c r="D130" s="220" t="s">
        <v>190</v>
      </c>
      <c r="E130" s="221" t="s">
        <v>625</v>
      </c>
      <c r="F130" s="222" t="s">
        <v>626</v>
      </c>
      <c r="G130" s="223" t="s">
        <v>627</v>
      </c>
      <c r="H130" s="224">
        <v>6</v>
      </c>
      <c r="I130" s="225"/>
      <c r="J130" s="226">
        <f>ROUND(I130*H130,2)</f>
        <v>0</v>
      </c>
      <c r="K130" s="227"/>
      <c r="L130" s="43"/>
      <c r="M130" s="228" t="s">
        <v>1</v>
      </c>
      <c r="N130" s="229" t="s">
        <v>41</v>
      </c>
      <c r="O130" s="90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2" t="s">
        <v>194</v>
      </c>
      <c r="AT130" s="232" t="s">
        <v>190</v>
      </c>
      <c r="AU130" s="232" t="s">
        <v>84</v>
      </c>
      <c r="AY130" s="16" t="s">
        <v>188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6" t="s">
        <v>84</v>
      </c>
      <c r="BK130" s="233">
        <f>ROUND(I130*H130,2)</f>
        <v>0</v>
      </c>
      <c r="BL130" s="16" t="s">
        <v>194</v>
      </c>
      <c r="BM130" s="232" t="s">
        <v>194</v>
      </c>
    </row>
    <row r="131" spans="1:65" s="2" customFormat="1" ht="21.75" customHeight="1">
      <c r="A131" s="37"/>
      <c r="B131" s="38"/>
      <c r="C131" s="220" t="s">
        <v>86</v>
      </c>
      <c r="D131" s="220" t="s">
        <v>190</v>
      </c>
      <c r="E131" s="221" t="s">
        <v>628</v>
      </c>
      <c r="F131" s="222" t="s">
        <v>629</v>
      </c>
      <c r="G131" s="223" t="s">
        <v>627</v>
      </c>
      <c r="H131" s="224">
        <v>4</v>
      </c>
      <c r="I131" s="225"/>
      <c r="J131" s="226">
        <f>ROUND(I131*H131,2)</f>
        <v>0</v>
      </c>
      <c r="K131" s="227"/>
      <c r="L131" s="43"/>
      <c r="M131" s="228" t="s">
        <v>1</v>
      </c>
      <c r="N131" s="229" t="s">
        <v>41</v>
      </c>
      <c r="O131" s="90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2" t="s">
        <v>194</v>
      </c>
      <c r="AT131" s="232" t="s">
        <v>190</v>
      </c>
      <c r="AU131" s="232" t="s">
        <v>84</v>
      </c>
      <c r="AY131" s="16" t="s">
        <v>188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6" t="s">
        <v>84</v>
      </c>
      <c r="BK131" s="233">
        <f>ROUND(I131*H131,2)</f>
        <v>0</v>
      </c>
      <c r="BL131" s="16" t="s">
        <v>194</v>
      </c>
      <c r="BM131" s="232" t="s">
        <v>221</v>
      </c>
    </row>
    <row r="132" spans="1:65" s="2" customFormat="1" ht="21.75" customHeight="1">
      <c r="A132" s="37"/>
      <c r="B132" s="38"/>
      <c r="C132" s="220" t="s">
        <v>205</v>
      </c>
      <c r="D132" s="220" t="s">
        <v>190</v>
      </c>
      <c r="E132" s="221" t="s">
        <v>630</v>
      </c>
      <c r="F132" s="222" t="s">
        <v>631</v>
      </c>
      <c r="G132" s="223" t="s">
        <v>627</v>
      </c>
      <c r="H132" s="224">
        <v>6</v>
      </c>
      <c r="I132" s="225"/>
      <c r="J132" s="226">
        <f>ROUND(I132*H132,2)</f>
        <v>0</v>
      </c>
      <c r="K132" s="227"/>
      <c r="L132" s="43"/>
      <c r="M132" s="228" t="s">
        <v>1</v>
      </c>
      <c r="N132" s="229" t="s">
        <v>41</v>
      </c>
      <c r="O132" s="90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2" t="s">
        <v>194</v>
      </c>
      <c r="AT132" s="232" t="s">
        <v>190</v>
      </c>
      <c r="AU132" s="232" t="s">
        <v>84</v>
      </c>
      <c r="AY132" s="16" t="s">
        <v>188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6" t="s">
        <v>84</v>
      </c>
      <c r="BK132" s="233">
        <f>ROUND(I132*H132,2)</f>
        <v>0</v>
      </c>
      <c r="BL132" s="16" t="s">
        <v>194</v>
      </c>
      <c r="BM132" s="232" t="s">
        <v>231</v>
      </c>
    </row>
    <row r="133" spans="1:65" s="2" customFormat="1" ht="21.75" customHeight="1">
      <c r="A133" s="37"/>
      <c r="B133" s="38"/>
      <c r="C133" s="220" t="s">
        <v>194</v>
      </c>
      <c r="D133" s="220" t="s">
        <v>190</v>
      </c>
      <c r="E133" s="221" t="s">
        <v>632</v>
      </c>
      <c r="F133" s="222" t="s">
        <v>633</v>
      </c>
      <c r="G133" s="223" t="s">
        <v>627</v>
      </c>
      <c r="H133" s="224">
        <v>4</v>
      </c>
      <c r="I133" s="225"/>
      <c r="J133" s="226">
        <f>ROUND(I133*H133,2)</f>
        <v>0</v>
      </c>
      <c r="K133" s="227"/>
      <c r="L133" s="43"/>
      <c r="M133" s="228" t="s">
        <v>1</v>
      </c>
      <c r="N133" s="229" t="s">
        <v>41</v>
      </c>
      <c r="O133" s="90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2" t="s">
        <v>194</v>
      </c>
      <c r="AT133" s="232" t="s">
        <v>190</v>
      </c>
      <c r="AU133" s="232" t="s">
        <v>84</v>
      </c>
      <c r="AY133" s="16" t="s">
        <v>188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6" t="s">
        <v>84</v>
      </c>
      <c r="BK133" s="233">
        <f>ROUND(I133*H133,2)</f>
        <v>0</v>
      </c>
      <c r="BL133" s="16" t="s">
        <v>194</v>
      </c>
      <c r="BM133" s="232" t="s">
        <v>243</v>
      </c>
    </row>
    <row r="134" spans="1:65" s="2" customFormat="1" ht="21.75" customHeight="1">
      <c r="A134" s="37"/>
      <c r="B134" s="38"/>
      <c r="C134" s="220" t="s">
        <v>216</v>
      </c>
      <c r="D134" s="220" t="s">
        <v>190</v>
      </c>
      <c r="E134" s="221" t="s">
        <v>634</v>
      </c>
      <c r="F134" s="222" t="s">
        <v>635</v>
      </c>
      <c r="G134" s="223" t="s">
        <v>627</v>
      </c>
      <c r="H134" s="224">
        <v>4</v>
      </c>
      <c r="I134" s="225"/>
      <c r="J134" s="226">
        <f>ROUND(I134*H134,2)</f>
        <v>0</v>
      </c>
      <c r="K134" s="227"/>
      <c r="L134" s="43"/>
      <c r="M134" s="228" t="s">
        <v>1</v>
      </c>
      <c r="N134" s="229" t="s">
        <v>41</v>
      </c>
      <c r="O134" s="90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2" t="s">
        <v>194</v>
      </c>
      <c r="AT134" s="232" t="s">
        <v>190</v>
      </c>
      <c r="AU134" s="232" t="s">
        <v>84</v>
      </c>
      <c r="AY134" s="16" t="s">
        <v>188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6" t="s">
        <v>84</v>
      </c>
      <c r="BK134" s="233">
        <f>ROUND(I134*H134,2)</f>
        <v>0</v>
      </c>
      <c r="BL134" s="16" t="s">
        <v>194</v>
      </c>
      <c r="BM134" s="232" t="s">
        <v>254</v>
      </c>
    </row>
    <row r="135" spans="1:65" s="2" customFormat="1" ht="16.5" customHeight="1">
      <c r="A135" s="37"/>
      <c r="B135" s="38"/>
      <c r="C135" s="220" t="s">
        <v>221</v>
      </c>
      <c r="D135" s="220" t="s">
        <v>190</v>
      </c>
      <c r="E135" s="221" t="s">
        <v>636</v>
      </c>
      <c r="F135" s="222" t="s">
        <v>637</v>
      </c>
      <c r="G135" s="223" t="s">
        <v>627</v>
      </c>
      <c r="H135" s="224">
        <v>1</v>
      </c>
      <c r="I135" s="225"/>
      <c r="J135" s="226">
        <f>ROUND(I135*H135,2)</f>
        <v>0</v>
      </c>
      <c r="K135" s="227"/>
      <c r="L135" s="43"/>
      <c r="M135" s="228" t="s">
        <v>1</v>
      </c>
      <c r="N135" s="229" t="s">
        <v>41</v>
      </c>
      <c r="O135" s="90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2" t="s">
        <v>194</v>
      </c>
      <c r="AT135" s="232" t="s">
        <v>190</v>
      </c>
      <c r="AU135" s="232" t="s">
        <v>84</v>
      </c>
      <c r="AY135" s="16" t="s">
        <v>188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6" t="s">
        <v>84</v>
      </c>
      <c r="BK135" s="233">
        <f>ROUND(I135*H135,2)</f>
        <v>0</v>
      </c>
      <c r="BL135" s="16" t="s">
        <v>194</v>
      </c>
      <c r="BM135" s="232" t="s">
        <v>264</v>
      </c>
    </row>
    <row r="136" spans="1:65" s="2" customFormat="1" ht="16.5" customHeight="1">
      <c r="A136" s="37"/>
      <c r="B136" s="38"/>
      <c r="C136" s="220" t="s">
        <v>225</v>
      </c>
      <c r="D136" s="220" t="s">
        <v>190</v>
      </c>
      <c r="E136" s="221" t="s">
        <v>638</v>
      </c>
      <c r="F136" s="222" t="s">
        <v>639</v>
      </c>
      <c r="G136" s="223" t="s">
        <v>627</v>
      </c>
      <c r="H136" s="224">
        <v>6</v>
      </c>
      <c r="I136" s="225"/>
      <c r="J136" s="226">
        <f>ROUND(I136*H136,2)</f>
        <v>0</v>
      </c>
      <c r="K136" s="227"/>
      <c r="L136" s="43"/>
      <c r="M136" s="228" t="s">
        <v>1</v>
      </c>
      <c r="N136" s="229" t="s">
        <v>41</v>
      </c>
      <c r="O136" s="90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2" t="s">
        <v>194</v>
      </c>
      <c r="AT136" s="232" t="s">
        <v>190</v>
      </c>
      <c r="AU136" s="232" t="s">
        <v>84</v>
      </c>
      <c r="AY136" s="16" t="s">
        <v>188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6" t="s">
        <v>84</v>
      </c>
      <c r="BK136" s="233">
        <f>ROUND(I136*H136,2)</f>
        <v>0</v>
      </c>
      <c r="BL136" s="16" t="s">
        <v>194</v>
      </c>
      <c r="BM136" s="232" t="s">
        <v>272</v>
      </c>
    </row>
    <row r="137" spans="1:65" s="2" customFormat="1" ht="24.15" customHeight="1">
      <c r="A137" s="37"/>
      <c r="B137" s="38"/>
      <c r="C137" s="220" t="s">
        <v>231</v>
      </c>
      <c r="D137" s="220" t="s">
        <v>190</v>
      </c>
      <c r="E137" s="221" t="s">
        <v>640</v>
      </c>
      <c r="F137" s="222" t="s">
        <v>641</v>
      </c>
      <c r="G137" s="223" t="s">
        <v>627</v>
      </c>
      <c r="H137" s="224">
        <v>10</v>
      </c>
      <c r="I137" s="225"/>
      <c r="J137" s="226">
        <f>ROUND(I137*H137,2)</f>
        <v>0</v>
      </c>
      <c r="K137" s="227"/>
      <c r="L137" s="43"/>
      <c r="M137" s="228" t="s">
        <v>1</v>
      </c>
      <c r="N137" s="229" t="s">
        <v>41</v>
      </c>
      <c r="O137" s="90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2" t="s">
        <v>194</v>
      </c>
      <c r="AT137" s="232" t="s">
        <v>190</v>
      </c>
      <c r="AU137" s="232" t="s">
        <v>84</v>
      </c>
      <c r="AY137" s="16" t="s">
        <v>188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6" t="s">
        <v>84</v>
      </c>
      <c r="BK137" s="233">
        <f>ROUND(I137*H137,2)</f>
        <v>0</v>
      </c>
      <c r="BL137" s="16" t="s">
        <v>194</v>
      </c>
      <c r="BM137" s="232" t="s">
        <v>126</v>
      </c>
    </row>
    <row r="138" spans="1:65" s="2" customFormat="1" ht="16.5" customHeight="1">
      <c r="A138" s="37"/>
      <c r="B138" s="38"/>
      <c r="C138" s="220" t="s">
        <v>237</v>
      </c>
      <c r="D138" s="220" t="s">
        <v>190</v>
      </c>
      <c r="E138" s="221" t="s">
        <v>642</v>
      </c>
      <c r="F138" s="222" t="s">
        <v>643</v>
      </c>
      <c r="G138" s="223" t="s">
        <v>644</v>
      </c>
      <c r="H138" s="273"/>
      <c r="I138" s="225"/>
      <c r="J138" s="226">
        <f>ROUND(I138*H138,2)</f>
        <v>0</v>
      </c>
      <c r="K138" s="227"/>
      <c r="L138" s="43"/>
      <c r="M138" s="228" t="s">
        <v>1</v>
      </c>
      <c r="N138" s="229" t="s">
        <v>41</v>
      </c>
      <c r="O138" s="90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2" t="s">
        <v>194</v>
      </c>
      <c r="AT138" s="232" t="s">
        <v>190</v>
      </c>
      <c r="AU138" s="232" t="s">
        <v>84</v>
      </c>
      <c r="AY138" s="16" t="s">
        <v>188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6" t="s">
        <v>84</v>
      </c>
      <c r="BK138" s="233">
        <f>ROUND(I138*H138,2)</f>
        <v>0</v>
      </c>
      <c r="BL138" s="16" t="s">
        <v>194</v>
      </c>
      <c r="BM138" s="232" t="s">
        <v>645</v>
      </c>
    </row>
    <row r="139" spans="1:65" s="2" customFormat="1" ht="16.5" customHeight="1">
      <c r="A139" s="37"/>
      <c r="B139" s="38"/>
      <c r="C139" s="220" t="s">
        <v>243</v>
      </c>
      <c r="D139" s="220" t="s">
        <v>190</v>
      </c>
      <c r="E139" s="221" t="s">
        <v>646</v>
      </c>
      <c r="F139" s="222" t="s">
        <v>647</v>
      </c>
      <c r="G139" s="223" t="s">
        <v>644</v>
      </c>
      <c r="H139" s="273"/>
      <c r="I139" s="225"/>
      <c r="J139" s="226">
        <f>ROUND(I139*H139,2)</f>
        <v>0</v>
      </c>
      <c r="K139" s="227"/>
      <c r="L139" s="43"/>
      <c r="M139" s="228" t="s">
        <v>1</v>
      </c>
      <c r="N139" s="229" t="s">
        <v>41</v>
      </c>
      <c r="O139" s="90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2" t="s">
        <v>194</v>
      </c>
      <c r="AT139" s="232" t="s">
        <v>190</v>
      </c>
      <c r="AU139" s="232" t="s">
        <v>84</v>
      </c>
      <c r="AY139" s="16" t="s">
        <v>188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6" t="s">
        <v>84</v>
      </c>
      <c r="BK139" s="233">
        <f>ROUND(I139*H139,2)</f>
        <v>0</v>
      </c>
      <c r="BL139" s="16" t="s">
        <v>194</v>
      </c>
      <c r="BM139" s="232" t="s">
        <v>648</v>
      </c>
    </row>
    <row r="140" spans="1:63" s="12" customFormat="1" ht="25.9" customHeight="1">
      <c r="A140" s="12"/>
      <c r="B140" s="204"/>
      <c r="C140" s="205"/>
      <c r="D140" s="206" t="s">
        <v>75</v>
      </c>
      <c r="E140" s="207" t="s">
        <v>649</v>
      </c>
      <c r="F140" s="207" t="s">
        <v>650</v>
      </c>
      <c r="G140" s="205"/>
      <c r="H140" s="205"/>
      <c r="I140" s="208"/>
      <c r="J140" s="209">
        <f>BK140</f>
        <v>0</v>
      </c>
      <c r="K140" s="205"/>
      <c r="L140" s="210"/>
      <c r="M140" s="211"/>
      <c r="N140" s="212"/>
      <c r="O140" s="212"/>
      <c r="P140" s="213">
        <f>SUM(P141:P151)</f>
        <v>0</v>
      </c>
      <c r="Q140" s="212"/>
      <c r="R140" s="213">
        <f>SUM(R141:R151)</f>
        <v>0</v>
      </c>
      <c r="S140" s="212"/>
      <c r="T140" s="214">
        <f>SUM(T141:T151)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5" t="s">
        <v>84</v>
      </c>
      <c r="AT140" s="216" t="s">
        <v>75</v>
      </c>
      <c r="AU140" s="216" t="s">
        <v>76</v>
      </c>
      <c r="AY140" s="215" t="s">
        <v>188</v>
      </c>
      <c r="BK140" s="217">
        <f>SUM(BK141:BK151)</f>
        <v>0</v>
      </c>
    </row>
    <row r="141" spans="1:65" s="2" customFormat="1" ht="16.5" customHeight="1">
      <c r="A141" s="37"/>
      <c r="B141" s="38"/>
      <c r="C141" s="220" t="s">
        <v>248</v>
      </c>
      <c r="D141" s="220" t="s">
        <v>190</v>
      </c>
      <c r="E141" s="221" t="s">
        <v>651</v>
      </c>
      <c r="F141" s="222" t="s">
        <v>652</v>
      </c>
      <c r="G141" s="223" t="s">
        <v>251</v>
      </c>
      <c r="H141" s="224">
        <v>250</v>
      </c>
      <c r="I141" s="225"/>
      <c r="J141" s="226">
        <f>ROUND(I141*H141,2)</f>
        <v>0</v>
      </c>
      <c r="K141" s="227"/>
      <c r="L141" s="43"/>
      <c r="M141" s="228" t="s">
        <v>1</v>
      </c>
      <c r="N141" s="229" t="s">
        <v>41</v>
      </c>
      <c r="O141" s="90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2" t="s">
        <v>194</v>
      </c>
      <c r="AT141" s="232" t="s">
        <v>190</v>
      </c>
      <c r="AU141" s="232" t="s">
        <v>84</v>
      </c>
      <c r="AY141" s="16" t="s">
        <v>188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6" t="s">
        <v>84</v>
      </c>
      <c r="BK141" s="233">
        <f>ROUND(I141*H141,2)</f>
        <v>0</v>
      </c>
      <c r="BL141" s="16" t="s">
        <v>194</v>
      </c>
      <c r="BM141" s="232" t="s">
        <v>292</v>
      </c>
    </row>
    <row r="142" spans="1:65" s="2" customFormat="1" ht="16.5" customHeight="1">
      <c r="A142" s="37"/>
      <c r="B142" s="38"/>
      <c r="C142" s="220" t="s">
        <v>254</v>
      </c>
      <c r="D142" s="220" t="s">
        <v>190</v>
      </c>
      <c r="E142" s="221" t="s">
        <v>653</v>
      </c>
      <c r="F142" s="222" t="s">
        <v>654</v>
      </c>
      <c r="G142" s="223" t="s">
        <v>251</v>
      </c>
      <c r="H142" s="224">
        <v>190</v>
      </c>
      <c r="I142" s="225"/>
      <c r="J142" s="226">
        <f>ROUND(I142*H142,2)</f>
        <v>0</v>
      </c>
      <c r="K142" s="227"/>
      <c r="L142" s="43"/>
      <c r="M142" s="228" t="s">
        <v>1</v>
      </c>
      <c r="N142" s="229" t="s">
        <v>41</v>
      </c>
      <c r="O142" s="90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2" t="s">
        <v>194</v>
      </c>
      <c r="AT142" s="232" t="s">
        <v>190</v>
      </c>
      <c r="AU142" s="232" t="s">
        <v>84</v>
      </c>
      <c r="AY142" s="16" t="s">
        <v>188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6" t="s">
        <v>84</v>
      </c>
      <c r="BK142" s="233">
        <f>ROUND(I142*H142,2)</f>
        <v>0</v>
      </c>
      <c r="BL142" s="16" t="s">
        <v>194</v>
      </c>
      <c r="BM142" s="232" t="s">
        <v>302</v>
      </c>
    </row>
    <row r="143" spans="1:65" s="2" customFormat="1" ht="16.5" customHeight="1">
      <c r="A143" s="37"/>
      <c r="B143" s="38"/>
      <c r="C143" s="220" t="s">
        <v>260</v>
      </c>
      <c r="D143" s="220" t="s">
        <v>190</v>
      </c>
      <c r="E143" s="221" t="s">
        <v>655</v>
      </c>
      <c r="F143" s="222" t="s">
        <v>656</v>
      </c>
      <c r="G143" s="223" t="s">
        <v>251</v>
      </c>
      <c r="H143" s="224">
        <v>250</v>
      </c>
      <c r="I143" s="225"/>
      <c r="J143" s="226">
        <f>ROUND(I143*H143,2)</f>
        <v>0</v>
      </c>
      <c r="K143" s="227"/>
      <c r="L143" s="43"/>
      <c r="M143" s="228" t="s">
        <v>1</v>
      </c>
      <c r="N143" s="229" t="s">
        <v>41</v>
      </c>
      <c r="O143" s="90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2" t="s">
        <v>194</v>
      </c>
      <c r="AT143" s="232" t="s">
        <v>190</v>
      </c>
      <c r="AU143" s="232" t="s">
        <v>84</v>
      </c>
      <c r="AY143" s="16" t="s">
        <v>188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6" t="s">
        <v>84</v>
      </c>
      <c r="BK143" s="233">
        <f>ROUND(I143*H143,2)</f>
        <v>0</v>
      </c>
      <c r="BL143" s="16" t="s">
        <v>194</v>
      </c>
      <c r="BM143" s="232" t="s">
        <v>657</v>
      </c>
    </row>
    <row r="144" spans="1:65" s="2" customFormat="1" ht="16.5" customHeight="1">
      <c r="A144" s="37"/>
      <c r="B144" s="38"/>
      <c r="C144" s="220" t="s">
        <v>264</v>
      </c>
      <c r="D144" s="220" t="s">
        <v>190</v>
      </c>
      <c r="E144" s="221" t="s">
        <v>658</v>
      </c>
      <c r="F144" s="222" t="s">
        <v>659</v>
      </c>
      <c r="G144" s="223" t="s">
        <v>627</v>
      </c>
      <c r="H144" s="224">
        <v>10</v>
      </c>
      <c r="I144" s="225"/>
      <c r="J144" s="226">
        <f>ROUND(I144*H144,2)</f>
        <v>0</v>
      </c>
      <c r="K144" s="227"/>
      <c r="L144" s="43"/>
      <c r="M144" s="228" t="s">
        <v>1</v>
      </c>
      <c r="N144" s="229" t="s">
        <v>41</v>
      </c>
      <c r="O144" s="90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2" t="s">
        <v>194</v>
      </c>
      <c r="AT144" s="232" t="s">
        <v>190</v>
      </c>
      <c r="AU144" s="232" t="s">
        <v>84</v>
      </c>
      <c r="AY144" s="16" t="s">
        <v>188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6" t="s">
        <v>84</v>
      </c>
      <c r="BK144" s="233">
        <f>ROUND(I144*H144,2)</f>
        <v>0</v>
      </c>
      <c r="BL144" s="16" t="s">
        <v>194</v>
      </c>
      <c r="BM144" s="232" t="s">
        <v>313</v>
      </c>
    </row>
    <row r="145" spans="1:65" s="2" customFormat="1" ht="16.5" customHeight="1">
      <c r="A145" s="37"/>
      <c r="B145" s="38"/>
      <c r="C145" s="220" t="s">
        <v>8</v>
      </c>
      <c r="D145" s="220" t="s">
        <v>190</v>
      </c>
      <c r="E145" s="221" t="s">
        <v>660</v>
      </c>
      <c r="F145" s="222" t="s">
        <v>661</v>
      </c>
      <c r="G145" s="223" t="s">
        <v>627</v>
      </c>
      <c r="H145" s="224">
        <v>3</v>
      </c>
      <c r="I145" s="225"/>
      <c r="J145" s="226">
        <f>ROUND(I145*H145,2)</f>
        <v>0</v>
      </c>
      <c r="K145" s="227"/>
      <c r="L145" s="43"/>
      <c r="M145" s="228" t="s">
        <v>1</v>
      </c>
      <c r="N145" s="229" t="s">
        <v>41</v>
      </c>
      <c r="O145" s="90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2" t="s">
        <v>194</v>
      </c>
      <c r="AT145" s="232" t="s">
        <v>190</v>
      </c>
      <c r="AU145" s="232" t="s">
        <v>84</v>
      </c>
      <c r="AY145" s="16" t="s">
        <v>188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6" t="s">
        <v>84</v>
      </c>
      <c r="BK145" s="233">
        <f>ROUND(I145*H145,2)</f>
        <v>0</v>
      </c>
      <c r="BL145" s="16" t="s">
        <v>194</v>
      </c>
      <c r="BM145" s="232" t="s">
        <v>321</v>
      </c>
    </row>
    <row r="146" spans="1:65" s="2" customFormat="1" ht="16.5" customHeight="1">
      <c r="A146" s="37"/>
      <c r="B146" s="38"/>
      <c r="C146" s="220" t="s">
        <v>272</v>
      </c>
      <c r="D146" s="220" t="s">
        <v>190</v>
      </c>
      <c r="E146" s="221" t="s">
        <v>662</v>
      </c>
      <c r="F146" s="222" t="s">
        <v>663</v>
      </c>
      <c r="G146" s="223" t="s">
        <v>627</v>
      </c>
      <c r="H146" s="224">
        <v>9</v>
      </c>
      <c r="I146" s="225"/>
      <c r="J146" s="226">
        <f>ROUND(I146*H146,2)</f>
        <v>0</v>
      </c>
      <c r="K146" s="227"/>
      <c r="L146" s="43"/>
      <c r="M146" s="228" t="s">
        <v>1</v>
      </c>
      <c r="N146" s="229" t="s">
        <v>41</v>
      </c>
      <c r="O146" s="90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2" t="s">
        <v>194</v>
      </c>
      <c r="AT146" s="232" t="s">
        <v>190</v>
      </c>
      <c r="AU146" s="232" t="s">
        <v>84</v>
      </c>
      <c r="AY146" s="16" t="s">
        <v>188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6" t="s">
        <v>84</v>
      </c>
      <c r="BK146" s="233">
        <f>ROUND(I146*H146,2)</f>
        <v>0</v>
      </c>
      <c r="BL146" s="16" t="s">
        <v>194</v>
      </c>
      <c r="BM146" s="232" t="s">
        <v>329</v>
      </c>
    </row>
    <row r="147" spans="1:65" s="2" customFormat="1" ht="16.5" customHeight="1">
      <c r="A147" s="37"/>
      <c r="B147" s="38"/>
      <c r="C147" s="220" t="s">
        <v>278</v>
      </c>
      <c r="D147" s="220" t="s">
        <v>190</v>
      </c>
      <c r="E147" s="221" t="s">
        <v>664</v>
      </c>
      <c r="F147" s="222" t="s">
        <v>665</v>
      </c>
      <c r="G147" s="223" t="s">
        <v>627</v>
      </c>
      <c r="H147" s="224">
        <v>10</v>
      </c>
      <c r="I147" s="225"/>
      <c r="J147" s="226">
        <f>ROUND(I147*H147,2)</f>
        <v>0</v>
      </c>
      <c r="K147" s="227"/>
      <c r="L147" s="43"/>
      <c r="M147" s="228" t="s">
        <v>1</v>
      </c>
      <c r="N147" s="229" t="s">
        <v>41</v>
      </c>
      <c r="O147" s="90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2" t="s">
        <v>194</v>
      </c>
      <c r="AT147" s="232" t="s">
        <v>190</v>
      </c>
      <c r="AU147" s="232" t="s">
        <v>84</v>
      </c>
      <c r="AY147" s="16" t="s">
        <v>188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6" t="s">
        <v>84</v>
      </c>
      <c r="BK147" s="233">
        <f>ROUND(I147*H147,2)</f>
        <v>0</v>
      </c>
      <c r="BL147" s="16" t="s">
        <v>194</v>
      </c>
      <c r="BM147" s="232" t="s">
        <v>337</v>
      </c>
    </row>
    <row r="148" spans="1:65" s="2" customFormat="1" ht="16.5" customHeight="1">
      <c r="A148" s="37"/>
      <c r="B148" s="38"/>
      <c r="C148" s="220" t="s">
        <v>126</v>
      </c>
      <c r="D148" s="220" t="s">
        <v>190</v>
      </c>
      <c r="E148" s="221" t="s">
        <v>666</v>
      </c>
      <c r="F148" s="222" t="s">
        <v>667</v>
      </c>
      <c r="G148" s="223" t="s">
        <v>627</v>
      </c>
      <c r="H148" s="224">
        <v>10</v>
      </c>
      <c r="I148" s="225"/>
      <c r="J148" s="226">
        <f>ROUND(I148*H148,2)</f>
        <v>0</v>
      </c>
      <c r="K148" s="227"/>
      <c r="L148" s="43"/>
      <c r="M148" s="228" t="s">
        <v>1</v>
      </c>
      <c r="N148" s="229" t="s">
        <v>41</v>
      </c>
      <c r="O148" s="90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2" t="s">
        <v>194</v>
      </c>
      <c r="AT148" s="232" t="s">
        <v>190</v>
      </c>
      <c r="AU148" s="232" t="s">
        <v>84</v>
      </c>
      <c r="AY148" s="16" t="s">
        <v>188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6" t="s">
        <v>84</v>
      </c>
      <c r="BK148" s="233">
        <f>ROUND(I148*H148,2)</f>
        <v>0</v>
      </c>
      <c r="BL148" s="16" t="s">
        <v>194</v>
      </c>
      <c r="BM148" s="232" t="s">
        <v>347</v>
      </c>
    </row>
    <row r="149" spans="1:65" s="2" customFormat="1" ht="16.5" customHeight="1">
      <c r="A149" s="37"/>
      <c r="B149" s="38"/>
      <c r="C149" s="220" t="s">
        <v>288</v>
      </c>
      <c r="D149" s="220" t="s">
        <v>190</v>
      </c>
      <c r="E149" s="221" t="s">
        <v>668</v>
      </c>
      <c r="F149" s="222" t="s">
        <v>669</v>
      </c>
      <c r="G149" s="223" t="s">
        <v>251</v>
      </c>
      <c r="H149" s="224">
        <v>100</v>
      </c>
      <c r="I149" s="225"/>
      <c r="J149" s="226">
        <f>ROUND(I149*H149,2)</f>
        <v>0</v>
      </c>
      <c r="K149" s="227"/>
      <c r="L149" s="43"/>
      <c r="M149" s="228" t="s">
        <v>1</v>
      </c>
      <c r="N149" s="229" t="s">
        <v>41</v>
      </c>
      <c r="O149" s="90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2" t="s">
        <v>194</v>
      </c>
      <c r="AT149" s="232" t="s">
        <v>190</v>
      </c>
      <c r="AU149" s="232" t="s">
        <v>84</v>
      </c>
      <c r="AY149" s="16" t="s">
        <v>188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6" t="s">
        <v>84</v>
      </c>
      <c r="BK149" s="233">
        <f>ROUND(I149*H149,2)</f>
        <v>0</v>
      </c>
      <c r="BL149" s="16" t="s">
        <v>194</v>
      </c>
      <c r="BM149" s="232" t="s">
        <v>357</v>
      </c>
    </row>
    <row r="150" spans="1:65" s="2" customFormat="1" ht="16.5" customHeight="1">
      <c r="A150" s="37"/>
      <c r="B150" s="38"/>
      <c r="C150" s="220" t="s">
        <v>292</v>
      </c>
      <c r="D150" s="220" t="s">
        <v>190</v>
      </c>
      <c r="E150" s="221" t="s">
        <v>670</v>
      </c>
      <c r="F150" s="222" t="s">
        <v>671</v>
      </c>
      <c r="G150" s="223" t="s">
        <v>644</v>
      </c>
      <c r="H150" s="273"/>
      <c r="I150" s="225"/>
      <c r="J150" s="226">
        <f>ROUND(I150*H150,2)</f>
        <v>0</v>
      </c>
      <c r="K150" s="227"/>
      <c r="L150" s="43"/>
      <c r="M150" s="228" t="s">
        <v>1</v>
      </c>
      <c r="N150" s="229" t="s">
        <v>41</v>
      </c>
      <c r="O150" s="90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2" t="s">
        <v>194</v>
      </c>
      <c r="AT150" s="232" t="s">
        <v>190</v>
      </c>
      <c r="AU150" s="232" t="s">
        <v>84</v>
      </c>
      <c r="AY150" s="16" t="s">
        <v>188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6" t="s">
        <v>84</v>
      </c>
      <c r="BK150" s="233">
        <f>ROUND(I150*H150,2)</f>
        <v>0</v>
      </c>
      <c r="BL150" s="16" t="s">
        <v>194</v>
      </c>
      <c r="BM150" s="232" t="s">
        <v>672</v>
      </c>
    </row>
    <row r="151" spans="1:65" s="2" customFormat="1" ht="16.5" customHeight="1">
      <c r="A151" s="37"/>
      <c r="B151" s="38"/>
      <c r="C151" s="220" t="s">
        <v>7</v>
      </c>
      <c r="D151" s="220" t="s">
        <v>190</v>
      </c>
      <c r="E151" s="221" t="s">
        <v>673</v>
      </c>
      <c r="F151" s="222" t="s">
        <v>674</v>
      </c>
      <c r="G151" s="223" t="s">
        <v>644</v>
      </c>
      <c r="H151" s="273"/>
      <c r="I151" s="225"/>
      <c r="J151" s="226">
        <f>ROUND(I151*H151,2)</f>
        <v>0</v>
      </c>
      <c r="K151" s="227"/>
      <c r="L151" s="43"/>
      <c r="M151" s="228" t="s">
        <v>1</v>
      </c>
      <c r="N151" s="229" t="s">
        <v>41</v>
      </c>
      <c r="O151" s="90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2" t="s">
        <v>194</v>
      </c>
      <c r="AT151" s="232" t="s">
        <v>190</v>
      </c>
      <c r="AU151" s="232" t="s">
        <v>84</v>
      </c>
      <c r="AY151" s="16" t="s">
        <v>188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6" t="s">
        <v>84</v>
      </c>
      <c r="BK151" s="233">
        <f>ROUND(I151*H151,2)</f>
        <v>0</v>
      </c>
      <c r="BL151" s="16" t="s">
        <v>194</v>
      </c>
      <c r="BM151" s="232" t="s">
        <v>675</v>
      </c>
    </row>
    <row r="152" spans="1:63" s="12" customFormat="1" ht="25.9" customHeight="1">
      <c r="A152" s="12"/>
      <c r="B152" s="204"/>
      <c r="C152" s="205"/>
      <c r="D152" s="206" t="s">
        <v>75</v>
      </c>
      <c r="E152" s="207" t="s">
        <v>676</v>
      </c>
      <c r="F152" s="207" t="s">
        <v>677</v>
      </c>
      <c r="G152" s="205"/>
      <c r="H152" s="205"/>
      <c r="I152" s="208"/>
      <c r="J152" s="209">
        <f>BK152</f>
        <v>0</v>
      </c>
      <c r="K152" s="205"/>
      <c r="L152" s="210"/>
      <c r="M152" s="211"/>
      <c r="N152" s="212"/>
      <c r="O152" s="212"/>
      <c r="P152" s="213">
        <f>SUM(P153:P166)</f>
        <v>0</v>
      </c>
      <c r="Q152" s="212"/>
      <c r="R152" s="213">
        <f>SUM(R153:R166)</f>
        <v>0</v>
      </c>
      <c r="S152" s="212"/>
      <c r="T152" s="214">
        <f>SUM(T153:T166)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5" t="s">
        <v>84</v>
      </c>
      <c r="AT152" s="216" t="s">
        <v>75</v>
      </c>
      <c r="AU152" s="216" t="s">
        <v>76</v>
      </c>
      <c r="AY152" s="215" t="s">
        <v>188</v>
      </c>
      <c r="BK152" s="217">
        <f>SUM(BK153:BK166)</f>
        <v>0</v>
      </c>
    </row>
    <row r="153" spans="1:65" s="2" customFormat="1" ht="16.5" customHeight="1">
      <c r="A153" s="37"/>
      <c r="B153" s="38"/>
      <c r="C153" s="220" t="s">
        <v>302</v>
      </c>
      <c r="D153" s="220" t="s">
        <v>190</v>
      </c>
      <c r="E153" s="221" t="s">
        <v>678</v>
      </c>
      <c r="F153" s="222" t="s">
        <v>679</v>
      </c>
      <c r="G153" s="223" t="s">
        <v>257</v>
      </c>
      <c r="H153" s="224">
        <v>3.15</v>
      </c>
      <c r="I153" s="225"/>
      <c r="J153" s="226">
        <f>ROUND(I153*H153,2)</f>
        <v>0</v>
      </c>
      <c r="K153" s="227"/>
      <c r="L153" s="43"/>
      <c r="M153" s="228" t="s">
        <v>1</v>
      </c>
      <c r="N153" s="229" t="s">
        <v>41</v>
      </c>
      <c r="O153" s="90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2" t="s">
        <v>194</v>
      </c>
      <c r="AT153" s="232" t="s">
        <v>190</v>
      </c>
      <c r="AU153" s="232" t="s">
        <v>84</v>
      </c>
      <c r="AY153" s="16" t="s">
        <v>188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6" t="s">
        <v>84</v>
      </c>
      <c r="BK153" s="233">
        <f>ROUND(I153*H153,2)</f>
        <v>0</v>
      </c>
      <c r="BL153" s="16" t="s">
        <v>194</v>
      </c>
      <c r="BM153" s="232" t="s">
        <v>366</v>
      </c>
    </row>
    <row r="154" spans="1:65" s="2" customFormat="1" ht="16.5" customHeight="1">
      <c r="A154" s="37"/>
      <c r="B154" s="38"/>
      <c r="C154" s="220" t="s">
        <v>140</v>
      </c>
      <c r="D154" s="220" t="s">
        <v>190</v>
      </c>
      <c r="E154" s="221" t="s">
        <v>680</v>
      </c>
      <c r="F154" s="222" t="s">
        <v>681</v>
      </c>
      <c r="G154" s="223" t="s">
        <v>257</v>
      </c>
      <c r="H154" s="224">
        <v>2.1</v>
      </c>
      <c r="I154" s="225"/>
      <c r="J154" s="226">
        <f>ROUND(I154*H154,2)</f>
        <v>0</v>
      </c>
      <c r="K154" s="227"/>
      <c r="L154" s="43"/>
      <c r="M154" s="228" t="s">
        <v>1</v>
      </c>
      <c r="N154" s="229" t="s">
        <v>41</v>
      </c>
      <c r="O154" s="90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2" t="s">
        <v>194</v>
      </c>
      <c r="AT154" s="232" t="s">
        <v>190</v>
      </c>
      <c r="AU154" s="232" t="s">
        <v>84</v>
      </c>
      <c r="AY154" s="16" t="s">
        <v>188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6" t="s">
        <v>84</v>
      </c>
      <c r="BK154" s="233">
        <f>ROUND(I154*H154,2)</f>
        <v>0</v>
      </c>
      <c r="BL154" s="16" t="s">
        <v>194</v>
      </c>
      <c r="BM154" s="232" t="s">
        <v>375</v>
      </c>
    </row>
    <row r="155" spans="1:65" s="2" customFormat="1" ht="16.5" customHeight="1">
      <c r="A155" s="37"/>
      <c r="B155" s="38"/>
      <c r="C155" s="220" t="s">
        <v>657</v>
      </c>
      <c r="D155" s="220" t="s">
        <v>190</v>
      </c>
      <c r="E155" s="221" t="s">
        <v>682</v>
      </c>
      <c r="F155" s="222" t="s">
        <v>683</v>
      </c>
      <c r="G155" s="223" t="s">
        <v>627</v>
      </c>
      <c r="H155" s="224">
        <v>60</v>
      </c>
      <c r="I155" s="225"/>
      <c r="J155" s="226">
        <f>ROUND(I155*H155,2)</f>
        <v>0</v>
      </c>
      <c r="K155" s="227"/>
      <c r="L155" s="43"/>
      <c r="M155" s="228" t="s">
        <v>1</v>
      </c>
      <c r="N155" s="229" t="s">
        <v>41</v>
      </c>
      <c r="O155" s="90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2" t="s">
        <v>194</v>
      </c>
      <c r="AT155" s="232" t="s">
        <v>190</v>
      </c>
      <c r="AU155" s="232" t="s">
        <v>84</v>
      </c>
      <c r="AY155" s="16" t="s">
        <v>188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6" t="s">
        <v>84</v>
      </c>
      <c r="BK155" s="233">
        <f>ROUND(I155*H155,2)</f>
        <v>0</v>
      </c>
      <c r="BL155" s="16" t="s">
        <v>194</v>
      </c>
      <c r="BM155" s="232" t="s">
        <v>386</v>
      </c>
    </row>
    <row r="156" spans="1:65" s="2" customFormat="1" ht="16.5" customHeight="1">
      <c r="A156" s="37"/>
      <c r="B156" s="38"/>
      <c r="C156" s="220" t="s">
        <v>308</v>
      </c>
      <c r="D156" s="220" t="s">
        <v>190</v>
      </c>
      <c r="E156" s="221" t="s">
        <v>684</v>
      </c>
      <c r="F156" s="222" t="s">
        <v>685</v>
      </c>
      <c r="G156" s="223" t="s">
        <v>251</v>
      </c>
      <c r="H156" s="224">
        <v>30</v>
      </c>
      <c r="I156" s="225"/>
      <c r="J156" s="226">
        <f>ROUND(I156*H156,2)</f>
        <v>0</v>
      </c>
      <c r="K156" s="227"/>
      <c r="L156" s="43"/>
      <c r="M156" s="228" t="s">
        <v>1</v>
      </c>
      <c r="N156" s="229" t="s">
        <v>41</v>
      </c>
      <c r="O156" s="90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2" t="s">
        <v>194</v>
      </c>
      <c r="AT156" s="232" t="s">
        <v>190</v>
      </c>
      <c r="AU156" s="232" t="s">
        <v>84</v>
      </c>
      <c r="AY156" s="16" t="s">
        <v>188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6" t="s">
        <v>84</v>
      </c>
      <c r="BK156" s="233">
        <f>ROUND(I156*H156,2)</f>
        <v>0</v>
      </c>
      <c r="BL156" s="16" t="s">
        <v>194</v>
      </c>
      <c r="BM156" s="232" t="s">
        <v>128</v>
      </c>
    </row>
    <row r="157" spans="1:65" s="2" customFormat="1" ht="16.5" customHeight="1">
      <c r="A157" s="37"/>
      <c r="B157" s="38"/>
      <c r="C157" s="220" t="s">
        <v>313</v>
      </c>
      <c r="D157" s="220" t="s">
        <v>190</v>
      </c>
      <c r="E157" s="221" t="s">
        <v>680</v>
      </c>
      <c r="F157" s="222" t="s">
        <v>681</v>
      </c>
      <c r="G157" s="223" t="s">
        <v>257</v>
      </c>
      <c r="H157" s="224">
        <v>14</v>
      </c>
      <c r="I157" s="225"/>
      <c r="J157" s="226">
        <f>ROUND(I157*H157,2)</f>
        <v>0</v>
      </c>
      <c r="K157" s="227"/>
      <c r="L157" s="43"/>
      <c r="M157" s="228" t="s">
        <v>1</v>
      </c>
      <c r="N157" s="229" t="s">
        <v>41</v>
      </c>
      <c r="O157" s="90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2" t="s">
        <v>194</v>
      </c>
      <c r="AT157" s="232" t="s">
        <v>190</v>
      </c>
      <c r="AU157" s="232" t="s">
        <v>84</v>
      </c>
      <c r="AY157" s="16" t="s">
        <v>188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6" t="s">
        <v>84</v>
      </c>
      <c r="BK157" s="233">
        <f>ROUND(I157*H157,2)</f>
        <v>0</v>
      </c>
      <c r="BL157" s="16" t="s">
        <v>194</v>
      </c>
      <c r="BM157" s="232" t="s">
        <v>407</v>
      </c>
    </row>
    <row r="158" spans="1:65" s="2" customFormat="1" ht="16.5" customHeight="1">
      <c r="A158" s="37"/>
      <c r="B158" s="38"/>
      <c r="C158" s="220" t="s">
        <v>317</v>
      </c>
      <c r="D158" s="220" t="s">
        <v>190</v>
      </c>
      <c r="E158" s="221" t="s">
        <v>682</v>
      </c>
      <c r="F158" s="222" t="s">
        <v>683</v>
      </c>
      <c r="G158" s="223" t="s">
        <v>627</v>
      </c>
      <c r="H158" s="224">
        <v>280</v>
      </c>
      <c r="I158" s="225"/>
      <c r="J158" s="226">
        <f>ROUND(I158*H158,2)</f>
        <v>0</v>
      </c>
      <c r="K158" s="227"/>
      <c r="L158" s="43"/>
      <c r="M158" s="228" t="s">
        <v>1</v>
      </c>
      <c r="N158" s="229" t="s">
        <v>41</v>
      </c>
      <c r="O158" s="90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2" t="s">
        <v>194</v>
      </c>
      <c r="AT158" s="232" t="s">
        <v>190</v>
      </c>
      <c r="AU158" s="232" t="s">
        <v>84</v>
      </c>
      <c r="AY158" s="16" t="s">
        <v>188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6" t="s">
        <v>84</v>
      </c>
      <c r="BK158" s="233">
        <f>ROUND(I158*H158,2)</f>
        <v>0</v>
      </c>
      <c r="BL158" s="16" t="s">
        <v>194</v>
      </c>
      <c r="BM158" s="232" t="s">
        <v>420</v>
      </c>
    </row>
    <row r="159" spans="1:65" s="2" customFormat="1" ht="16.5" customHeight="1">
      <c r="A159" s="37"/>
      <c r="B159" s="38"/>
      <c r="C159" s="220" t="s">
        <v>321</v>
      </c>
      <c r="D159" s="220" t="s">
        <v>190</v>
      </c>
      <c r="E159" s="221" t="s">
        <v>684</v>
      </c>
      <c r="F159" s="222" t="s">
        <v>685</v>
      </c>
      <c r="G159" s="223" t="s">
        <v>251</v>
      </c>
      <c r="H159" s="224">
        <v>140</v>
      </c>
      <c r="I159" s="225"/>
      <c r="J159" s="226">
        <f>ROUND(I159*H159,2)</f>
        <v>0</v>
      </c>
      <c r="K159" s="227"/>
      <c r="L159" s="43"/>
      <c r="M159" s="228" t="s">
        <v>1</v>
      </c>
      <c r="N159" s="229" t="s">
        <v>41</v>
      </c>
      <c r="O159" s="90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2" t="s">
        <v>194</v>
      </c>
      <c r="AT159" s="232" t="s">
        <v>190</v>
      </c>
      <c r="AU159" s="232" t="s">
        <v>84</v>
      </c>
      <c r="AY159" s="16" t="s">
        <v>188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6" t="s">
        <v>84</v>
      </c>
      <c r="BK159" s="233">
        <f>ROUND(I159*H159,2)</f>
        <v>0</v>
      </c>
      <c r="BL159" s="16" t="s">
        <v>194</v>
      </c>
      <c r="BM159" s="232" t="s">
        <v>430</v>
      </c>
    </row>
    <row r="160" spans="1:65" s="2" customFormat="1" ht="16.5" customHeight="1">
      <c r="A160" s="37"/>
      <c r="B160" s="38"/>
      <c r="C160" s="220" t="s">
        <v>325</v>
      </c>
      <c r="D160" s="220" t="s">
        <v>190</v>
      </c>
      <c r="E160" s="221" t="s">
        <v>678</v>
      </c>
      <c r="F160" s="222" t="s">
        <v>679</v>
      </c>
      <c r="G160" s="223" t="s">
        <v>257</v>
      </c>
      <c r="H160" s="224">
        <v>56</v>
      </c>
      <c r="I160" s="225"/>
      <c r="J160" s="226">
        <f>ROUND(I160*H160,2)</f>
        <v>0</v>
      </c>
      <c r="K160" s="227"/>
      <c r="L160" s="43"/>
      <c r="M160" s="228" t="s">
        <v>1</v>
      </c>
      <c r="N160" s="229" t="s">
        <v>41</v>
      </c>
      <c r="O160" s="90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2" t="s">
        <v>194</v>
      </c>
      <c r="AT160" s="232" t="s">
        <v>190</v>
      </c>
      <c r="AU160" s="232" t="s">
        <v>84</v>
      </c>
      <c r="AY160" s="16" t="s">
        <v>188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6" t="s">
        <v>84</v>
      </c>
      <c r="BK160" s="233">
        <f>ROUND(I160*H160,2)</f>
        <v>0</v>
      </c>
      <c r="BL160" s="16" t="s">
        <v>194</v>
      </c>
      <c r="BM160" s="232" t="s">
        <v>144</v>
      </c>
    </row>
    <row r="161" spans="1:65" s="2" customFormat="1" ht="21.75" customHeight="1">
      <c r="A161" s="37"/>
      <c r="B161" s="38"/>
      <c r="C161" s="220" t="s">
        <v>329</v>
      </c>
      <c r="D161" s="220" t="s">
        <v>190</v>
      </c>
      <c r="E161" s="221" t="s">
        <v>686</v>
      </c>
      <c r="F161" s="222" t="s">
        <v>687</v>
      </c>
      <c r="G161" s="223" t="s">
        <v>251</v>
      </c>
      <c r="H161" s="224">
        <v>150</v>
      </c>
      <c r="I161" s="225"/>
      <c r="J161" s="226">
        <f>ROUND(I161*H161,2)</f>
        <v>0</v>
      </c>
      <c r="K161" s="227"/>
      <c r="L161" s="43"/>
      <c r="M161" s="228" t="s">
        <v>1</v>
      </c>
      <c r="N161" s="229" t="s">
        <v>41</v>
      </c>
      <c r="O161" s="90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2" t="s">
        <v>194</v>
      </c>
      <c r="AT161" s="232" t="s">
        <v>190</v>
      </c>
      <c r="AU161" s="232" t="s">
        <v>84</v>
      </c>
      <c r="AY161" s="16" t="s">
        <v>188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6" t="s">
        <v>84</v>
      </c>
      <c r="BK161" s="233">
        <f>ROUND(I161*H161,2)</f>
        <v>0</v>
      </c>
      <c r="BL161" s="16" t="s">
        <v>194</v>
      </c>
      <c r="BM161" s="232" t="s">
        <v>454</v>
      </c>
    </row>
    <row r="162" spans="1:65" s="2" customFormat="1" ht="16.5" customHeight="1">
      <c r="A162" s="37"/>
      <c r="B162" s="38"/>
      <c r="C162" s="220" t="s">
        <v>333</v>
      </c>
      <c r="D162" s="220" t="s">
        <v>190</v>
      </c>
      <c r="E162" s="221" t="s">
        <v>688</v>
      </c>
      <c r="F162" s="222" t="s">
        <v>689</v>
      </c>
      <c r="G162" s="223" t="s">
        <v>627</v>
      </c>
      <c r="H162" s="224">
        <v>25</v>
      </c>
      <c r="I162" s="225"/>
      <c r="J162" s="226">
        <f>ROUND(I162*H162,2)</f>
        <v>0</v>
      </c>
      <c r="K162" s="227"/>
      <c r="L162" s="43"/>
      <c r="M162" s="228" t="s">
        <v>1</v>
      </c>
      <c r="N162" s="229" t="s">
        <v>41</v>
      </c>
      <c r="O162" s="90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2" t="s">
        <v>194</v>
      </c>
      <c r="AT162" s="232" t="s">
        <v>190</v>
      </c>
      <c r="AU162" s="232" t="s">
        <v>84</v>
      </c>
      <c r="AY162" s="16" t="s">
        <v>188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6" t="s">
        <v>84</v>
      </c>
      <c r="BK162" s="233">
        <f>ROUND(I162*H162,2)</f>
        <v>0</v>
      </c>
      <c r="BL162" s="16" t="s">
        <v>194</v>
      </c>
      <c r="BM162" s="232" t="s">
        <v>464</v>
      </c>
    </row>
    <row r="163" spans="1:65" s="2" customFormat="1" ht="16.5" customHeight="1">
      <c r="A163" s="37"/>
      <c r="B163" s="38"/>
      <c r="C163" s="220" t="s">
        <v>337</v>
      </c>
      <c r="D163" s="220" t="s">
        <v>190</v>
      </c>
      <c r="E163" s="221" t="s">
        <v>690</v>
      </c>
      <c r="F163" s="222" t="s">
        <v>691</v>
      </c>
      <c r="G163" s="223" t="s">
        <v>257</v>
      </c>
      <c r="H163" s="224">
        <v>1.36</v>
      </c>
      <c r="I163" s="225"/>
      <c r="J163" s="226">
        <f>ROUND(I163*H163,2)</f>
        <v>0</v>
      </c>
      <c r="K163" s="227"/>
      <c r="L163" s="43"/>
      <c r="M163" s="228" t="s">
        <v>1</v>
      </c>
      <c r="N163" s="229" t="s">
        <v>41</v>
      </c>
      <c r="O163" s="90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2" t="s">
        <v>194</v>
      </c>
      <c r="AT163" s="232" t="s">
        <v>190</v>
      </c>
      <c r="AU163" s="232" t="s">
        <v>84</v>
      </c>
      <c r="AY163" s="16" t="s">
        <v>188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6" t="s">
        <v>84</v>
      </c>
      <c r="BK163" s="233">
        <f>ROUND(I163*H163,2)</f>
        <v>0</v>
      </c>
      <c r="BL163" s="16" t="s">
        <v>194</v>
      </c>
      <c r="BM163" s="232" t="s">
        <v>474</v>
      </c>
    </row>
    <row r="164" spans="1:65" s="2" customFormat="1" ht="16.5" customHeight="1">
      <c r="A164" s="37"/>
      <c r="B164" s="38"/>
      <c r="C164" s="220" t="s">
        <v>342</v>
      </c>
      <c r="D164" s="220" t="s">
        <v>190</v>
      </c>
      <c r="E164" s="221" t="s">
        <v>692</v>
      </c>
      <c r="F164" s="222" t="s">
        <v>693</v>
      </c>
      <c r="G164" s="223" t="s">
        <v>627</v>
      </c>
      <c r="H164" s="224">
        <v>4</v>
      </c>
      <c r="I164" s="225"/>
      <c r="J164" s="226">
        <f>ROUND(I164*H164,2)</f>
        <v>0</v>
      </c>
      <c r="K164" s="227"/>
      <c r="L164" s="43"/>
      <c r="M164" s="228" t="s">
        <v>1</v>
      </c>
      <c r="N164" s="229" t="s">
        <v>41</v>
      </c>
      <c r="O164" s="90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2" t="s">
        <v>194</v>
      </c>
      <c r="AT164" s="232" t="s">
        <v>190</v>
      </c>
      <c r="AU164" s="232" t="s">
        <v>84</v>
      </c>
      <c r="AY164" s="16" t="s">
        <v>188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6" t="s">
        <v>84</v>
      </c>
      <c r="BK164" s="233">
        <f>ROUND(I164*H164,2)</f>
        <v>0</v>
      </c>
      <c r="BL164" s="16" t="s">
        <v>194</v>
      </c>
      <c r="BM164" s="232" t="s">
        <v>483</v>
      </c>
    </row>
    <row r="165" spans="1:65" s="2" customFormat="1" ht="16.5" customHeight="1">
      <c r="A165" s="37"/>
      <c r="B165" s="38"/>
      <c r="C165" s="220" t="s">
        <v>347</v>
      </c>
      <c r="D165" s="220" t="s">
        <v>190</v>
      </c>
      <c r="E165" s="221" t="s">
        <v>690</v>
      </c>
      <c r="F165" s="222" t="s">
        <v>691</v>
      </c>
      <c r="G165" s="223" t="s">
        <v>257</v>
      </c>
      <c r="H165" s="224">
        <v>4.56</v>
      </c>
      <c r="I165" s="225"/>
      <c r="J165" s="226">
        <f>ROUND(I165*H165,2)</f>
        <v>0</v>
      </c>
      <c r="K165" s="227"/>
      <c r="L165" s="43"/>
      <c r="M165" s="228" t="s">
        <v>1</v>
      </c>
      <c r="N165" s="229" t="s">
        <v>41</v>
      </c>
      <c r="O165" s="90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2" t="s">
        <v>194</v>
      </c>
      <c r="AT165" s="232" t="s">
        <v>190</v>
      </c>
      <c r="AU165" s="232" t="s">
        <v>84</v>
      </c>
      <c r="AY165" s="16" t="s">
        <v>188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6" t="s">
        <v>84</v>
      </c>
      <c r="BK165" s="233">
        <f>ROUND(I165*H165,2)</f>
        <v>0</v>
      </c>
      <c r="BL165" s="16" t="s">
        <v>194</v>
      </c>
      <c r="BM165" s="232" t="s">
        <v>492</v>
      </c>
    </row>
    <row r="166" spans="1:65" s="2" customFormat="1" ht="16.5" customHeight="1">
      <c r="A166" s="37"/>
      <c r="B166" s="38"/>
      <c r="C166" s="220" t="s">
        <v>352</v>
      </c>
      <c r="D166" s="220" t="s">
        <v>190</v>
      </c>
      <c r="E166" s="221" t="s">
        <v>692</v>
      </c>
      <c r="F166" s="222" t="s">
        <v>693</v>
      </c>
      <c r="G166" s="223" t="s">
        <v>627</v>
      </c>
      <c r="H166" s="224">
        <v>6</v>
      </c>
      <c r="I166" s="225"/>
      <c r="J166" s="226">
        <f>ROUND(I166*H166,2)</f>
        <v>0</v>
      </c>
      <c r="K166" s="227"/>
      <c r="L166" s="43"/>
      <c r="M166" s="228" t="s">
        <v>1</v>
      </c>
      <c r="N166" s="229" t="s">
        <v>41</v>
      </c>
      <c r="O166" s="90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2" t="s">
        <v>194</v>
      </c>
      <c r="AT166" s="232" t="s">
        <v>190</v>
      </c>
      <c r="AU166" s="232" t="s">
        <v>84</v>
      </c>
      <c r="AY166" s="16" t="s">
        <v>188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6" t="s">
        <v>84</v>
      </c>
      <c r="BK166" s="233">
        <f>ROUND(I166*H166,2)</f>
        <v>0</v>
      </c>
      <c r="BL166" s="16" t="s">
        <v>194</v>
      </c>
      <c r="BM166" s="232" t="s">
        <v>502</v>
      </c>
    </row>
    <row r="167" spans="1:63" s="12" customFormat="1" ht="25.9" customHeight="1">
      <c r="A167" s="12"/>
      <c r="B167" s="204"/>
      <c r="C167" s="205"/>
      <c r="D167" s="206" t="s">
        <v>75</v>
      </c>
      <c r="E167" s="207" t="s">
        <v>694</v>
      </c>
      <c r="F167" s="207" t="s">
        <v>695</v>
      </c>
      <c r="G167" s="205"/>
      <c r="H167" s="205"/>
      <c r="I167" s="208"/>
      <c r="J167" s="209">
        <f>BK167</f>
        <v>0</v>
      </c>
      <c r="K167" s="205"/>
      <c r="L167" s="210"/>
      <c r="M167" s="211"/>
      <c r="N167" s="212"/>
      <c r="O167" s="212"/>
      <c r="P167" s="213">
        <f>SUM(P168:P182)</f>
        <v>0</v>
      </c>
      <c r="Q167" s="212"/>
      <c r="R167" s="213">
        <f>SUM(R168:R182)</f>
        <v>0</v>
      </c>
      <c r="S167" s="212"/>
      <c r="T167" s="214">
        <f>SUM(T168:T182)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5" t="s">
        <v>84</v>
      </c>
      <c r="AT167" s="216" t="s">
        <v>75</v>
      </c>
      <c r="AU167" s="216" t="s">
        <v>76</v>
      </c>
      <c r="AY167" s="215" t="s">
        <v>188</v>
      </c>
      <c r="BK167" s="217">
        <f>SUM(BK168:BK182)</f>
        <v>0</v>
      </c>
    </row>
    <row r="168" spans="1:65" s="2" customFormat="1" ht="21.75" customHeight="1">
      <c r="A168" s="37"/>
      <c r="B168" s="38"/>
      <c r="C168" s="220" t="s">
        <v>357</v>
      </c>
      <c r="D168" s="220" t="s">
        <v>190</v>
      </c>
      <c r="E168" s="221" t="s">
        <v>696</v>
      </c>
      <c r="F168" s="222" t="s">
        <v>697</v>
      </c>
      <c r="G168" s="223" t="s">
        <v>251</v>
      </c>
      <c r="H168" s="224">
        <v>250</v>
      </c>
      <c r="I168" s="225"/>
      <c r="J168" s="226">
        <f>ROUND(I168*H168,2)</f>
        <v>0</v>
      </c>
      <c r="K168" s="227"/>
      <c r="L168" s="43"/>
      <c r="M168" s="228" t="s">
        <v>1</v>
      </c>
      <c r="N168" s="229" t="s">
        <v>41</v>
      </c>
      <c r="O168" s="90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2" t="s">
        <v>194</v>
      </c>
      <c r="AT168" s="232" t="s">
        <v>190</v>
      </c>
      <c r="AU168" s="232" t="s">
        <v>84</v>
      </c>
      <c r="AY168" s="16" t="s">
        <v>188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6" t="s">
        <v>84</v>
      </c>
      <c r="BK168" s="233">
        <f>ROUND(I168*H168,2)</f>
        <v>0</v>
      </c>
      <c r="BL168" s="16" t="s">
        <v>194</v>
      </c>
      <c r="BM168" s="232" t="s">
        <v>514</v>
      </c>
    </row>
    <row r="169" spans="1:65" s="2" customFormat="1" ht="16.5" customHeight="1">
      <c r="A169" s="37"/>
      <c r="B169" s="38"/>
      <c r="C169" s="220" t="s">
        <v>362</v>
      </c>
      <c r="D169" s="220" t="s">
        <v>190</v>
      </c>
      <c r="E169" s="221" t="s">
        <v>698</v>
      </c>
      <c r="F169" s="222" t="s">
        <v>699</v>
      </c>
      <c r="G169" s="223" t="s">
        <v>251</v>
      </c>
      <c r="H169" s="224">
        <v>190</v>
      </c>
      <c r="I169" s="225"/>
      <c r="J169" s="226">
        <f>ROUND(I169*H169,2)</f>
        <v>0</v>
      </c>
      <c r="K169" s="227"/>
      <c r="L169" s="43"/>
      <c r="M169" s="228" t="s">
        <v>1</v>
      </c>
      <c r="N169" s="229" t="s">
        <v>41</v>
      </c>
      <c r="O169" s="90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2" t="s">
        <v>194</v>
      </c>
      <c r="AT169" s="232" t="s">
        <v>190</v>
      </c>
      <c r="AU169" s="232" t="s">
        <v>84</v>
      </c>
      <c r="AY169" s="16" t="s">
        <v>188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6" t="s">
        <v>84</v>
      </c>
      <c r="BK169" s="233">
        <f>ROUND(I169*H169,2)</f>
        <v>0</v>
      </c>
      <c r="BL169" s="16" t="s">
        <v>194</v>
      </c>
      <c r="BM169" s="232" t="s">
        <v>525</v>
      </c>
    </row>
    <row r="170" spans="1:65" s="2" customFormat="1" ht="16.5" customHeight="1">
      <c r="A170" s="37"/>
      <c r="B170" s="38"/>
      <c r="C170" s="220" t="s">
        <v>366</v>
      </c>
      <c r="D170" s="220" t="s">
        <v>190</v>
      </c>
      <c r="E170" s="221" t="s">
        <v>700</v>
      </c>
      <c r="F170" s="222" t="s">
        <v>701</v>
      </c>
      <c r="G170" s="223" t="s">
        <v>627</v>
      </c>
      <c r="H170" s="224">
        <v>18</v>
      </c>
      <c r="I170" s="225"/>
      <c r="J170" s="226">
        <f>ROUND(I170*H170,2)</f>
        <v>0</v>
      </c>
      <c r="K170" s="227"/>
      <c r="L170" s="43"/>
      <c r="M170" s="228" t="s">
        <v>1</v>
      </c>
      <c r="N170" s="229" t="s">
        <v>41</v>
      </c>
      <c r="O170" s="90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2" t="s">
        <v>194</v>
      </c>
      <c r="AT170" s="232" t="s">
        <v>190</v>
      </c>
      <c r="AU170" s="232" t="s">
        <v>84</v>
      </c>
      <c r="AY170" s="16" t="s">
        <v>188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6" t="s">
        <v>84</v>
      </c>
      <c r="BK170" s="233">
        <f>ROUND(I170*H170,2)</f>
        <v>0</v>
      </c>
      <c r="BL170" s="16" t="s">
        <v>194</v>
      </c>
      <c r="BM170" s="232" t="s">
        <v>533</v>
      </c>
    </row>
    <row r="171" spans="1:65" s="2" customFormat="1" ht="21.75" customHeight="1">
      <c r="A171" s="37"/>
      <c r="B171" s="38"/>
      <c r="C171" s="220" t="s">
        <v>370</v>
      </c>
      <c r="D171" s="220" t="s">
        <v>190</v>
      </c>
      <c r="E171" s="221" t="s">
        <v>702</v>
      </c>
      <c r="F171" s="222" t="s">
        <v>703</v>
      </c>
      <c r="G171" s="223" t="s">
        <v>251</v>
      </c>
      <c r="H171" s="224">
        <v>250</v>
      </c>
      <c r="I171" s="225"/>
      <c r="J171" s="226">
        <f>ROUND(I171*H171,2)</f>
        <v>0</v>
      </c>
      <c r="K171" s="227"/>
      <c r="L171" s="43"/>
      <c r="M171" s="228" t="s">
        <v>1</v>
      </c>
      <c r="N171" s="229" t="s">
        <v>41</v>
      </c>
      <c r="O171" s="90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2" t="s">
        <v>194</v>
      </c>
      <c r="AT171" s="232" t="s">
        <v>190</v>
      </c>
      <c r="AU171" s="232" t="s">
        <v>84</v>
      </c>
      <c r="AY171" s="16" t="s">
        <v>188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6" t="s">
        <v>84</v>
      </c>
      <c r="BK171" s="233">
        <f>ROUND(I171*H171,2)</f>
        <v>0</v>
      </c>
      <c r="BL171" s="16" t="s">
        <v>194</v>
      </c>
      <c r="BM171" s="232" t="s">
        <v>542</v>
      </c>
    </row>
    <row r="172" spans="1:65" s="2" customFormat="1" ht="16.5" customHeight="1">
      <c r="A172" s="37"/>
      <c r="B172" s="38"/>
      <c r="C172" s="220" t="s">
        <v>375</v>
      </c>
      <c r="D172" s="220" t="s">
        <v>190</v>
      </c>
      <c r="E172" s="221" t="s">
        <v>704</v>
      </c>
      <c r="F172" s="222" t="s">
        <v>705</v>
      </c>
      <c r="G172" s="223" t="s">
        <v>627</v>
      </c>
      <c r="H172" s="224">
        <v>6</v>
      </c>
      <c r="I172" s="225"/>
      <c r="J172" s="226">
        <f>ROUND(I172*H172,2)</f>
        <v>0</v>
      </c>
      <c r="K172" s="227"/>
      <c r="L172" s="43"/>
      <c r="M172" s="228" t="s">
        <v>1</v>
      </c>
      <c r="N172" s="229" t="s">
        <v>41</v>
      </c>
      <c r="O172" s="90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2" t="s">
        <v>194</v>
      </c>
      <c r="AT172" s="232" t="s">
        <v>190</v>
      </c>
      <c r="AU172" s="232" t="s">
        <v>84</v>
      </c>
      <c r="AY172" s="16" t="s">
        <v>188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6" t="s">
        <v>84</v>
      </c>
      <c r="BK172" s="233">
        <f>ROUND(I172*H172,2)</f>
        <v>0</v>
      </c>
      <c r="BL172" s="16" t="s">
        <v>194</v>
      </c>
      <c r="BM172" s="232" t="s">
        <v>551</v>
      </c>
    </row>
    <row r="173" spans="1:65" s="2" customFormat="1" ht="16.5" customHeight="1">
      <c r="A173" s="37"/>
      <c r="B173" s="38"/>
      <c r="C173" s="220" t="s">
        <v>381</v>
      </c>
      <c r="D173" s="220" t="s">
        <v>190</v>
      </c>
      <c r="E173" s="221" t="s">
        <v>704</v>
      </c>
      <c r="F173" s="222" t="s">
        <v>705</v>
      </c>
      <c r="G173" s="223" t="s">
        <v>627</v>
      </c>
      <c r="H173" s="224">
        <v>4</v>
      </c>
      <c r="I173" s="225"/>
      <c r="J173" s="226">
        <f>ROUND(I173*H173,2)</f>
        <v>0</v>
      </c>
      <c r="K173" s="227"/>
      <c r="L173" s="43"/>
      <c r="M173" s="228" t="s">
        <v>1</v>
      </c>
      <c r="N173" s="229" t="s">
        <v>41</v>
      </c>
      <c r="O173" s="90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2" t="s">
        <v>194</v>
      </c>
      <c r="AT173" s="232" t="s">
        <v>190</v>
      </c>
      <c r="AU173" s="232" t="s">
        <v>84</v>
      </c>
      <c r="AY173" s="16" t="s">
        <v>188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6" t="s">
        <v>84</v>
      </c>
      <c r="BK173" s="233">
        <f>ROUND(I173*H173,2)</f>
        <v>0</v>
      </c>
      <c r="BL173" s="16" t="s">
        <v>194</v>
      </c>
      <c r="BM173" s="232" t="s">
        <v>564</v>
      </c>
    </row>
    <row r="174" spans="1:65" s="2" customFormat="1" ht="16.5" customHeight="1">
      <c r="A174" s="37"/>
      <c r="B174" s="38"/>
      <c r="C174" s="220" t="s">
        <v>386</v>
      </c>
      <c r="D174" s="220" t="s">
        <v>190</v>
      </c>
      <c r="E174" s="221" t="s">
        <v>706</v>
      </c>
      <c r="F174" s="222" t="s">
        <v>707</v>
      </c>
      <c r="G174" s="223" t="s">
        <v>627</v>
      </c>
      <c r="H174" s="224">
        <v>6</v>
      </c>
      <c r="I174" s="225"/>
      <c r="J174" s="226">
        <f>ROUND(I174*H174,2)</f>
        <v>0</v>
      </c>
      <c r="K174" s="227"/>
      <c r="L174" s="43"/>
      <c r="M174" s="228" t="s">
        <v>1</v>
      </c>
      <c r="N174" s="229" t="s">
        <v>41</v>
      </c>
      <c r="O174" s="90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2" t="s">
        <v>194</v>
      </c>
      <c r="AT174" s="232" t="s">
        <v>190</v>
      </c>
      <c r="AU174" s="232" t="s">
        <v>84</v>
      </c>
      <c r="AY174" s="16" t="s">
        <v>188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6" t="s">
        <v>84</v>
      </c>
      <c r="BK174" s="233">
        <f>ROUND(I174*H174,2)</f>
        <v>0</v>
      </c>
      <c r="BL174" s="16" t="s">
        <v>194</v>
      </c>
      <c r="BM174" s="232" t="s">
        <v>574</v>
      </c>
    </row>
    <row r="175" spans="1:65" s="2" customFormat="1" ht="16.5" customHeight="1">
      <c r="A175" s="37"/>
      <c r="B175" s="38"/>
      <c r="C175" s="220" t="s">
        <v>392</v>
      </c>
      <c r="D175" s="220" t="s">
        <v>190</v>
      </c>
      <c r="E175" s="221" t="s">
        <v>706</v>
      </c>
      <c r="F175" s="222" t="s">
        <v>707</v>
      </c>
      <c r="G175" s="223" t="s">
        <v>627</v>
      </c>
      <c r="H175" s="224">
        <v>4</v>
      </c>
      <c r="I175" s="225"/>
      <c r="J175" s="226">
        <f>ROUND(I175*H175,2)</f>
        <v>0</v>
      </c>
      <c r="K175" s="227"/>
      <c r="L175" s="43"/>
      <c r="M175" s="228" t="s">
        <v>1</v>
      </c>
      <c r="N175" s="229" t="s">
        <v>41</v>
      </c>
      <c r="O175" s="90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2" t="s">
        <v>194</v>
      </c>
      <c r="AT175" s="232" t="s">
        <v>190</v>
      </c>
      <c r="AU175" s="232" t="s">
        <v>84</v>
      </c>
      <c r="AY175" s="16" t="s">
        <v>188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6" t="s">
        <v>84</v>
      </c>
      <c r="BK175" s="233">
        <f>ROUND(I175*H175,2)</f>
        <v>0</v>
      </c>
      <c r="BL175" s="16" t="s">
        <v>194</v>
      </c>
      <c r="BM175" s="232" t="s">
        <v>584</v>
      </c>
    </row>
    <row r="176" spans="1:65" s="2" customFormat="1" ht="16.5" customHeight="1">
      <c r="A176" s="37"/>
      <c r="B176" s="38"/>
      <c r="C176" s="220" t="s">
        <v>128</v>
      </c>
      <c r="D176" s="220" t="s">
        <v>190</v>
      </c>
      <c r="E176" s="221" t="s">
        <v>708</v>
      </c>
      <c r="F176" s="222" t="s">
        <v>709</v>
      </c>
      <c r="G176" s="223" t="s">
        <v>627</v>
      </c>
      <c r="H176" s="224">
        <v>4</v>
      </c>
      <c r="I176" s="225"/>
      <c r="J176" s="226">
        <f>ROUND(I176*H176,2)</f>
        <v>0</v>
      </c>
      <c r="K176" s="227"/>
      <c r="L176" s="43"/>
      <c r="M176" s="228" t="s">
        <v>1</v>
      </c>
      <c r="N176" s="229" t="s">
        <v>41</v>
      </c>
      <c r="O176" s="90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2" t="s">
        <v>194</v>
      </c>
      <c r="AT176" s="232" t="s">
        <v>190</v>
      </c>
      <c r="AU176" s="232" t="s">
        <v>84</v>
      </c>
      <c r="AY176" s="16" t="s">
        <v>188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6" t="s">
        <v>84</v>
      </c>
      <c r="BK176" s="233">
        <f>ROUND(I176*H176,2)</f>
        <v>0</v>
      </c>
      <c r="BL176" s="16" t="s">
        <v>194</v>
      </c>
      <c r="BM176" s="232" t="s">
        <v>598</v>
      </c>
    </row>
    <row r="177" spans="1:65" s="2" customFormat="1" ht="21.75" customHeight="1">
      <c r="A177" s="37"/>
      <c r="B177" s="38"/>
      <c r="C177" s="220" t="s">
        <v>402</v>
      </c>
      <c r="D177" s="220" t="s">
        <v>190</v>
      </c>
      <c r="E177" s="221" t="s">
        <v>710</v>
      </c>
      <c r="F177" s="222" t="s">
        <v>711</v>
      </c>
      <c r="G177" s="223" t="s">
        <v>627</v>
      </c>
      <c r="H177" s="224">
        <v>1</v>
      </c>
      <c r="I177" s="225"/>
      <c r="J177" s="226">
        <f>ROUND(I177*H177,2)</f>
        <v>0</v>
      </c>
      <c r="K177" s="227"/>
      <c r="L177" s="43"/>
      <c r="M177" s="228" t="s">
        <v>1</v>
      </c>
      <c r="N177" s="229" t="s">
        <v>41</v>
      </c>
      <c r="O177" s="90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2" t="s">
        <v>194</v>
      </c>
      <c r="AT177" s="232" t="s">
        <v>190</v>
      </c>
      <c r="AU177" s="232" t="s">
        <v>84</v>
      </c>
      <c r="AY177" s="16" t="s">
        <v>188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6" t="s">
        <v>84</v>
      </c>
      <c r="BK177" s="233">
        <f>ROUND(I177*H177,2)</f>
        <v>0</v>
      </c>
      <c r="BL177" s="16" t="s">
        <v>194</v>
      </c>
      <c r="BM177" s="232" t="s">
        <v>435</v>
      </c>
    </row>
    <row r="178" spans="1:65" s="2" customFormat="1" ht="16.5" customHeight="1">
      <c r="A178" s="37"/>
      <c r="B178" s="38"/>
      <c r="C178" s="220" t="s">
        <v>407</v>
      </c>
      <c r="D178" s="220" t="s">
        <v>190</v>
      </c>
      <c r="E178" s="221" t="s">
        <v>708</v>
      </c>
      <c r="F178" s="222" t="s">
        <v>709</v>
      </c>
      <c r="G178" s="223" t="s">
        <v>627</v>
      </c>
      <c r="H178" s="224">
        <v>6</v>
      </c>
      <c r="I178" s="225"/>
      <c r="J178" s="226">
        <f>ROUND(I178*H178,2)</f>
        <v>0</v>
      </c>
      <c r="K178" s="227"/>
      <c r="L178" s="43"/>
      <c r="M178" s="228" t="s">
        <v>1</v>
      </c>
      <c r="N178" s="229" t="s">
        <v>41</v>
      </c>
      <c r="O178" s="90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2" t="s">
        <v>194</v>
      </c>
      <c r="AT178" s="232" t="s">
        <v>190</v>
      </c>
      <c r="AU178" s="232" t="s">
        <v>84</v>
      </c>
      <c r="AY178" s="16" t="s">
        <v>188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6" t="s">
        <v>84</v>
      </c>
      <c r="BK178" s="233">
        <f>ROUND(I178*H178,2)</f>
        <v>0</v>
      </c>
      <c r="BL178" s="16" t="s">
        <v>194</v>
      </c>
      <c r="BM178" s="232" t="s">
        <v>712</v>
      </c>
    </row>
    <row r="179" spans="1:65" s="2" customFormat="1" ht="16.5" customHeight="1">
      <c r="A179" s="37"/>
      <c r="B179" s="38"/>
      <c r="C179" s="220" t="s">
        <v>412</v>
      </c>
      <c r="D179" s="220" t="s">
        <v>190</v>
      </c>
      <c r="E179" s="221" t="s">
        <v>713</v>
      </c>
      <c r="F179" s="222" t="s">
        <v>714</v>
      </c>
      <c r="G179" s="223" t="s">
        <v>627</v>
      </c>
      <c r="H179" s="224">
        <v>10</v>
      </c>
      <c r="I179" s="225"/>
      <c r="J179" s="226">
        <f>ROUND(I179*H179,2)</f>
        <v>0</v>
      </c>
      <c r="K179" s="227"/>
      <c r="L179" s="43"/>
      <c r="M179" s="228" t="s">
        <v>1</v>
      </c>
      <c r="N179" s="229" t="s">
        <v>41</v>
      </c>
      <c r="O179" s="90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2" t="s">
        <v>194</v>
      </c>
      <c r="AT179" s="232" t="s">
        <v>190</v>
      </c>
      <c r="AU179" s="232" t="s">
        <v>84</v>
      </c>
      <c r="AY179" s="16" t="s">
        <v>188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6" t="s">
        <v>84</v>
      </c>
      <c r="BK179" s="233">
        <f>ROUND(I179*H179,2)</f>
        <v>0</v>
      </c>
      <c r="BL179" s="16" t="s">
        <v>194</v>
      </c>
      <c r="BM179" s="232" t="s">
        <v>715</v>
      </c>
    </row>
    <row r="180" spans="1:65" s="2" customFormat="1" ht="16.5" customHeight="1">
      <c r="A180" s="37"/>
      <c r="B180" s="38"/>
      <c r="C180" s="220" t="s">
        <v>420</v>
      </c>
      <c r="D180" s="220" t="s">
        <v>190</v>
      </c>
      <c r="E180" s="221" t="s">
        <v>698</v>
      </c>
      <c r="F180" s="222" t="s">
        <v>699</v>
      </c>
      <c r="G180" s="223" t="s">
        <v>251</v>
      </c>
      <c r="H180" s="224">
        <v>100</v>
      </c>
      <c r="I180" s="225"/>
      <c r="J180" s="226">
        <f>ROUND(I180*H180,2)</f>
        <v>0</v>
      </c>
      <c r="K180" s="227"/>
      <c r="L180" s="43"/>
      <c r="M180" s="228" t="s">
        <v>1</v>
      </c>
      <c r="N180" s="229" t="s">
        <v>41</v>
      </c>
      <c r="O180" s="90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2" t="s">
        <v>194</v>
      </c>
      <c r="AT180" s="232" t="s">
        <v>190</v>
      </c>
      <c r="AU180" s="232" t="s">
        <v>84</v>
      </c>
      <c r="AY180" s="16" t="s">
        <v>188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6" t="s">
        <v>84</v>
      </c>
      <c r="BK180" s="233">
        <f>ROUND(I180*H180,2)</f>
        <v>0</v>
      </c>
      <c r="BL180" s="16" t="s">
        <v>194</v>
      </c>
      <c r="BM180" s="232" t="s">
        <v>716</v>
      </c>
    </row>
    <row r="181" spans="1:65" s="2" customFormat="1" ht="16.5" customHeight="1">
      <c r="A181" s="37"/>
      <c r="B181" s="38"/>
      <c r="C181" s="220" t="s">
        <v>425</v>
      </c>
      <c r="D181" s="220" t="s">
        <v>190</v>
      </c>
      <c r="E181" s="221" t="s">
        <v>717</v>
      </c>
      <c r="F181" s="222" t="s">
        <v>718</v>
      </c>
      <c r="G181" s="223" t="s">
        <v>644</v>
      </c>
      <c r="H181" s="273"/>
      <c r="I181" s="225"/>
      <c r="J181" s="226">
        <f>ROUND(I181*H181,2)</f>
        <v>0</v>
      </c>
      <c r="K181" s="227"/>
      <c r="L181" s="43"/>
      <c r="M181" s="228" t="s">
        <v>1</v>
      </c>
      <c r="N181" s="229" t="s">
        <v>41</v>
      </c>
      <c r="O181" s="90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2" t="s">
        <v>194</v>
      </c>
      <c r="AT181" s="232" t="s">
        <v>190</v>
      </c>
      <c r="AU181" s="232" t="s">
        <v>84</v>
      </c>
      <c r="AY181" s="16" t="s">
        <v>188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6" t="s">
        <v>84</v>
      </c>
      <c r="BK181" s="233">
        <f>ROUND(I181*H181,2)</f>
        <v>0</v>
      </c>
      <c r="BL181" s="16" t="s">
        <v>194</v>
      </c>
      <c r="BM181" s="232" t="s">
        <v>719</v>
      </c>
    </row>
    <row r="182" spans="1:65" s="2" customFormat="1" ht="16.5" customHeight="1">
      <c r="A182" s="37"/>
      <c r="B182" s="38"/>
      <c r="C182" s="220" t="s">
        <v>430</v>
      </c>
      <c r="D182" s="220" t="s">
        <v>190</v>
      </c>
      <c r="E182" s="221" t="s">
        <v>720</v>
      </c>
      <c r="F182" s="222" t="s">
        <v>721</v>
      </c>
      <c r="G182" s="223" t="s">
        <v>644</v>
      </c>
      <c r="H182" s="273"/>
      <c r="I182" s="225"/>
      <c r="J182" s="226">
        <f>ROUND(I182*H182,2)</f>
        <v>0</v>
      </c>
      <c r="K182" s="227"/>
      <c r="L182" s="43"/>
      <c r="M182" s="228" t="s">
        <v>1</v>
      </c>
      <c r="N182" s="229" t="s">
        <v>41</v>
      </c>
      <c r="O182" s="90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2" t="s">
        <v>194</v>
      </c>
      <c r="AT182" s="232" t="s">
        <v>190</v>
      </c>
      <c r="AU182" s="232" t="s">
        <v>84</v>
      </c>
      <c r="AY182" s="16" t="s">
        <v>188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6" t="s">
        <v>84</v>
      </c>
      <c r="BK182" s="233">
        <f>ROUND(I182*H182,2)</f>
        <v>0</v>
      </c>
      <c r="BL182" s="16" t="s">
        <v>194</v>
      </c>
      <c r="BM182" s="232" t="s">
        <v>722</v>
      </c>
    </row>
    <row r="183" spans="1:63" s="12" customFormat="1" ht="25.9" customHeight="1">
      <c r="A183" s="12"/>
      <c r="B183" s="204"/>
      <c r="C183" s="205"/>
      <c r="D183" s="206" t="s">
        <v>75</v>
      </c>
      <c r="E183" s="207" t="s">
        <v>723</v>
      </c>
      <c r="F183" s="207" t="s">
        <v>724</v>
      </c>
      <c r="G183" s="205"/>
      <c r="H183" s="205"/>
      <c r="I183" s="208"/>
      <c r="J183" s="209">
        <f>BK183</f>
        <v>0</v>
      </c>
      <c r="K183" s="205"/>
      <c r="L183" s="210"/>
      <c r="M183" s="211"/>
      <c r="N183" s="212"/>
      <c r="O183" s="212"/>
      <c r="P183" s="213">
        <f>SUM(P184:P185)</f>
        <v>0</v>
      </c>
      <c r="Q183" s="212"/>
      <c r="R183" s="213">
        <f>SUM(R184:R185)</f>
        <v>0</v>
      </c>
      <c r="S183" s="212"/>
      <c r="T183" s="214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5" t="s">
        <v>84</v>
      </c>
      <c r="AT183" s="216" t="s">
        <v>75</v>
      </c>
      <c r="AU183" s="216" t="s">
        <v>76</v>
      </c>
      <c r="AY183" s="215" t="s">
        <v>188</v>
      </c>
      <c r="BK183" s="217">
        <f>SUM(BK184:BK185)</f>
        <v>0</v>
      </c>
    </row>
    <row r="184" spans="1:65" s="2" customFormat="1" ht="21.75" customHeight="1">
      <c r="A184" s="37"/>
      <c r="B184" s="38"/>
      <c r="C184" s="220" t="s">
        <v>443</v>
      </c>
      <c r="D184" s="220" t="s">
        <v>190</v>
      </c>
      <c r="E184" s="221" t="s">
        <v>725</v>
      </c>
      <c r="F184" s="222" t="s">
        <v>726</v>
      </c>
      <c r="G184" s="223" t="s">
        <v>627</v>
      </c>
      <c r="H184" s="224">
        <v>3</v>
      </c>
      <c r="I184" s="225"/>
      <c r="J184" s="226">
        <f>ROUND(I184*H184,2)</f>
        <v>0</v>
      </c>
      <c r="K184" s="227"/>
      <c r="L184" s="43"/>
      <c r="M184" s="228" t="s">
        <v>1</v>
      </c>
      <c r="N184" s="229" t="s">
        <v>41</v>
      </c>
      <c r="O184" s="90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2" t="s">
        <v>194</v>
      </c>
      <c r="AT184" s="232" t="s">
        <v>190</v>
      </c>
      <c r="AU184" s="232" t="s">
        <v>84</v>
      </c>
      <c r="AY184" s="16" t="s">
        <v>188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6" t="s">
        <v>84</v>
      </c>
      <c r="BK184" s="233">
        <f>ROUND(I184*H184,2)</f>
        <v>0</v>
      </c>
      <c r="BL184" s="16" t="s">
        <v>194</v>
      </c>
      <c r="BM184" s="232" t="s">
        <v>727</v>
      </c>
    </row>
    <row r="185" spans="1:65" s="2" customFormat="1" ht="21.75" customHeight="1">
      <c r="A185" s="37"/>
      <c r="B185" s="38"/>
      <c r="C185" s="220" t="s">
        <v>144</v>
      </c>
      <c r="D185" s="220" t="s">
        <v>190</v>
      </c>
      <c r="E185" s="221" t="s">
        <v>728</v>
      </c>
      <c r="F185" s="222" t="s">
        <v>729</v>
      </c>
      <c r="G185" s="223" t="s">
        <v>627</v>
      </c>
      <c r="H185" s="224">
        <v>3</v>
      </c>
      <c r="I185" s="225"/>
      <c r="J185" s="226">
        <f>ROUND(I185*H185,2)</f>
        <v>0</v>
      </c>
      <c r="K185" s="227"/>
      <c r="L185" s="43"/>
      <c r="M185" s="228" t="s">
        <v>1</v>
      </c>
      <c r="N185" s="229" t="s">
        <v>41</v>
      </c>
      <c r="O185" s="90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2" t="s">
        <v>194</v>
      </c>
      <c r="AT185" s="232" t="s">
        <v>190</v>
      </c>
      <c r="AU185" s="232" t="s">
        <v>84</v>
      </c>
      <c r="AY185" s="16" t="s">
        <v>188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6" t="s">
        <v>84</v>
      </c>
      <c r="BK185" s="233">
        <f>ROUND(I185*H185,2)</f>
        <v>0</v>
      </c>
      <c r="BL185" s="16" t="s">
        <v>194</v>
      </c>
      <c r="BM185" s="232" t="s">
        <v>730</v>
      </c>
    </row>
    <row r="186" spans="1:63" s="12" customFormat="1" ht="25.9" customHeight="1">
      <c r="A186" s="12"/>
      <c r="B186" s="204"/>
      <c r="C186" s="205"/>
      <c r="D186" s="206" t="s">
        <v>75</v>
      </c>
      <c r="E186" s="207" t="s">
        <v>731</v>
      </c>
      <c r="F186" s="207" t="s">
        <v>189</v>
      </c>
      <c r="G186" s="205"/>
      <c r="H186" s="205"/>
      <c r="I186" s="208"/>
      <c r="J186" s="209">
        <f>BK186</f>
        <v>0</v>
      </c>
      <c r="K186" s="205"/>
      <c r="L186" s="210"/>
      <c r="M186" s="211"/>
      <c r="N186" s="212"/>
      <c r="O186" s="212"/>
      <c r="P186" s="213">
        <f>SUM(P187:P214)</f>
        <v>0</v>
      </c>
      <c r="Q186" s="212"/>
      <c r="R186" s="213">
        <f>SUM(R187:R214)</f>
        <v>0</v>
      </c>
      <c r="S186" s="212"/>
      <c r="T186" s="214">
        <f>SUM(T187:T214)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5" t="s">
        <v>84</v>
      </c>
      <c r="AT186" s="216" t="s">
        <v>75</v>
      </c>
      <c r="AU186" s="216" t="s">
        <v>76</v>
      </c>
      <c r="AY186" s="215" t="s">
        <v>188</v>
      </c>
      <c r="BK186" s="217">
        <f>SUM(BK187:BK214)</f>
        <v>0</v>
      </c>
    </row>
    <row r="187" spans="1:65" s="2" customFormat="1" ht="16.5" customHeight="1">
      <c r="A187" s="37"/>
      <c r="B187" s="38"/>
      <c r="C187" s="220" t="s">
        <v>450</v>
      </c>
      <c r="D187" s="220" t="s">
        <v>190</v>
      </c>
      <c r="E187" s="221" t="s">
        <v>732</v>
      </c>
      <c r="F187" s="222" t="s">
        <v>733</v>
      </c>
      <c r="G187" s="223" t="s">
        <v>251</v>
      </c>
      <c r="H187" s="224">
        <v>30</v>
      </c>
      <c r="I187" s="225"/>
      <c r="J187" s="226">
        <f>ROUND(I187*H187,2)</f>
        <v>0</v>
      </c>
      <c r="K187" s="227"/>
      <c r="L187" s="43"/>
      <c r="M187" s="228" t="s">
        <v>1</v>
      </c>
      <c r="N187" s="229" t="s">
        <v>41</v>
      </c>
      <c r="O187" s="90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2" t="s">
        <v>194</v>
      </c>
      <c r="AT187" s="232" t="s">
        <v>190</v>
      </c>
      <c r="AU187" s="232" t="s">
        <v>84</v>
      </c>
      <c r="AY187" s="16" t="s">
        <v>188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6" t="s">
        <v>84</v>
      </c>
      <c r="BK187" s="233">
        <f>ROUND(I187*H187,2)</f>
        <v>0</v>
      </c>
      <c r="BL187" s="16" t="s">
        <v>194</v>
      </c>
      <c r="BM187" s="232" t="s">
        <v>734</v>
      </c>
    </row>
    <row r="188" spans="1:65" s="2" customFormat="1" ht="21.75" customHeight="1">
      <c r="A188" s="37"/>
      <c r="B188" s="38"/>
      <c r="C188" s="220" t="s">
        <v>454</v>
      </c>
      <c r="D188" s="220" t="s">
        <v>190</v>
      </c>
      <c r="E188" s="221" t="s">
        <v>735</v>
      </c>
      <c r="F188" s="222" t="s">
        <v>736</v>
      </c>
      <c r="G188" s="223" t="s">
        <v>251</v>
      </c>
      <c r="H188" s="224">
        <v>30</v>
      </c>
      <c r="I188" s="225"/>
      <c r="J188" s="226">
        <f>ROUND(I188*H188,2)</f>
        <v>0</v>
      </c>
      <c r="K188" s="227"/>
      <c r="L188" s="43"/>
      <c r="M188" s="228" t="s">
        <v>1</v>
      </c>
      <c r="N188" s="229" t="s">
        <v>41</v>
      </c>
      <c r="O188" s="90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2" t="s">
        <v>194</v>
      </c>
      <c r="AT188" s="232" t="s">
        <v>190</v>
      </c>
      <c r="AU188" s="232" t="s">
        <v>84</v>
      </c>
      <c r="AY188" s="16" t="s">
        <v>188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6" t="s">
        <v>84</v>
      </c>
      <c r="BK188" s="233">
        <f>ROUND(I188*H188,2)</f>
        <v>0</v>
      </c>
      <c r="BL188" s="16" t="s">
        <v>194</v>
      </c>
      <c r="BM188" s="232" t="s">
        <v>737</v>
      </c>
    </row>
    <row r="189" spans="1:65" s="2" customFormat="1" ht="16.5" customHeight="1">
      <c r="A189" s="37"/>
      <c r="B189" s="38"/>
      <c r="C189" s="220" t="s">
        <v>458</v>
      </c>
      <c r="D189" s="220" t="s">
        <v>190</v>
      </c>
      <c r="E189" s="221" t="s">
        <v>738</v>
      </c>
      <c r="F189" s="222" t="s">
        <v>739</v>
      </c>
      <c r="G189" s="223" t="s">
        <v>251</v>
      </c>
      <c r="H189" s="224">
        <v>30</v>
      </c>
      <c r="I189" s="225"/>
      <c r="J189" s="226">
        <f>ROUND(I189*H189,2)</f>
        <v>0</v>
      </c>
      <c r="K189" s="227"/>
      <c r="L189" s="43"/>
      <c r="M189" s="228" t="s">
        <v>1</v>
      </c>
      <c r="N189" s="229" t="s">
        <v>41</v>
      </c>
      <c r="O189" s="90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2" t="s">
        <v>194</v>
      </c>
      <c r="AT189" s="232" t="s">
        <v>190</v>
      </c>
      <c r="AU189" s="232" t="s">
        <v>84</v>
      </c>
      <c r="AY189" s="16" t="s">
        <v>188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6" t="s">
        <v>84</v>
      </c>
      <c r="BK189" s="233">
        <f>ROUND(I189*H189,2)</f>
        <v>0</v>
      </c>
      <c r="BL189" s="16" t="s">
        <v>194</v>
      </c>
      <c r="BM189" s="232" t="s">
        <v>740</v>
      </c>
    </row>
    <row r="190" spans="1:65" s="2" customFormat="1" ht="16.5" customHeight="1">
      <c r="A190" s="37"/>
      <c r="B190" s="38"/>
      <c r="C190" s="220" t="s">
        <v>464</v>
      </c>
      <c r="D190" s="220" t="s">
        <v>190</v>
      </c>
      <c r="E190" s="221" t="s">
        <v>741</v>
      </c>
      <c r="F190" s="222" t="s">
        <v>742</v>
      </c>
      <c r="G190" s="223" t="s">
        <v>257</v>
      </c>
      <c r="H190" s="224">
        <v>5.25</v>
      </c>
      <c r="I190" s="225"/>
      <c r="J190" s="226">
        <f>ROUND(I190*H190,2)</f>
        <v>0</v>
      </c>
      <c r="K190" s="227"/>
      <c r="L190" s="43"/>
      <c r="M190" s="228" t="s">
        <v>1</v>
      </c>
      <c r="N190" s="229" t="s">
        <v>41</v>
      </c>
      <c r="O190" s="90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2" t="s">
        <v>194</v>
      </c>
      <c r="AT190" s="232" t="s">
        <v>190</v>
      </c>
      <c r="AU190" s="232" t="s">
        <v>84</v>
      </c>
      <c r="AY190" s="16" t="s">
        <v>188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6" t="s">
        <v>84</v>
      </c>
      <c r="BK190" s="233">
        <f>ROUND(I190*H190,2)</f>
        <v>0</v>
      </c>
      <c r="BL190" s="16" t="s">
        <v>194</v>
      </c>
      <c r="BM190" s="232" t="s">
        <v>743</v>
      </c>
    </row>
    <row r="191" spans="1:65" s="2" customFormat="1" ht="16.5" customHeight="1">
      <c r="A191" s="37"/>
      <c r="B191" s="38"/>
      <c r="C191" s="220" t="s">
        <v>470</v>
      </c>
      <c r="D191" s="220" t="s">
        <v>190</v>
      </c>
      <c r="E191" s="221" t="s">
        <v>744</v>
      </c>
      <c r="F191" s="222" t="s">
        <v>745</v>
      </c>
      <c r="G191" s="223" t="s">
        <v>257</v>
      </c>
      <c r="H191" s="224">
        <v>3.15</v>
      </c>
      <c r="I191" s="225"/>
      <c r="J191" s="226">
        <f>ROUND(I191*H191,2)</f>
        <v>0</v>
      </c>
      <c r="K191" s="227"/>
      <c r="L191" s="43"/>
      <c r="M191" s="228" t="s">
        <v>1</v>
      </c>
      <c r="N191" s="229" t="s">
        <v>41</v>
      </c>
      <c r="O191" s="90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2" t="s">
        <v>194</v>
      </c>
      <c r="AT191" s="232" t="s">
        <v>190</v>
      </c>
      <c r="AU191" s="232" t="s">
        <v>84</v>
      </c>
      <c r="AY191" s="16" t="s">
        <v>188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6" t="s">
        <v>84</v>
      </c>
      <c r="BK191" s="233">
        <f>ROUND(I191*H191,2)</f>
        <v>0</v>
      </c>
      <c r="BL191" s="16" t="s">
        <v>194</v>
      </c>
      <c r="BM191" s="232" t="s">
        <v>746</v>
      </c>
    </row>
    <row r="192" spans="1:65" s="2" customFormat="1" ht="16.5" customHeight="1">
      <c r="A192" s="37"/>
      <c r="B192" s="38"/>
      <c r="C192" s="220" t="s">
        <v>474</v>
      </c>
      <c r="D192" s="220" t="s">
        <v>190</v>
      </c>
      <c r="E192" s="221" t="s">
        <v>747</v>
      </c>
      <c r="F192" s="222" t="s">
        <v>748</v>
      </c>
      <c r="G192" s="223" t="s">
        <v>251</v>
      </c>
      <c r="H192" s="224">
        <v>140</v>
      </c>
      <c r="I192" s="225"/>
      <c r="J192" s="226">
        <f>ROUND(I192*H192,2)</f>
        <v>0</v>
      </c>
      <c r="K192" s="227"/>
      <c r="L192" s="43"/>
      <c r="M192" s="228" t="s">
        <v>1</v>
      </c>
      <c r="N192" s="229" t="s">
        <v>41</v>
      </c>
      <c r="O192" s="90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2" t="s">
        <v>194</v>
      </c>
      <c r="AT192" s="232" t="s">
        <v>190</v>
      </c>
      <c r="AU192" s="232" t="s">
        <v>84</v>
      </c>
      <c r="AY192" s="16" t="s">
        <v>188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6" t="s">
        <v>84</v>
      </c>
      <c r="BK192" s="233">
        <f>ROUND(I192*H192,2)</f>
        <v>0</v>
      </c>
      <c r="BL192" s="16" t="s">
        <v>194</v>
      </c>
      <c r="BM192" s="232" t="s">
        <v>749</v>
      </c>
    </row>
    <row r="193" spans="1:65" s="2" customFormat="1" ht="21.75" customHeight="1">
      <c r="A193" s="37"/>
      <c r="B193" s="38"/>
      <c r="C193" s="220" t="s">
        <v>479</v>
      </c>
      <c r="D193" s="220" t="s">
        <v>190</v>
      </c>
      <c r="E193" s="221" t="s">
        <v>735</v>
      </c>
      <c r="F193" s="222" t="s">
        <v>736</v>
      </c>
      <c r="G193" s="223" t="s">
        <v>251</v>
      </c>
      <c r="H193" s="224">
        <v>140</v>
      </c>
      <c r="I193" s="225"/>
      <c r="J193" s="226">
        <f>ROUND(I193*H193,2)</f>
        <v>0</v>
      </c>
      <c r="K193" s="227"/>
      <c r="L193" s="43"/>
      <c r="M193" s="228" t="s">
        <v>1</v>
      </c>
      <c r="N193" s="229" t="s">
        <v>41</v>
      </c>
      <c r="O193" s="90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2" t="s">
        <v>194</v>
      </c>
      <c r="AT193" s="232" t="s">
        <v>190</v>
      </c>
      <c r="AU193" s="232" t="s">
        <v>84</v>
      </c>
      <c r="AY193" s="16" t="s">
        <v>188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6" t="s">
        <v>84</v>
      </c>
      <c r="BK193" s="233">
        <f>ROUND(I193*H193,2)</f>
        <v>0</v>
      </c>
      <c r="BL193" s="16" t="s">
        <v>194</v>
      </c>
      <c r="BM193" s="232" t="s">
        <v>750</v>
      </c>
    </row>
    <row r="194" spans="1:65" s="2" customFormat="1" ht="16.5" customHeight="1">
      <c r="A194" s="37"/>
      <c r="B194" s="38"/>
      <c r="C194" s="220" t="s">
        <v>483</v>
      </c>
      <c r="D194" s="220" t="s">
        <v>190</v>
      </c>
      <c r="E194" s="221" t="s">
        <v>738</v>
      </c>
      <c r="F194" s="222" t="s">
        <v>739</v>
      </c>
      <c r="G194" s="223" t="s">
        <v>251</v>
      </c>
      <c r="H194" s="224">
        <v>140</v>
      </c>
      <c r="I194" s="225"/>
      <c r="J194" s="226">
        <f>ROUND(I194*H194,2)</f>
        <v>0</v>
      </c>
      <c r="K194" s="227"/>
      <c r="L194" s="43"/>
      <c r="M194" s="228" t="s">
        <v>1</v>
      </c>
      <c r="N194" s="229" t="s">
        <v>41</v>
      </c>
      <c r="O194" s="90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2" t="s">
        <v>194</v>
      </c>
      <c r="AT194" s="232" t="s">
        <v>190</v>
      </c>
      <c r="AU194" s="232" t="s">
        <v>84</v>
      </c>
      <c r="AY194" s="16" t="s">
        <v>188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6" t="s">
        <v>84</v>
      </c>
      <c r="BK194" s="233">
        <f>ROUND(I194*H194,2)</f>
        <v>0</v>
      </c>
      <c r="BL194" s="16" t="s">
        <v>194</v>
      </c>
      <c r="BM194" s="232" t="s">
        <v>751</v>
      </c>
    </row>
    <row r="195" spans="1:65" s="2" customFormat="1" ht="16.5" customHeight="1">
      <c r="A195" s="37"/>
      <c r="B195" s="38"/>
      <c r="C195" s="220" t="s">
        <v>487</v>
      </c>
      <c r="D195" s="220" t="s">
        <v>190</v>
      </c>
      <c r="E195" s="221" t="s">
        <v>752</v>
      </c>
      <c r="F195" s="222" t="s">
        <v>753</v>
      </c>
      <c r="G195" s="223" t="s">
        <v>251</v>
      </c>
      <c r="H195" s="224">
        <v>140</v>
      </c>
      <c r="I195" s="225"/>
      <c r="J195" s="226">
        <f>ROUND(I195*H195,2)</f>
        <v>0</v>
      </c>
      <c r="K195" s="227"/>
      <c r="L195" s="43"/>
      <c r="M195" s="228" t="s">
        <v>1</v>
      </c>
      <c r="N195" s="229" t="s">
        <v>41</v>
      </c>
      <c r="O195" s="90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2" t="s">
        <v>194</v>
      </c>
      <c r="AT195" s="232" t="s">
        <v>190</v>
      </c>
      <c r="AU195" s="232" t="s">
        <v>84</v>
      </c>
      <c r="AY195" s="16" t="s">
        <v>188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6" t="s">
        <v>84</v>
      </c>
      <c r="BK195" s="233">
        <f>ROUND(I195*H195,2)</f>
        <v>0</v>
      </c>
      <c r="BL195" s="16" t="s">
        <v>194</v>
      </c>
      <c r="BM195" s="232" t="s">
        <v>754</v>
      </c>
    </row>
    <row r="196" spans="1:65" s="2" customFormat="1" ht="16.5" customHeight="1">
      <c r="A196" s="37"/>
      <c r="B196" s="38"/>
      <c r="C196" s="220" t="s">
        <v>492</v>
      </c>
      <c r="D196" s="220" t="s">
        <v>190</v>
      </c>
      <c r="E196" s="221" t="s">
        <v>741</v>
      </c>
      <c r="F196" s="222" t="s">
        <v>742</v>
      </c>
      <c r="G196" s="223" t="s">
        <v>257</v>
      </c>
      <c r="H196" s="224">
        <v>14</v>
      </c>
      <c r="I196" s="225"/>
      <c r="J196" s="226">
        <f>ROUND(I196*H196,2)</f>
        <v>0</v>
      </c>
      <c r="K196" s="227"/>
      <c r="L196" s="43"/>
      <c r="M196" s="228" t="s">
        <v>1</v>
      </c>
      <c r="N196" s="229" t="s">
        <v>41</v>
      </c>
      <c r="O196" s="90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2" t="s">
        <v>194</v>
      </c>
      <c r="AT196" s="232" t="s">
        <v>190</v>
      </c>
      <c r="AU196" s="232" t="s">
        <v>84</v>
      </c>
      <c r="AY196" s="16" t="s">
        <v>188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6" t="s">
        <v>84</v>
      </c>
      <c r="BK196" s="233">
        <f>ROUND(I196*H196,2)</f>
        <v>0</v>
      </c>
      <c r="BL196" s="16" t="s">
        <v>194</v>
      </c>
      <c r="BM196" s="232" t="s">
        <v>755</v>
      </c>
    </row>
    <row r="197" spans="1:65" s="2" customFormat="1" ht="16.5" customHeight="1">
      <c r="A197" s="37"/>
      <c r="B197" s="38"/>
      <c r="C197" s="220" t="s">
        <v>497</v>
      </c>
      <c r="D197" s="220" t="s">
        <v>190</v>
      </c>
      <c r="E197" s="221" t="s">
        <v>756</v>
      </c>
      <c r="F197" s="222" t="s">
        <v>757</v>
      </c>
      <c r="G197" s="223" t="s">
        <v>193</v>
      </c>
      <c r="H197" s="224">
        <v>70</v>
      </c>
      <c r="I197" s="225"/>
      <c r="J197" s="226">
        <f>ROUND(I197*H197,2)</f>
        <v>0</v>
      </c>
      <c r="K197" s="227"/>
      <c r="L197" s="43"/>
      <c r="M197" s="228" t="s">
        <v>1</v>
      </c>
      <c r="N197" s="229" t="s">
        <v>41</v>
      </c>
      <c r="O197" s="90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2" t="s">
        <v>194</v>
      </c>
      <c r="AT197" s="232" t="s">
        <v>190</v>
      </c>
      <c r="AU197" s="232" t="s">
        <v>84</v>
      </c>
      <c r="AY197" s="16" t="s">
        <v>188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6" t="s">
        <v>84</v>
      </c>
      <c r="BK197" s="233">
        <f>ROUND(I197*H197,2)</f>
        <v>0</v>
      </c>
      <c r="BL197" s="16" t="s">
        <v>194</v>
      </c>
      <c r="BM197" s="232" t="s">
        <v>758</v>
      </c>
    </row>
    <row r="198" spans="1:65" s="2" customFormat="1" ht="21.75" customHeight="1">
      <c r="A198" s="37"/>
      <c r="B198" s="38"/>
      <c r="C198" s="220" t="s">
        <v>502</v>
      </c>
      <c r="D198" s="220" t="s">
        <v>190</v>
      </c>
      <c r="E198" s="221" t="s">
        <v>759</v>
      </c>
      <c r="F198" s="222" t="s">
        <v>760</v>
      </c>
      <c r="G198" s="223" t="s">
        <v>251</v>
      </c>
      <c r="H198" s="224">
        <v>50</v>
      </c>
      <c r="I198" s="225"/>
      <c r="J198" s="226">
        <f>ROUND(I198*H198,2)</f>
        <v>0</v>
      </c>
      <c r="K198" s="227"/>
      <c r="L198" s="43"/>
      <c r="M198" s="228" t="s">
        <v>1</v>
      </c>
      <c r="N198" s="229" t="s">
        <v>41</v>
      </c>
      <c r="O198" s="90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2" t="s">
        <v>194</v>
      </c>
      <c r="AT198" s="232" t="s">
        <v>190</v>
      </c>
      <c r="AU198" s="232" t="s">
        <v>84</v>
      </c>
      <c r="AY198" s="16" t="s">
        <v>188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6" t="s">
        <v>84</v>
      </c>
      <c r="BK198" s="233">
        <f>ROUND(I198*H198,2)</f>
        <v>0</v>
      </c>
      <c r="BL198" s="16" t="s">
        <v>194</v>
      </c>
      <c r="BM198" s="232" t="s">
        <v>761</v>
      </c>
    </row>
    <row r="199" spans="1:65" s="2" customFormat="1" ht="16.5" customHeight="1">
      <c r="A199" s="37"/>
      <c r="B199" s="38"/>
      <c r="C199" s="220" t="s">
        <v>508</v>
      </c>
      <c r="D199" s="220" t="s">
        <v>190</v>
      </c>
      <c r="E199" s="221" t="s">
        <v>762</v>
      </c>
      <c r="F199" s="222" t="s">
        <v>763</v>
      </c>
      <c r="G199" s="223" t="s">
        <v>193</v>
      </c>
      <c r="H199" s="224">
        <v>50</v>
      </c>
      <c r="I199" s="225"/>
      <c r="J199" s="226">
        <f>ROUND(I199*H199,2)</f>
        <v>0</v>
      </c>
      <c r="K199" s="227"/>
      <c r="L199" s="43"/>
      <c r="M199" s="228" t="s">
        <v>1</v>
      </c>
      <c r="N199" s="229" t="s">
        <v>41</v>
      </c>
      <c r="O199" s="90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2" t="s">
        <v>194</v>
      </c>
      <c r="AT199" s="232" t="s">
        <v>190</v>
      </c>
      <c r="AU199" s="232" t="s">
        <v>84</v>
      </c>
      <c r="AY199" s="16" t="s">
        <v>188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6" t="s">
        <v>84</v>
      </c>
      <c r="BK199" s="233">
        <f>ROUND(I199*H199,2)</f>
        <v>0</v>
      </c>
      <c r="BL199" s="16" t="s">
        <v>194</v>
      </c>
      <c r="BM199" s="232" t="s">
        <v>764</v>
      </c>
    </row>
    <row r="200" spans="1:65" s="2" customFormat="1" ht="16.5" customHeight="1">
      <c r="A200" s="37"/>
      <c r="B200" s="38"/>
      <c r="C200" s="220" t="s">
        <v>514</v>
      </c>
      <c r="D200" s="220" t="s">
        <v>190</v>
      </c>
      <c r="E200" s="221" t="s">
        <v>765</v>
      </c>
      <c r="F200" s="222" t="s">
        <v>766</v>
      </c>
      <c r="G200" s="223" t="s">
        <v>251</v>
      </c>
      <c r="H200" s="224">
        <v>100</v>
      </c>
      <c r="I200" s="225"/>
      <c r="J200" s="226">
        <f>ROUND(I200*H200,2)</f>
        <v>0</v>
      </c>
      <c r="K200" s="227"/>
      <c r="L200" s="43"/>
      <c r="M200" s="228" t="s">
        <v>1</v>
      </c>
      <c r="N200" s="229" t="s">
        <v>41</v>
      </c>
      <c r="O200" s="90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2" t="s">
        <v>194</v>
      </c>
      <c r="AT200" s="232" t="s">
        <v>190</v>
      </c>
      <c r="AU200" s="232" t="s">
        <v>84</v>
      </c>
      <c r="AY200" s="16" t="s">
        <v>188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6" t="s">
        <v>84</v>
      </c>
      <c r="BK200" s="233">
        <f>ROUND(I200*H200,2)</f>
        <v>0</v>
      </c>
      <c r="BL200" s="16" t="s">
        <v>194</v>
      </c>
      <c r="BM200" s="232" t="s">
        <v>767</v>
      </c>
    </row>
    <row r="201" spans="1:65" s="2" customFormat="1" ht="16.5" customHeight="1">
      <c r="A201" s="37"/>
      <c r="B201" s="38"/>
      <c r="C201" s="220" t="s">
        <v>521</v>
      </c>
      <c r="D201" s="220" t="s">
        <v>190</v>
      </c>
      <c r="E201" s="221" t="s">
        <v>768</v>
      </c>
      <c r="F201" s="222" t="s">
        <v>769</v>
      </c>
      <c r="G201" s="223" t="s">
        <v>193</v>
      </c>
      <c r="H201" s="224">
        <v>50</v>
      </c>
      <c r="I201" s="225"/>
      <c r="J201" s="226">
        <f>ROUND(I201*H201,2)</f>
        <v>0</v>
      </c>
      <c r="K201" s="227"/>
      <c r="L201" s="43"/>
      <c r="M201" s="228" t="s">
        <v>1</v>
      </c>
      <c r="N201" s="229" t="s">
        <v>41</v>
      </c>
      <c r="O201" s="90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2" t="s">
        <v>194</v>
      </c>
      <c r="AT201" s="232" t="s">
        <v>190</v>
      </c>
      <c r="AU201" s="232" t="s">
        <v>84</v>
      </c>
      <c r="AY201" s="16" t="s">
        <v>188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6" t="s">
        <v>84</v>
      </c>
      <c r="BK201" s="233">
        <f>ROUND(I201*H201,2)</f>
        <v>0</v>
      </c>
      <c r="BL201" s="16" t="s">
        <v>194</v>
      </c>
      <c r="BM201" s="232" t="s">
        <v>770</v>
      </c>
    </row>
    <row r="202" spans="1:65" s="2" customFormat="1" ht="16.5" customHeight="1">
      <c r="A202" s="37"/>
      <c r="B202" s="38"/>
      <c r="C202" s="220" t="s">
        <v>525</v>
      </c>
      <c r="D202" s="220" t="s">
        <v>190</v>
      </c>
      <c r="E202" s="221" t="s">
        <v>771</v>
      </c>
      <c r="F202" s="222" t="s">
        <v>772</v>
      </c>
      <c r="G202" s="223" t="s">
        <v>251</v>
      </c>
      <c r="H202" s="224">
        <v>150</v>
      </c>
      <c r="I202" s="225"/>
      <c r="J202" s="226">
        <f>ROUND(I202*H202,2)</f>
        <v>0</v>
      </c>
      <c r="K202" s="227"/>
      <c r="L202" s="43"/>
      <c r="M202" s="228" t="s">
        <v>1</v>
      </c>
      <c r="N202" s="229" t="s">
        <v>41</v>
      </c>
      <c r="O202" s="90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2" t="s">
        <v>194</v>
      </c>
      <c r="AT202" s="232" t="s">
        <v>190</v>
      </c>
      <c r="AU202" s="232" t="s">
        <v>84</v>
      </c>
      <c r="AY202" s="16" t="s">
        <v>188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6" t="s">
        <v>84</v>
      </c>
      <c r="BK202" s="233">
        <f>ROUND(I202*H202,2)</f>
        <v>0</v>
      </c>
      <c r="BL202" s="16" t="s">
        <v>194</v>
      </c>
      <c r="BM202" s="232" t="s">
        <v>773</v>
      </c>
    </row>
    <row r="203" spans="1:65" s="2" customFormat="1" ht="16.5" customHeight="1">
      <c r="A203" s="37"/>
      <c r="B203" s="38"/>
      <c r="C203" s="220" t="s">
        <v>529</v>
      </c>
      <c r="D203" s="220" t="s">
        <v>190</v>
      </c>
      <c r="E203" s="221" t="s">
        <v>741</v>
      </c>
      <c r="F203" s="222" t="s">
        <v>742</v>
      </c>
      <c r="G203" s="223" t="s">
        <v>257</v>
      </c>
      <c r="H203" s="224">
        <v>65</v>
      </c>
      <c r="I203" s="225"/>
      <c r="J203" s="226">
        <f>ROUND(I203*H203,2)</f>
        <v>0</v>
      </c>
      <c r="K203" s="227"/>
      <c r="L203" s="43"/>
      <c r="M203" s="228" t="s">
        <v>1</v>
      </c>
      <c r="N203" s="229" t="s">
        <v>41</v>
      </c>
      <c r="O203" s="90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2" t="s">
        <v>194</v>
      </c>
      <c r="AT203" s="232" t="s">
        <v>190</v>
      </c>
      <c r="AU203" s="232" t="s">
        <v>84</v>
      </c>
      <c r="AY203" s="16" t="s">
        <v>188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6" t="s">
        <v>84</v>
      </c>
      <c r="BK203" s="233">
        <f>ROUND(I203*H203,2)</f>
        <v>0</v>
      </c>
      <c r="BL203" s="16" t="s">
        <v>194</v>
      </c>
      <c r="BM203" s="232" t="s">
        <v>774</v>
      </c>
    </row>
    <row r="204" spans="1:65" s="2" customFormat="1" ht="16.5" customHeight="1">
      <c r="A204" s="37"/>
      <c r="B204" s="38"/>
      <c r="C204" s="220" t="s">
        <v>533</v>
      </c>
      <c r="D204" s="220" t="s">
        <v>190</v>
      </c>
      <c r="E204" s="221" t="s">
        <v>744</v>
      </c>
      <c r="F204" s="222" t="s">
        <v>745</v>
      </c>
      <c r="G204" s="223" t="s">
        <v>257</v>
      </c>
      <c r="H204" s="224">
        <v>56</v>
      </c>
      <c r="I204" s="225"/>
      <c r="J204" s="226">
        <f>ROUND(I204*H204,2)</f>
        <v>0</v>
      </c>
      <c r="K204" s="227"/>
      <c r="L204" s="43"/>
      <c r="M204" s="228" t="s">
        <v>1</v>
      </c>
      <c r="N204" s="229" t="s">
        <v>41</v>
      </c>
      <c r="O204" s="90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2" t="s">
        <v>194</v>
      </c>
      <c r="AT204" s="232" t="s">
        <v>190</v>
      </c>
      <c r="AU204" s="232" t="s">
        <v>84</v>
      </c>
      <c r="AY204" s="16" t="s">
        <v>188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6" t="s">
        <v>84</v>
      </c>
      <c r="BK204" s="233">
        <f>ROUND(I204*H204,2)</f>
        <v>0</v>
      </c>
      <c r="BL204" s="16" t="s">
        <v>194</v>
      </c>
      <c r="BM204" s="232" t="s">
        <v>775</v>
      </c>
    </row>
    <row r="205" spans="1:65" s="2" customFormat="1" ht="16.5" customHeight="1">
      <c r="A205" s="37"/>
      <c r="B205" s="38"/>
      <c r="C205" s="220" t="s">
        <v>538</v>
      </c>
      <c r="D205" s="220" t="s">
        <v>190</v>
      </c>
      <c r="E205" s="221" t="s">
        <v>776</v>
      </c>
      <c r="F205" s="222" t="s">
        <v>777</v>
      </c>
      <c r="G205" s="223" t="s">
        <v>193</v>
      </c>
      <c r="H205" s="224">
        <v>50</v>
      </c>
      <c r="I205" s="225"/>
      <c r="J205" s="226">
        <f>ROUND(I205*H205,2)</f>
        <v>0</v>
      </c>
      <c r="K205" s="227"/>
      <c r="L205" s="43"/>
      <c r="M205" s="228" t="s">
        <v>1</v>
      </c>
      <c r="N205" s="229" t="s">
        <v>41</v>
      </c>
      <c r="O205" s="90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2" t="s">
        <v>194</v>
      </c>
      <c r="AT205" s="232" t="s">
        <v>190</v>
      </c>
      <c r="AU205" s="232" t="s">
        <v>84</v>
      </c>
      <c r="AY205" s="16" t="s">
        <v>188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6" t="s">
        <v>84</v>
      </c>
      <c r="BK205" s="233">
        <f>ROUND(I205*H205,2)</f>
        <v>0</v>
      </c>
      <c r="BL205" s="16" t="s">
        <v>194</v>
      </c>
      <c r="BM205" s="232" t="s">
        <v>778</v>
      </c>
    </row>
    <row r="206" spans="1:65" s="2" customFormat="1" ht="16.5" customHeight="1">
      <c r="A206" s="37"/>
      <c r="B206" s="38"/>
      <c r="C206" s="220" t="s">
        <v>542</v>
      </c>
      <c r="D206" s="220" t="s">
        <v>190</v>
      </c>
      <c r="E206" s="221" t="s">
        <v>779</v>
      </c>
      <c r="F206" s="222" t="s">
        <v>780</v>
      </c>
      <c r="G206" s="223" t="s">
        <v>193</v>
      </c>
      <c r="H206" s="224">
        <v>50</v>
      </c>
      <c r="I206" s="225"/>
      <c r="J206" s="226">
        <f>ROUND(I206*H206,2)</f>
        <v>0</v>
      </c>
      <c r="K206" s="227"/>
      <c r="L206" s="43"/>
      <c r="M206" s="228" t="s">
        <v>1</v>
      </c>
      <c r="N206" s="229" t="s">
        <v>41</v>
      </c>
      <c r="O206" s="90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2" t="s">
        <v>194</v>
      </c>
      <c r="AT206" s="232" t="s">
        <v>190</v>
      </c>
      <c r="AU206" s="232" t="s">
        <v>84</v>
      </c>
      <c r="AY206" s="16" t="s">
        <v>188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6" t="s">
        <v>84</v>
      </c>
      <c r="BK206" s="233">
        <f>ROUND(I206*H206,2)</f>
        <v>0</v>
      </c>
      <c r="BL206" s="16" t="s">
        <v>194</v>
      </c>
      <c r="BM206" s="232" t="s">
        <v>781</v>
      </c>
    </row>
    <row r="207" spans="1:65" s="2" customFormat="1" ht="21.75" customHeight="1">
      <c r="A207" s="37"/>
      <c r="B207" s="38"/>
      <c r="C207" s="220" t="s">
        <v>547</v>
      </c>
      <c r="D207" s="220" t="s">
        <v>190</v>
      </c>
      <c r="E207" s="221" t="s">
        <v>782</v>
      </c>
      <c r="F207" s="222" t="s">
        <v>783</v>
      </c>
      <c r="G207" s="223" t="s">
        <v>627</v>
      </c>
      <c r="H207" s="224">
        <v>4</v>
      </c>
      <c r="I207" s="225"/>
      <c r="J207" s="226">
        <f>ROUND(I207*H207,2)</f>
        <v>0</v>
      </c>
      <c r="K207" s="227"/>
      <c r="L207" s="43"/>
      <c r="M207" s="228" t="s">
        <v>1</v>
      </c>
      <c r="N207" s="229" t="s">
        <v>41</v>
      </c>
      <c r="O207" s="90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2" t="s">
        <v>194</v>
      </c>
      <c r="AT207" s="232" t="s">
        <v>190</v>
      </c>
      <c r="AU207" s="232" t="s">
        <v>84</v>
      </c>
      <c r="AY207" s="16" t="s">
        <v>188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6" t="s">
        <v>84</v>
      </c>
      <c r="BK207" s="233">
        <f>ROUND(I207*H207,2)</f>
        <v>0</v>
      </c>
      <c r="BL207" s="16" t="s">
        <v>194</v>
      </c>
      <c r="BM207" s="232" t="s">
        <v>784</v>
      </c>
    </row>
    <row r="208" spans="1:65" s="2" customFormat="1" ht="21.75" customHeight="1">
      <c r="A208" s="37"/>
      <c r="B208" s="38"/>
      <c r="C208" s="220" t="s">
        <v>551</v>
      </c>
      <c r="D208" s="220" t="s">
        <v>190</v>
      </c>
      <c r="E208" s="221" t="s">
        <v>785</v>
      </c>
      <c r="F208" s="222" t="s">
        <v>786</v>
      </c>
      <c r="G208" s="223" t="s">
        <v>257</v>
      </c>
      <c r="H208" s="224">
        <v>1.6</v>
      </c>
      <c r="I208" s="225"/>
      <c r="J208" s="226">
        <f>ROUND(I208*H208,2)</f>
        <v>0</v>
      </c>
      <c r="K208" s="227"/>
      <c r="L208" s="43"/>
      <c r="M208" s="228" t="s">
        <v>1</v>
      </c>
      <c r="N208" s="229" t="s">
        <v>41</v>
      </c>
      <c r="O208" s="90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2" t="s">
        <v>194</v>
      </c>
      <c r="AT208" s="232" t="s">
        <v>190</v>
      </c>
      <c r="AU208" s="232" t="s">
        <v>84</v>
      </c>
      <c r="AY208" s="16" t="s">
        <v>188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6" t="s">
        <v>84</v>
      </c>
      <c r="BK208" s="233">
        <f>ROUND(I208*H208,2)</f>
        <v>0</v>
      </c>
      <c r="BL208" s="16" t="s">
        <v>194</v>
      </c>
      <c r="BM208" s="232" t="s">
        <v>787</v>
      </c>
    </row>
    <row r="209" spans="1:65" s="2" customFormat="1" ht="16.5" customHeight="1">
      <c r="A209" s="37"/>
      <c r="B209" s="38"/>
      <c r="C209" s="220" t="s">
        <v>557</v>
      </c>
      <c r="D209" s="220" t="s">
        <v>190</v>
      </c>
      <c r="E209" s="221" t="s">
        <v>741</v>
      </c>
      <c r="F209" s="222" t="s">
        <v>742</v>
      </c>
      <c r="G209" s="223" t="s">
        <v>257</v>
      </c>
      <c r="H209" s="224">
        <v>1.6</v>
      </c>
      <c r="I209" s="225"/>
      <c r="J209" s="226">
        <f>ROUND(I209*H209,2)</f>
        <v>0</v>
      </c>
      <c r="K209" s="227"/>
      <c r="L209" s="43"/>
      <c r="M209" s="228" t="s">
        <v>1</v>
      </c>
      <c r="N209" s="229" t="s">
        <v>41</v>
      </c>
      <c r="O209" s="90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2" t="s">
        <v>194</v>
      </c>
      <c r="AT209" s="232" t="s">
        <v>190</v>
      </c>
      <c r="AU209" s="232" t="s">
        <v>84</v>
      </c>
      <c r="AY209" s="16" t="s">
        <v>188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6" t="s">
        <v>84</v>
      </c>
      <c r="BK209" s="233">
        <f>ROUND(I209*H209,2)</f>
        <v>0</v>
      </c>
      <c r="BL209" s="16" t="s">
        <v>194</v>
      </c>
      <c r="BM209" s="232" t="s">
        <v>788</v>
      </c>
    </row>
    <row r="210" spans="1:65" s="2" customFormat="1" ht="21.75" customHeight="1">
      <c r="A210" s="37"/>
      <c r="B210" s="38"/>
      <c r="C210" s="220" t="s">
        <v>564</v>
      </c>
      <c r="D210" s="220" t="s">
        <v>190</v>
      </c>
      <c r="E210" s="221" t="s">
        <v>782</v>
      </c>
      <c r="F210" s="222" t="s">
        <v>783</v>
      </c>
      <c r="G210" s="223" t="s">
        <v>627</v>
      </c>
      <c r="H210" s="224">
        <v>6</v>
      </c>
      <c r="I210" s="225"/>
      <c r="J210" s="226">
        <f>ROUND(I210*H210,2)</f>
        <v>0</v>
      </c>
      <c r="K210" s="227"/>
      <c r="L210" s="43"/>
      <c r="M210" s="228" t="s">
        <v>1</v>
      </c>
      <c r="N210" s="229" t="s">
        <v>41</v>
      </c>
      <c r="O210" s="90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2" t="s">
        <v>194</v>
      </c>
      <c r="AT210" s="232" t="s">
        <v>190</v>
      </c>
      <c r="AU210" s="232" t="s">
        <v>84</v>
      </c>
      <c r="AY210" s="16" t="s">
        <v>188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6" t="s">
        <v>84</v>
      </c>
      <c r="BK210" s="233">
        <f>ROUND(I210*H210,2)</f>
        <v>0</v>
      </c>
      <c r="BL210" s="16" t="s">
        <v>194</v>
      </c>
      <c r="BM210" s="232" t="s">
        <v>789</v>
      </c>
    </row>
    <row r="211" spans="1:65" s="2" customFormat="1" ht="21.75" customHeight="1">
      <c r="A211" s="37"/>
      <c r="B211" s="38"/>
      <c r="C211" s="220" t="s">
        <v>569</v>
      </c>
      <c r="D211" s="220" t="s">
        <v>190</v>
      </c>
      <c r="E211" s="221" t="s">
        <v>785</v>
      </c>
      <c r="F211" s="222" t="s">
        <v>786</v>
      </c>
      <c r="G211" s="223" t="s">
        <v>257</v>
      </c>
      <c r="H211" s="224">
        <v>4.98</v>
      </c>
      <c r="I211" s="225"/>
      <c r="J211" s="226">
        <f>ROUND(I211*H211,2)</f>
        <v>0</v>
      </c>
      <c r="K211" s="227"/>
      <c r="L211" s="43"/>
      <c r="M211" s="228" t="s">
        <v>1</v>
      </c>
      <c r="N211" s="229" t="s">
        <v>41</v>
      </c>
      <c r="O211" s="90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2" t="s">
        <v>194</v>
      </c>
      <c r="AT211" s="232" t="s">
        <v>190</v>
      </c>
      <c r="AU211" s="232" t="s">
        <v>84</v>
      </c>
      <c r="AY211" s="16" t="s">
        <v>188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6" t="s">
        <v>84</v>
      </c>
      <c r="BK211" s="233">
        <f>ROUND(I211*H211,2)</f>
        <v>0</v>
      </c>
      <c r="BL211" s="16" t="s">
        <v>194</v>
      </c>
      <c r="BM211" s="232" t="s">
        <v>790</v>
      </c>
    </row>
    <row r="212" spans="1:65" s="2" customFormat="1" ht="16.5" customHeight="1">
      <c r="A212" s="37"/>
      <c r="B212" s="38"/>
      <c r="C212" s="220" t="s">
        <v>574</v>
      </c>
      <c r="D212" s="220" t="s">
        <v>190</v>
      </c>
      <c r="E212" s="221" t="s">
        <v>741</v>
      </c>
      <c r="F212" s="222" t="s">
        <v>742</v>
      </c>
      <c r="G212" s="223" t="s">
        <v>257</v>
      </c>
      <c r="H212" s="224">
        <v>4.98</v>
      </c>
      <c r="I212" s="225"/>
      <c r="J212" s="226">
        <f>ROUND(I212*H212,2)</f>
        <v>0</v>
      </c>
      <c r="K212" s="227"/>
      <c r="L212" s="43"/>
      <c r="M212" s="228" t="s">
        <v>1</v>
      </c>
      <c r="N212" s="229" t="s">
        <v>41</v>
      </c>
      <c r="O212" s="90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2" t="s">
        <v>194</v>
      </c>
      <c r="AT212" s="232" t="s">
        <v>190</v>
      </c>
      <c r="AU212" s="232" t="s">
        <v>84</v>
      </c>
      <c r="AY212" s="16" t="s">
        <v>188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6" t="s">
        <v>84</v>
      </c>
      <c r="BK212" s="233">
        <f>ROUND(I212*H212,2)</f>
        <v>0</v>
      </c>
      <c r="BL212" s="16" t="s">
        <v>194</v>
      </c>
      <c r="BM212" s="232" t="s">
        <v>791</v>
      </c>
    </row>
    <row r="213" spans="1:65" s="2" customFormat="1" ht="16.5" customHeight="1">
      <c r="A213" s="37"/>
      <c r="B213" s="38"/>
      <c r="C213" s="220" t="s">
        <v>579</v>
      </c>
      <c r="D213" s="220" t="s">
        <v>190</v>
      </c>
      <c r="E213" s="221" t="s">
        <v>792</v>
      </c>
      <c r="F213" s="222" t="s">
        <v>793</v>
      </c>
      <c r="G213" s="223" t="s">
        <v>257</v>
      </c>
      <c r="H213" s="224">
        <v>0.37</v>
      </c>
      <c r="I213" s="225"/>
      <c r="J213" s="226">
        <f>ROUND(I213*H213,2)</f>
        <v>0</v>
      </c>
      <c r="K213" s="227"/>
      <c r="L213" s="43"/>
      <c r="M213" s="228" t="s">
        <v>1</v>
      </c>
      <c r="N213" s="229" t="s">
        <v>41</v>
      </c>
      <c r="O213" s="90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2" t="s">
        <v>194</v>
      </c>
      <c r="AT213" s="232" t="s">
        <v>190</v>
      </c>
      <c r="AU213" s="232" t="s">
        <v>84</v>
      </c>
      <c r="AY213" s="16" t="s">
        <v>188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6" t="s">
        <v>84</v>
      </c>
      <c r="BK213" s="233">
        <f>ROUND(I213*H213,2)</f>
        <v>0</v>
      </c>
      <c r="BL213" s="16" t="s">
        <v>194</v>
      </c>
      <c r="BM213" s="232" t="s">
        <v>794</v>
      </c>
    </row>
    <row r="214" spans="1:65" s="2" customFormat="1" ht="16.5" customHeight="1">
      <c r="A214" s="37"/>
      <c r="B214" s="38"/>
      <c r="C214" s="220" t="s">
        <v>584</v>
      </c>
      <c r="D214" s="220" t="s">
        <v>190</v>
      </c>
      <c r="E214" s="221" t="s">
        <v>741</v>
      </c>
      <c r="F214" s="222" t="s">
        <v>742</v>
      </c>
      <c r="G214" s="223" t="s">
        <v>257</v>
      </c>
      <c r="H214" s="224">
        <v>0.37</v>
      </c>
      <c r="I214" s="225"/>
      <c r="J214" s="226">
        <f>ROUND(I214*H214,2)</f>
        <v>0</v>
      </c>
      <c r="K214" s="227"/>
      <c r="L214" s="43"/>
      <c r="M214" s="228" t="s">
        <v>1</v>
      </c>
      <c r="N214" s="229" t="s">
        <v>41</v>
      </c>
      <c r="O214" s="90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2" t="s">
        <v>194</v>
      </c>
      <c r="AT214" s="232" t="s">
        <v>190</v>
      </c>
      <c r="AU214" s="232" t="s">
        <v>84</v>
      </c>
      <c r="AY214" s="16" t="s">
        <v>188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6" t="s">
        <v>84</v>
      </c>
      <c r="BK214" s="233">
        <f>ROUND(I214*H214,2)</f>
        <v>0</v>
      </c>
      <c r="BL214" s="16" t="s">
        <v>194</v>
      </c>
      <c r="BM214" s="232" t="s">
        <v>795</v>
      </c>
    </row>
    <row r="215" spans="1:63" s="12" customFormat="1" ht="25.9" customHeight="1">
      <c r="A215" s="12"/>
      <c r="B215" s="204"/>
      <c r="C215" s="205"/>
      <c r="D215" s="206" t="s">
        <v>75</v>
      </c>
      <c r="E215" s="207" t="s">
        <v>796</v>
      </c>
      <c r="F215" s="207" t="s">
        <v>797</v>
      </c>
      <c r="G215" s="205"/>
      <c r="H215" s="205"/>
      <c r="I215" s="208"/>
      <c r="J215" s="209">
        <f>BK215</f>
        <v>0</v>
      </c>
      <c r="K215" s="205"/>
      <c r="L215" s="210"/>
      <c r="M215" s="211"/>
      <c r="N215" s="212"/>
      <c r="O215" s="212"/>
      <c r="P215" s="213">
        <f>SUM(P216:P219)</f>
        <v>0</v>
      </c>
      <c r="Q215" s="212"/>
      <c r="R215" s="213">
        <f>SUM(R216:R219)</f>
        <v>0</v>
      </c>
      <c r="S215" s="212"/>
      <c r="T215" s="214">
        <f>SUM(T216:T219)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5" t="s">
        <v>84</v>
      </c>
      <c r="AT215" s="216" t="s">
        <v>75</v>
      </c>
      <c r="AU215" s="216" t="s">
        <v>76</v>
      </c>
      <c r="AY215" s="215" t="s">
        <v>188</v>
      </c>
      <c r="BK215" s="217">
        <f>SUM(BK216:BK219)</f>
        <v>0</v>
      </c>
    </row>
    <row r="216" spans="1:65" s="2" customFormat="1" ht="16.5" customHeight="1">
      <c r="A216" s="37"/>
      <c r="B216" s="38"/>
      <c r="C216" s="220" t="s">
        <v>592</v>
      </c>
      <c r="D216" s="220" t="s">
        <v>190</v>
      </c>
      <c r="E216" s="221" t="s">
        <v>798</v>
      </c>
      <c r="F216" s="222" t="s">
        <v>799</v>
      </c>
      <c r="G216" s="223" t="s">
        <v>627</v>
      </c>
      <c r="H216" s="224">
        <v>6</v>
      </c>
      <c r="I216" s="225"/>
      <c r="J216" s="226">
        <f>ROUND(I216*H216,2)</f>
        <v>0</v>
      </c>
      <c r="K216" s="227"/>
      <c r="L216" s="43"/>
      <c r="M216" s="228" t="s">
        <v>1</v>
      </c>
      <c r="N216" s="229" t="s">
        <v>41</v>
      </c>
      <c r="O216" s="90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2" t="s">
        <v>194</v>
      </c>
      <c r="AT216" s="232" t="s">
        <v>190</v>
      </c>
      <c r="AU216" s="232" t="s">
        <v>84</v>
      </c>
      <c r="AY216" s="16" t="s">
        <v>188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6" t="s">
        <v>84</v>
      </c>
      <c r="BK216" s="233">
        <f>ROUND(I216*H216,2)</f>
        <v>0</v>
      </c>
      <c r="BL216" s="16" t="s">
        <v>194</v>
      </c>
      <c r="BM216" s="232" t="s">
        <v>800</v>
      </c>
    </row>
    <row r="217" spans="1:65" s="2" customFormat="1" ht="16.5" customHeight="1">
      <c r="A217" s="37"/>
      <c r="B217" s="38"/>
      <c r="C217" s="220" t="s">
        <v>598</v>
      </c>
      <c r="D217" s="220" t="s">
        <v>190</v>
      </c>
      <c r="E217" s="221" t="s">
        <v>798</v>
      </c>
      <c r="F217" s="222" t="s">
        <v>799</v>
      </c>
      <c r="G217" s="223" t="s">
        <v>627</v>
      </c>
      <c r="H217" s="224">
        <v>4</v>
      </c>
      <c r="I217" s="225"/>
      <c r="J217" s="226">
        <f>ROUND(I217*H217,2)</f>
        <v>0</v>
      </c>
      <c r="K217" s="227"/>
      <c r="L217" s="43"/>
      <c r="M217" s="228" t="s">
        <v>1</v>
      </c>
      <c r="N217" s="229" t="s">
        <v>41</v>
      </c>
      <c r="O217" s="90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2" t="s">
        <v>194</v>
      </c>
      <c r="AT217" s="232" t="s">
        <v>190</v>
      </c>
      <c r="AU217" s="232" t="s">
        <v>84</v>
      </c>
      <c r="AY217" s="16" t="s">
        <v>188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6" t="s">
        <v>84</v>
      </c>
      <c r="BK217" s="233">
        <f>ROUND(I217*H217,2)</f>
        <v>0</v>
      </c>
      <c r="BL217" s="16" t="s">
        <v>194</v>
      </c>
      <c r="BM217" s="232" t="s">
        <v>801</v>
      </c>
    </row>
    <row r="218" spans="1:65" s="2" customFormat="1" ht="16.5" customHeight="1">
      <c r="A218" s="37"/>
      <c r="B218" s="38"/>
      <c r="C218" s="220" t="s">
        <v>605</v>
      </c>
      <c r="D218" s="220" t="s">
        <v>190</v>
      </c>
      <c r="E218" s="221" t="s">
        <v>802</v>
      </c>
      <c r="F218" s="222" t="s">
        <v>803</v>
      </c>
      <c r="G218" s="223" t="s">
        <v>804</v>
      </c>
      <c r="H218" s="224">
        <v>12</v>
      </c>
      <c r="I218" s="225"/>
      <c r="J218" s="226">
        <f>ROUND(I218*H218,2)</f>
        <v>0</v>
      </c>
      <c r="K218" s="227"/>
      <c r="L218" s="43"/>
      <c r="M218" s="228" t="s">
        <v>1</v>
      </c>
      <c r="N218" s="229" t="s">
        <v>41</v>
      </c>
      <c r="O218" s="90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2" t="s">
        <v>194</v>
      </c>
      <c r="AT218" s="232" t="s">
        <v>190</v>
      </c>
      <c r="AU218" s="232" t="s">
        <v>84</v>
      </c>
      <c r="AY218" s="16" t="s">
        <v>188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6" t="s">
        <v>84</v>
      </c>
      <c r="BK218" s="233">
        <f>ROUND(I218*H218,2)</f>
        <v>0</v>
      </c>
      <c r="BL218" s="16" t="s">
        <v>194</v>
      </c>
      <c r="BM218" s="232" t="s">
        <v>805</v>
      </c>
    </row>
    <row r="219" spans="1:65" s="2" customFormat="1" ht="16.5" customHeight="1">
      <c r="A219" s="37"/>
      <c r="B219" s="38"/>
      <c r="C219" s="220" t="s">
        <v>435</v>
      </c>
      <c r="D219" s="220" t="s">
        <v>190</v>
      </c>
      <c r="E219" s="221" t="s">
        <v>806</v>
      </c>
      <c r="F219" s="222" t="s">
        <v>807</v>
      </c>
      <c r="G219" s="223" t="s">
        <v>804</v>
      </c>
      <c r="H219" s="224">
        <v>12</v>
      </c>
      <c r="I219" s="225"/>
      <c r="J219" s="226">
        <f>ROUND(I219*H219,2)</f>
        <v>0</v>
      </c>
      <c r="K219" s="227"/>
      <c r="L219" s="43"/>
      <c r="M219" s="228" t="s">
        <v>1</v>
      </c>
      <c r="N219" s="229" t="s">
        <v>41</v>
      </c>
      <c r="O219" s="90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2" t="s">
        <v>194</v>
      </c>
      <c r="AT219" s="232" t="s">
        <v>190</v>
      </c>
      <c r="AU219" s="232" t="s">
        <v>84</v>
      </c>
      <c r="AY219" s="16" t="s">
        <v>188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6" t="s">
        <v>84</v>
      </c>
      <c r="BK219" s="233">
        <f>ROUND(I219*H219,2)</f>
        <v>0</v>
      </c>
      <c r="BL219" s="16" t="s">
        <v>194</v>
      </c>
      <c r="BM219" s="232" t="s">
        <v>808</v>
      </c>
    </row>
    <row r="220" spans="1:63" s="12" customFormat="1" ht="25.9" customHeight="1">
      <c r="A220" s="12"/>
      <c r="B220" s="204"/>
      <c r="C220" s="205"/>
      <c r="D220" s="206" t="s">
        <v>75</v>
      </c>
      <c r="E220" s="207" t="s">
        <v>809</v>
      </c>
      <c r="F220" s="207" t="s">
        <v>810</v>
      </c>
      <c r="G220" s="205"/>
      <c r="H220" s="205"/>
      <c r="I220" s="208"/>
      <c r="J220" s="209">
        <f>BK220</f>
        <v>0</v>
      </c>
      <c r="K220" s="205"/>
      <c r="L220" s="210"/>
      <c r="M220" s="211"/>
      <c r="N220" s="212"/>
      <c r="O220" s="212"/>
      <c r="P220" s="213">
        <f>P221</f>
        <v>0</v>
      </c>
      <c r="Q220" s="212"/>
      <c r="R220" s="213">
        <f>R221</f>
        <v>0</v>
      </c>
      <c r="S220" s="212"/>
      <c r="T220" s="214">
        <f>T221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5" t="s">
        <v>84</v>
      </c>
      <c r="AT220" s="216" t="s">
        <v>75</v>
      </c>
      <c r="AU220" s="216" t="s">
        <v>76</v>
      </c>
      <c r="AY220" s="215" t="s">
        <v>188</v>
      </c>
      <c r="BK220" s="217">
        <f>BK221</f>
        <v>0</v>
      </c>
    </row>
    <row r="221" spans="1:65" s="2" customFormat="1" ht="16.5" customHeight="1">
      <c r="A221" s="37"/>
      <c r="B221" s="38"/>
      <c r="C221" s="220" t="s">
        <v>439</v>
      </c>
      <c r="D221" s="220" t="s">
        <v>190</v>
      </c>
      <c r="E221" s="221" t="s">
        <v>811</v>
      </c>
      <c r="F221" s="222" t="s">
        <v>812</v>
      </c>
      <c r="G221" s="223" t="s">
        <v>627</v>
      </c>
      <c r="H221" s="224">
        <v>1</v>
      </c>
      <c r="I221" s="225"/>
      <c r="J221" s="226">
        <f>ROUND(I221*H221,2)</f>
        <v>0</v>
      </c>
      <c r="K221" s="227"/>
      <c r="L221" s="43"/>
      <c r="M221" s="228" t="s">
        <v>1</v>
      </c>
      <c r="N221" s="229" t="s">
        <v>41</v>
      </c>
      <c r="O221" s="90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2" t="s">
        <v>194</v>
      </c>
      <c r="AT221" s="232" t="s">
        <v>190</v>
      </c>
      <c r="AU221" s="232" t="s">
        <v>84</v>
      </c>
      <c r="AY221" s="16" t="s">
        <v>188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6" t="s">
        <v>84</v>
      </c>
      <c r="BK221" s="233">
        <f>ROUND(I221*H221,2)</f>
        <v>0</v>
      </c>
      <c r="BL221" s="16" t="s">
        <v>194</v>
      </c>
      <c r="BM221" s="232" t="s">
        <v>813</v>
      </c>
    </row>
    <row r="222" spans="1:63" s="12" customFormat="1" ht="25.9" customHeight="1">
      <c r="A222" s="12"/>
      <c r="B222" s="204"/>
      <c r="C222" s="205"/>
      <c r="D222" s="206" t="s">
        <v>75</v>
      </c>
      <c r="E222" s="207" t="s">
        <v>814</v>
      </c>
      <c r="F222" s="207" t="s">
        <v>815</v>
      </c>
      <c r="G222" s="205"/>
      <c r="H222" s="205"/>
      <c r="I222" s="208"/>
      <c r="J222" s="209">
        <f>BK222</f>
        <v>0</v>
      </c>
      <c r="K222" s="205"/>
      <c r="L222" s="210"/>
      <c r="M222" s="211"/>
      <c r="N222" s="212"/>
      <c r="O222" s="212"/>
      <c r="P222" s="213">
        <f>P223+P226+P229</f>
        <v>0</v>
      </c>
      <c r="Q222" s="212"/>
      <c r="R222" s="213">
        <f>R223+R226+R229</f>
        <v>0</v>
      </c>
      <c r="S222" s="212"/>
      <c r="T222" s="214">
        <f>T223+T226+T229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5" t="s">
        <v>216</v>
      </c>
      <c r="AT222" s="216" t="s">
        <v>75</v>
      </c>
      <c r="AU222" s="216" t="s">
        <v>76</v>
      </c>
      <c r="AY222" s="215" t="s">
        <v>188</v>
      </c>
      <c r="BK222" s="217">
        <f>BK223+BK226+BK229</f>
        <v>0</v>
      </c>
    </row>
    <row r="223" spans="1:63" s="12" customFormat="1" ht="22.8" customHeight="1">
      <c r="A223" s="12"/>
      <c r="B223" s="204"/>
      <c r="C223" s="205"/>
      <c r="D223" s="206" t="s">
        <v>75</v>
      </c>
      <c r="E223" s="218" t="s">
        <v>816</v>
      </c>
      <c r="F223" s="218" t="s">
        <v>817</v>
      </c>
      <c r="G223" s="205"/>
      <c r="H223" s="205"/>
      <c r="I223" s="208"/>
      <c r="J223" s="219">
        <f>BK223</f>
        <v>0</v>
      </c>
      <c r="K223" s="205"/>
      <c r="L223" s="210"/>
      <c r="M223" s="211"/>
      <c r="N223" s="212"/>
      <c r="O223" s="212"/>
      <c r="P223" s="213">
        <f>SUM(P224:P225)</f>
        <v>0</v>
      </c>
      <c r="Q223" s="212"/>
      <c r="R223" s="213">
        <f>SUM(R224:R225)</f>
        <v>0</v>
      </c>
      <c r="S223" s="212"/>
      <c r="T223" s="214">
        <f>SUM(T224:T225)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5" t="s">
        <v>216</v>
      </c>
      <c r="AT223" s="216" t="s">
        <v>75</v>
      </c>
      <c r="AU223" s="216" t="s">
        <v>84</v>
      </c>
      <c r="AY223" s="215" t="s">
        <v>188</v>
      </c>
      <c r="BK223" s="217">
        <f>SUM(BK224:BK225)</f>
        <v>0</v>
      </c>
    </row>
    <row r="224" spans="1:65" s="2" customFormat="1" ht="16.5" customHeight="1">
      <c r="A224" s="37"/>
      <c r="B224" s="38"/>
      <c r="C224" s="220" t="s">
        <v>712</v>
      </c>
      <c r="D224" s="220" t="s">
        <v>190</v>
      </c>
      <c r="E224" s="221" t="s">
        <v>818</v>
      </c>
      <c r="F224" s="222" t="s">
        <v>819</v>
      </c>
      <c r="G224" s="223" t="s">
        <v>820</v>
      </c>
      <c r="H224" s="224">
        <v>1</v>
      </c>
      <c r="I224" s="225"/>
      <c r="J224" s="226">
        <f>ROUND(I224*H224,2)</f>
        <v>0</v>
      </c>
      <c r="K224" s="227"/>
      <c r="L224" s="43"/>
      <c r="M224" s="228" t="s">
        <v>1</v>
      </c>
      <c r="N224" s="229" t="s">
        <v>41</v>
      </c>
      <c r="O224" s="90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2" t="s">
        <v>821</v>
      </c>
      <c r="AT224" s="232" t="s">
        <v>190</v>
      </c>
      <c r="AU224" s="232" t="s">
        <v>86</v>
      </c>
      <c r="AY224" s="16" t="s">
        <v>188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6" t="s">
        <v>84</v>
      </c>
      <c r="BK224" s="233">
        <f>ROUND(I224*H224,2)</f>
        <v>0</v>
      </c>
      <c r="BL224" s="16" t="s">
        <v>821</v>
      </c>
      <c r="BM224" s="232" t="s">
        <v>822</v>
      </c>
    </row>
    <row r="225" spans="1:65" s="2" customFormat="1" ht="16.5" customHeight="1">
      <c r="A225" s="37"/>
      <c r="B225" s="38"/>
      <c r="C225" s="220" t="s">
        <v>823</v>
      </c>
      <c r="D225" s="220" t="s">
        <v>190</v>
      </c>
      <c r="E225" s="221" t="s">
        <v>824</v>
      </c>
      <c r="F225" s="222" t="s">
        <v>825</v>
      </c>
      <c r="G225" s="223" t="s">
        <v>820</v>
      </c>
      <c r="H225" s="224">
        <v>1</v>
      </c>
      <c r="I225" s="225"/>
      <c r="J225" s="226">
        <f>ROUND(I225*H225,2)</f>
        <v>0</v>
      </c>
      <c r="K225" s="227"/>
      <c r="L225" s="43"/>
      <c r="M225" s="228" t="s">
        <v>1</v>
      </c>
      <c r="N225" s="229" t="s">
        <v>41</v>
      </c>
      <c r="O225" s="90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2" t="s">
        <v>821</v>
      </c>
      <c r="AT225" s="232" t="s">
        <v>190</v>
      </c>
      <c r="AU225" s="232" t="s">
        <v>86</v>
      </c>
      <c r="AY225" s="16" t="s">
        <v>188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6" t="s">
        <v>84</v>
      </c>
      <c r="BK225" s="233">
        <f>ROUND(I225*H225,2)</f>
        <v>0</v>
      </c>
      <c r="BL225" s="16" t="s">
        <v>821</v>
      </c>
      <c r="BM225" s="232" t="s">
        <v>826</v>
      </c>
    </row>
    <row r="226" spans="1:63" s="12" customFormat="1" ht="22.8" customHeight="1">
      <c r="A226" s="12"/>
      <c r="B226" s="204"/>
      <c r="C226" s="205"/>
      <c r="D226" s="206" t="s">
        <v>75</v>
      </c>
      <c r="E226" s="218" t="s">
        <v>827</v>
      </c>
      <c r="F226" s="218" t="s">
        <v>828</v>
      </c>
      <c r="G226" s="205"/>
      <c r="H226" s="205"/>
      <c r="I226" s="208"/>
      <c r="J226" s="219">
        <f>BK226</f>
        <v>0</v>
      </c>
      <c r="K226" s="205"/>
      <c r="L226" s="210"/>
      <c r="M226" s="211"/>
      <c r="N226" s="212"/>
      <c r="O226" s="212"/>
      <c r="P226" s="213">
        <f>SUM(P227:P228)</f>
        <v>0</v>
      </c>
      <c r="Q226" s="212"/>
      <c r="R226" s="213">
        <f>SUM(R227:R228)</f>
        <v>0</v>
      </c>
      <c r="S226" s="212"/>
      <c r="T226" s="214">
        <f>SUM(T227:T228)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5" t="s">
        <v>216</v>
      </c>
      <c r="AT226" s="216" t="s">
        <v>75</v>
      </c>
      <c r="AU226" s="216" t="s">
        <v>84</v>
      </c>
      <c r="AY226" s="215" t="s">
        <v>188</v>
      </c>
      <c r="BK226" s="217">
        <f>SUM(BK227:BK228)</f>
        <v>0</v>
      </c>
    </row>
    <row r="227" spans="1:65" s="2" customFormat="1" ht="16.5" customHeight="1">
      <c r="A227" s="37"/>
      <c r="B227" s="38"/>
      <c r="C227" s="220" t="s">
        <v>715</v>
      </c>
      <c r="D227" s="220" t="s">
        <v>190</v>
      </c>
      <c r="E227" s="221" t="s">
        <v>829</v>
      </c>
      <c r="F227" s="222" t="s">
        <v>830</v>
      </c>
      <c r="G227" s="223" t="s">
        <v>820</v>
      </c>
      <c r="H227" s="224">
        <v>1</v>
      </c>
      <c r="I227" s="225"/>
      <c r="J227" s="226">
        <f>ROUND(I227*H227,2)</f>
        <v>0</v>
      </c>
      <c r="K227" s="227"/>
      <c r="L227" s="43"/>
      <c r="M227" s="228" t="s">
        <v>1</v>
      </c>
      <c r="N227" s="229" t="s">
        <v>41</v>
      </c>
      <c r="O227" s="90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2" t="s">
        <v>821</v>
      </c>
      <c r="AT227" s="232" t="s">
        <v>190</v>
      </c>
      <c r="AU227" s="232" t="s">
        <v>86</v>
      </c>
      <c r="AY227" s="16" t="s">
        <v>188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6" t="s">
        <v>84</v>
      </c>
      <c r="BK227" s="233">
        <f>ROUND(I227*H227,2)</f>
        <v>0</v>
      </c>
      <c r="BL227" s="16" t="s">
        <v>821</v>
      </c>
      <c r="BM227" s="232" t="s">
        <v>831</v>
      </c>
    </row>
    <row r="228" spans="1:65" s="2" customFormat="1" ht="16.5" customHeight="1">
      <c r="A228" s="37"/>
      <c r="B228" s="38"/>
      <c r="C228" s="220" t="s">
        <v>832</v>
      </c>
      <c r="D228" s="220" t="s">
        <v>190</v>
      </c>
      <c r="E228" s="221" t="s">
        <v>833</v>
      </c>
      <c r="F228" s="222" t="s">
        <v>834</v>
      </c>
      <c r="G228" s="223" t="s">
        <v>820</v>
      </c>
      <c r="H228" s="224">
        <v>1</v>
      </c>
      <c r="I228" s="225"/>
      <c r="J228" s="226">
        <f>ROUND(I228*H228,2)</f>
        <v>0</v>
      </c>
      <c r="K228" s="227"/>
      <c r="L228" s="43"/>
      <c r="M228" s="228" t="s">
        <v>1</v>
      </c>
      <c r="N228" s="229" t="s">
        <v>41</v>
      </c>
      <c r="O228" s="90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2" t="s">
        <v>821</v>
      </c>
      <c r="AT228" s="232" t="s">
        <v>190</v>
      </c>
      <c r="AU228" s="232" t="s">
        <v>86</v>
      </c>
      <c r="AY228" s="16" t="s">
        <v>188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6" t="s">
        <v>84</v>
      </c>
      <c r="BK228" s="233">
        <f>ROUND(I228*H228,2)</f>
        <v>0</v>
      </c>
      <c r="BL228" s="16" t="s">
        <v>821</v>
      </c>
      <c r="BM228" s="232" t="s">
        <v>835</v>
      </c>
    </row>
    <row r="229" spans="1:63" s="12" customFormat="1" ht="22.8" customHeight="1">
      <c r="A229" s="12"/>
      <c r="B229" s="204"/>
      <c r="C229" s="205"/>
      <c r="D229" s="206" t="s">
        <v>75</v>
      </c>
      <c r="E229" s="218" t="s">
        <v>836</v>
      </c>
      <c r="F229" s="218" t="s">
        <v>837</v>
      </c>
      <c r="G229" s="205"/>
      <c r="H229" s="205"/>
      <c r="I229" s="208"/>
      <c r="J229" s="219">
        <f>BK229</f>
        <v>0</v>
      </c>
      <c r="K229" s="205"/>
      <c r="L229" s="210"/>
      <c r="M229" s="211"/>
      <c r="N229" s="212"/>
      <c r="O229" s="212"/>
      <c r="P229" s="213">
        <f>P230</f>
        <v>0</v>
      </c>
      <c r="Q229" s="212"/>
      <c r="R229" s="213">
        <f>R230</f>
        <v>0</v>
      </c>
      <c r="S229" s="212"/>
      <c r="T229" s="214">
        <f>T230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5" t="s">
        <v>216</v>
      </c>
      <c r="AT229" s="216" t="s">
        <v>75</v>
      </c>
      <c r="AU229" s="216" t="s">
        <v>84</v>
      </c>
      <c r="AY229" s="215" t="s">
        <v>188</v>
      </c>
      <c r="BK229" s="217">
        <f>BK230</f>
        <v>0</v>
      </c>
    </row>
    <row r="230" spans="1:65" s="2" customFormat="1" ht="16.5" customHeight="1">
      <c r="A230" s="37"/>
      <c r="B230" s="38"/>
      <c r="C230" s="220" t="s">
        <v>716</v>
      </c>
      <c r="D230" s="220" t="s">
        <v>190</v>
      </c>
      <c r="E230" s="221" t="s">
        <v>838</v>
      </c>
      <c r="F230" s="222" t="s">
        <v>839</v>
      </c>
      <c r="G230" s="223" t="s">
        <v>820</v>
      </c>
      <c r="H230" s="224">
        <v>1</v>
      </c>
      <c r="I230" s="225"/>
      <c r="J230" s="226">
        <f>ROUND(I230*H230,2)</f>
        <v>0</v>
      </c>
      <c r="K230" s="227"/>
      <c r="L230" s="43"/>
      <c r="M230" s="268" t="s">
        <v>1</v>
      </c>
      <c r="N230" s="269" t="s">
        <v>41</v>
      </c>
      <c r="O230" s="270"/>
      <c r="P230" s="271">
        <f>O230*H230</f>
        <v>0</v>
      </c>
      <c r="Q230" s="271">
        <v>0</v>
      </c>
      <c r="R230" s="271">
        <f>Q230*H230</f>
        <v>0</v>
      </c>
      <c r="S230" s="271">
        <v>0</v>
      </c>
      <c r="T230" s="272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2" t="s">
        <v>821</v>
      </c>
      <c r="AT230" s="232" t="s">
        <v>190</v>
      </c>
      <c r="AU230" s="232" t="s">
        <v>86</v>
      </c>
      <c r="AY230" s="16" t="s">
        <v>188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6" t="s">
        <v>84</v>
      </c>
      <c r="BK230" s="233">
        <f>ROUND(I230*H230,2)</f>
        <v>0</v>
      </c>
      <c r="BL230" s="16" t="s">
        <v>821</v>
      </c>
      <c r="BM230" s="232" t="s">
        <v>840</v>
      </c>
    </row>
    <row r="231" spans="1:31" s="2" customFormat="1" ht="6.95" customHeight="1">
      <c r="A231" s="37"/>
      <c r="B231" s="65"/>
      <c r="C231" s="66"/>
      <c r="D231" s="66"/>
      <c r="E231" s="66"/>
      <c r="F231" s="66"/>
      <c r="G231" s="66"/>
      <c r="H231" s="66"/>
      <c r="I231" s="66"/>
      <c r="J231" s="66"/>
      <c r="K231" s="66"/>
      <c r="L231" s="43"/>
      <c r="M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</row>
  </sheetData>
  <sheetProtection password="CC35" sheet="1" objects="1" scenarios="1" formatColumns="0" formatRows="0" autoFilter="0"/>
  <autoFilter ref="C127:K230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100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26.25" customHeight="1">
      <c r="B7" s="19"/>
      <c r="E7" s="141" t="str">
        <f>'Rekapitulace stavby'!K6</f>
        <v>PŘECHOD PRO CHODCE, MÍSTO PRO PŘECHÁZENÍ, NOVÉ CHODNÍKY ul. LITOMĚŘICKÁ, DĚČÍN III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841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13. 1. 2022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3.25" customHeight="1">
      <c r="A27" s="145"/>
      <c r="B27" s="146"/>
      <c r="C27" s="145"/>
      <c r="D27" s="145"/>
      <c r="E27" s="147" t="s">
        <v>842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0"/>
      <c r="E29" s="150"/>
      <c r="F29" s="150"/>
      <c r="G29" s="150"/>
      <c r="H29" s="150"/>
      <c r="I29" s="150"/>
      <c r="J29" s="150"/>
      <c r="K29" s="15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1" t="s">
        <v>36</v>
      </c>
      <c r="E30" s="37"/>
      <c r="F30" s="37"/>
      <c r="G30" s="37"/>
      <c r="H30" s="37"/>
      <c r="I30" s="37"/>
      <c r="J30" s="152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3" t="s">
        <v>38</v>
      </c>
      <c r="G32" s="37"/>
      <c r="H32" s="37"/>
      <c r="I32" s="153" t="s">
        <v>37</v>
      </c>
      <c r="J32" s="153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4" t="s">
        <v>40</v>
      </c>
      <c r="E33" s="140" t="s">
        <v>41</v>
      </c>
      <c r="F33" s="155">
        <f>ROUND((SUM(BE124:BE147)),2)</f>
        <v>0</v>
      </c>
      <c r="G33" s="37"/>
      <c r="H33" s="37"/>
      <c r="I33" s="156">
        <v>0.21</v>
      </c>
      <c r="J33" s="155">
        <f>ROUND(((SUM(BE124:BE147))*I33),2)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5">
        <f>ROUND((SUM(BF124:BF147)),2)</f>
        <v>0</v>
      </c>
      <c r="G34" s="37"/>
      <c r="H34" s="37"/>
      <c r="I34" s="156">
        <v>0.15</v>
      </c>
      <c r="J34" s="155">
        <f>ROUND(((SUM(BF124:BF147))*I34),2)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5">
        <f>ROUND((SUM(BG124:BG147)),2)</f>
        <v>0</v>
      </c>
      <c r="G35" s="37"/>
      <c r="H35" s="37"/>
      <c r="I35" s="156">
        <v>0.21</v>
      </c>
      <c r="J35" s="15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5">
        <f>ROUND((SUM(BH124:BH147)),2)</f>
        <v>0</v>
      </c>
      <c r="G36" s="37"/>
      <c r="H36" s="37"/>
      <c r="I36" s="156">
        <v>0.15</v>
      </c>
      <c r="J36" s="15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5">
        <f>ROUND((SUM(BI124:BI147)),2)</f>
        <v>0</v>
      </c>
      <c r="G37" s="37"/>
      <c r="H37" s="37"/>
      <c r="I37" s="156">
        <v>0</v>
      </c>
      <c r="J37" s="15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5" t="str">
        <f>E7</f>
        <v>PŘECHOD PRO CHODCE, MÍSTO PRO PŘECHÁZENÍ, NOVÉ CHODNÍKY ul. LITOMĚŘICKÁ, DĚČÍN III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D.3 - Rozšíření metropolitní datové sítě města Děčín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p.p.č. 197/1, 197/2, 197/14, 197/15, 697/4, 703/4</v>
      </c>
      <c r="G89" s="39"/>
      <c r="H89" s="39"/>
      <c r="I89" s="31" t="s">
        <v>22</v>
      </c>
      <c r="J89" s="78" t="str">
        <f>IF(J12="","",J12)</f>
        <v>13. 1. 2022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DĚČÍN</v>
      </c>
      <c r="G91" s="39"/>
      <c r="H91" s="39"/>
      <c r="I91" s="31" t="s">
        <v>30</v>
      </c>
      <c r="J91" s="35" t="str">
        <f>E21</f>
        <v>Ing. Vladimír POLDA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J.Duben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6" t="s">
        <v>161</v>
      </c>
      <c r="D94" s="177"/>
      <c r="E94" s="177"/>
      <c r="F94" s="177"/>
      <c r="G94" s="177"/>
      <c r="H94" s="177"/>
      <c r="I94" s="177"/>
      <c r="J94" s="178" t="s">
        <v>162</v>
      </c>
      <c r="K94" s="177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9" t="s">
        <v>163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164</v>
      </c>
    </row>
    <row r="97" spans="1:31" s="9" customFormat="1" ht="24.95" customHeight="1">
      <c r="A97" s="9"/>
      <c r="B97" s="180"/>
      <c r="C97" s="181"/>
      <c r="D97" s="182" t="s">
        <v>165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166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0"/>
      <c r="C99" s="181"/>
      <c r="D99" s="182" t="s">
        <v>843</v>
      </c>
      <c r="E99" s="183"/>
      <c r="F99" s="183"/>
      <c r="G99" s="183"/>
      <c r="H99" s="183"/>
      <c r="I99" s="183"/>
      <c r="J99" s="184">
        <f>J128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6"/>
      <c r="C100" s="187"/>
      <c r="D100" s="188" t="s">
        <v>844</v>
      </c>
      <c r="E100" s="189"/>
      <c r="F100" s="189"/>
      <c r="G100" s="189"/>
      <c r="H100" s="189"/>
      <c r="I100" s="189"/>
      <c r="J100" s="190">
        <f>J129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845</v>
      </c>
      <c r="E101" s="189"/>
      <c r="F101" s="189"/>
      <c r="G101" s="189"/>
      <c r="H101" s="189"/>
      <c r="I101" s="189"/>
      <c r="J101" s="190">
        <f>J132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0"/>
      <c r="C102" s="181"/>
      <c r="D102" s="182" t="s">
        <v>619</v>
      </c>
      <c r="E102" s="183"/>
      <c r="F102" s="183"/>
      <c r="G102" s="183"/>
      <c r="H102" s="183"/>
      <c r="I102" s="183"/>
      <c r="J102" s="184">
        <f>J142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6"/>
      <c r="C103" s="187"/>
      <c r="D103" s="188" t="s">
        <v>620</v>
      </c>
      <c r="E103" s="189"/>
      <c r="F103" s="189"/>
      <c r="G103" s="189"/>
      <c r="H103" s="189"/>
      <c r="I103" s="189"/>
      <c r="J103" s="190">
        <f>J143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621</v>
      </c>
      <c r="E104" s="189"/>
      <c r="F104" s="189"/>
      <c r="G104" s="189"/>
      <c r="H104" s="189"/>
      <c r="I104" s="189"/>
      <c r="J104" s="190">
        <f>J146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173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6.25" customHeight="1">
      <c r="A114" s="37"/>
      <c r="B114" s="38"/>
      <c r="C114" s="39"/>
      <c r="D114" s="39"/>
      <c r="E114" s="175" t="str">
        <f>E7</f>
        <v>PŘECHOD PRO CHODCE, MÍSTO PRO PŘECHÁZENÍ, NOVÉ CHODNÍKY ul. LITOMĚŘICKÁ, DĚČÍN III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110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>D.3 - Rozšíření metropolitní datové sítě města Děčín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p.p.č. 197/1, 197/2, 197/14, 197/15, 697/4, 703/4</v>
      </c>
      <c r="G118" s="39"/>
      <c r="H118" s="39"/>
      <c r="I118" s="31" t="s">
        <v>22</v>
      </c>
      <c r="J118" s="78" t="str">
        <f>IF(J12="","",J12)</f>
        <v>13. 1. 2022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E15</f>
        <v>STATUTÁRNÍ MĚSTO DĚČÍN</v>
      </c>
      <c r="G120" s="39"/>
      <c r="H120" s="39"/>
      <c r="I120" s="31" t="s">
        <v>30</v>
      </c>
      <c r="J120" s="35" t="str">
        <f>E21</f>
        <v>Ing. Vladimír POLDA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28</v>
      </c>
      <c r="D121" s="39"/>
      <c r="E121" s="39"/>
      <c r="F121" s="26" t="str">
        <f>IF(E18="","",E18)</f>
        <v>Vyplň údaj</v>
      </c>
      <c r="G121" s="39"/>
      <c r="H121" s="39"/>
      <c r="I121" s="31" t="s">
        <v>33</v>
      </c>
      <c r="J121" s="35" t="str">
        <f>E24</f>
        <v>J.Duben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2"/>
      <c r="B123" s="193"/>
      <c r="C123" s="194" t="s">
        <v>174</v>
      </c>
      <c r="D123" s="195" t="s">
        <v>61</v>
      </c>
      <c r="E123" s="195" t="s">
        <v>57</v>
      </c>
      <c r="F123" s="195" t="s">
        <v>58</v>
      </c>
      <c r="G123" s="195" t="s">
        <v>175</v>
      </c>
      <c r="H123" s="195" t="s">
        <v>176</v>
      </c>
      <c r="I123" s="195" t="s">
        <v>177</v>
      </c>
      <c r="J123" s="196" t="s">
        <v>162</v>
      </c>
      <c r="K123" s="197" t="s">
        <v>178</v>
      </c>
      <c r="L123" s="198"/>
      <c r="M123" s="99" t="s">
        <v>1</v>
      </c>
      <c r="N123" s="100" t="s">
        <v>40</v>
      </c>
      <c r="O123" s="100" t="s">
        <v>179</v>
      </c>
      <c r="P123" s="100" t="s">
        <v>180</v>
      </c>
      <c r="Q123" s="100" t="s">
        <v>181</v>
      </c>
      <c r="R123" s="100" t="s">
        <v>182</v>
      </c>
      <c r="S123" s="100" t="s">
        <v>183</v>
      </c>
      <c r="T123" s="101" t="s">
        <v>184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7"/>
      <c r="B124" s="38"/>
      <c r="C124" s="106" t="s">
        <v>185</v>
      </c>
      <c r="D124" s="39"/>
      <c r="E124" s="39"/>
      <c r="F124" s="39"/>
      <c r="G124" s="39"/>
      <c r="H124" s="39"/>
      <c r="I124" s="39"/>
      <c r="J124" s="199">
        <f>BK124</f>
        <v>0</v>
      </c>
      <c r="K124" s="39"/>
      <c r="L124" s="43"/>
      <c r="M124" s="102"/>
      <c r="N124" s="200"/>
      <c r="O124" s="103"/>
      <c r="P124" s="201">
        <f>P125+P128+P142</f>
        <v>0</v>
      </c>
      <c r="Q124" s="103"/>
      <c r="R124" s="201">
        <f>R125+R128+R142</f>
        <v>20.088890000000003</v>
      </c>
      <c r="S124" s="103"/>
      <c r="T124" s="202">
        <f>T125+T128+T142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75</v>
      </c>
      <c r="AU124" s="16" t="s">
        <v>164</v>
      </c>
      <c r="BK124" s="203">
        <f>BK125+BK128+BK142</f>
        <v>0</v>
      </c>
    </row>
    <row r="125" spans="1:63" s="12" customFormat="1" ht="25.9" customHeight="1">
      <c r="A125" s="12"/>
      <c r="B125" s="204"/>
      <c r="C125" s="205"/>
      <c r="D125" s="206" t="s">
        <v>75</v>
      </c>
      <c r="E125" s="207" t="s">
        <v>186</v>
      </c>
      <c r="F125" s="207" t="s">
        <v>187</v>
      </c>
      <c r="G125" s="205"/>
      <c r="H125" s="205"/>
      <c r="I125" s="208"/>
      <c r="J125" s="209">
        <f>BK125</f>
        <v>0</v>
      </c>
      <c r="K125" s="205"/>
      <c r="L125" s="210"/>
      <c r="M125" s="211"/>
      <c r="N125" s="212"/>
      <c r="O125" s="212"/>
      <c r="P125" s="213">
        <f>P126</f>
        <v>0</v>
      </c>
      <c r="Q125" s="212"/>
      <c r="R125" s="213">
        <f>R126</f>
        <v>0</v>
      </c>
      <c r="S125" s="212"/>
      <c r="T125" s="214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84</v>
      </c>
      <c r="AT125" s="216" t="s">
        <v>75</v>
      </c>
      <c r="AU125" s="216" t="s">
        <v>76</v>
      </c>
      <c r="AY125" s="215" t="s">
        <v>188</v>
      </c>
      <c r="BK125" s="217">
        <f>BK126</f>
        <v>0</v>
      </c>
    </row>
    <row r="126" spans="1:63" s="12" customFormat="1" ht="22.8" customHeight="1">
      <c r="A126" s="12"/>
      <c r="B126" s="204"/>
      <c r="C126" s="205"/>
      <c r="D126" s="206" t="s">
        <v>75</v>
      </c>
      <c r="E126" s="218" t="s">
        <v>84</v>
      </c>
      <c r="F126" s="218" t="s">
        <v>189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f>P127</f>
        <v>0</v>
      </c>
      <c r="Q126" s="212"/>
      <c r="R126" s="213">
        <f>R127</f>
        <v>0</v>
      </c>
      <c r="S126" s="212"/>
      <c r="T126" s="214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84</v>
      </c>
      <c r="AT126" s="216" t="s">
        <v>75</v>
      </c>
      <c r="AU126" s="216" t="s">
        <v>84</v>
      </c>
      <c r="AY126" s="215" t="s">
        <v>188</v>
      </c>
      <c r="BK126" s="217">
        <f>BK127</f>
        <v>0</v>
      </c>
    </row>
    <row r="127" spans="1:65" s="2" customFormat="1" ht="24.15" customHeight="1">
      <c r="A127" s="37"/>
      <c r="B127" s="38"/>
      <c r="C127" s="220" t="s">
        <v>84</v>
      </c>
      <c r="D127" s="220" t="s">
        <v>190</v>
      </c>
      <c r="E127" s="221" t="s">
        <v>846</v>
      </c>
      <c r="F127" s="222" t="s">
        <v>842</v>
      </c>
      <c r="G127" s="223" t="s">
        <v>847</v>
      </c>
      <c r="H127" s="224">
        <v>0</v>
      </c>
      <c r="I127" s="225"/>
      <c r="J127" s="226">
        <f>ROUND(I127*H127,2)</f>
        <v>0</v>
      </c>
      <c r="K127" s="227"/>
      <c r="L127" s="43"/>
      <c r="M127" s="228" t="s">
        <v>1</v>
      </c>
      <c r="N127" s="229" t="s">
        <v>41</v>
      </c>
      <c r="O127" s="90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2" t="s">
        <v>194</v>
      </c>
      <c r="AT127" s="232" t="s">
        <v>190</v>
      </c>
      <c r="AU127" s="232" t="s">
        <v>86</v>
      </c>
      <c r="AY127" s="16" t="s">
        <v>188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6" t="s">
        <v>84</v>
      </c>
      <c r="BK127" s="233">
        <f>ROUND(I127*H127,2)</f>
        <v>0</v>
      </c>
      <c r="BL127" s="16" t="s">
        <v>194</v>
      </c>
      <c r="BM127" s="232" t="s">
        <v>848</v>
      </c>
    </row>
    <row r="128" spans="1:63" s="12" customFormat="1" ht="25.9" customHeight="1">
      <c r="A128" s="12"/>
      <c r="B128" s="204"/>
      <c r="C128" s="205"/>
      <c r="D128" s="206" t="s">
        <v>75</v>
      </c>
      <c r="E128" s="207" t="s">
        <v>283</v>
      </c>
      <c r="F128" s="207" t="s">
        <v>849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P129+P132</f>
        <v>0</v>
      </c>
      <c r="Q128" s="212"/>
      <c r="R128" s="213">
        <f>R129+R132</f>
        <v>20.088890000000003</v>
      </c>
      <c r="S128" s="212"/>
      <c r="T128" s="214">
        <f>T129+T132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205</v>
      </c>
      <c r="AT128" s="216" t="s">
        <v>75</v>
      </c>
      <c r="AU128" s="216" t="s">
        <v>76</v>
      </c>
      <c r="AY128" s="215" t="s">
        <v>188</v>
      </c>
      <c r="BK128" s="217">
        <f>BK129+BK132</f>
        <v>0</v>
      </c>
    </row>
    <row r="129" spans="1:63" s="12" customFormat="1" ht="22.8" customHeight="1">
      <c r="A129" s="12"/>
      <c r="B129" s="204"/>
      <c r="C129" s="205"/>
      <c r="D129" s="206" t="s">
        <v>75</v>
      </c>
      <c r="E129" s="218" t="s">
        <v>850</v>
      </c>
      <c r="F129" s="218" t="s">
        <v>695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SUM(P130:P131)</f>
        <v>0</v>
      </c>
      <c r="Q129" s="212"/>
      <c r="R129" s="213">
        <f>SUM(R130:R131)</f>
        <v>0.00184</v>
      </c>
      <c r="S129" s="212"/>
      <c r="T129" s="214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205</v>
      </c>
      <c r="AT129" s="216" t="s">
        <v>75</v>
      </c>
      <c r="AU129" s="216" t="s">
        <v>84</v>
      </c>
      <c r="AY129" s="215" t="s">
        <v>188</v>
      </c>
      <c r="BK129" s="217">
        <f>SUM(BK130:BK131)</f>
        <v>0</v>
      </c>
    </row>
    <row r="130" spans="1:65" s="2" customFormat="1" ht="16.5" customHeight="1">
      <c r="A130" s="37"/>
      <c r="B130" s="38"/>
      <c r="C130" s="220" t="s">
        <v>86</v>
      </c>
      <c r="D130" s="220" t="s">
        <v>190</v>
      </c>
      <c r="E130" s="221" t="s">
        <v>851</v>
      </c>
      <c r="F130" s="222" t="s">
        <v>852</v>
      </c>
      <c r="G130" s="223" t="s">
        <v>251</v>
      </c>
      <c r="H130" s="224">
        <v>184</v>
      </c>
      <c r="I130" s="225"/>
      <c r="J130" s="226">
        <f>ROUND(I130*H130,2)</f>
        <v>0</v>
      </c>
      <c r="K130" s="227"/>
      <c r="L130" s="43"/>
      <c r="M130" s="228" t="s">
        <v>1</v>
      </c>
      <c r="N130" s="229" t="s">
        <v>41</v>
      </c>
      <c r="O130" s="90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2" t="s">
        <v>502</v>
      </c>
      <c r="AT130" s="232" t="s">
        <v>190</v>
      </c>
      <c r="AU130" s="232" t="s">
        <v>86</v>
      </c>
      <c r="AY130" s="16" t="s">
        <v>188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6" t="s">
        <v>84</v>
      </c>
      <c r="BK130" s="233">
        <f>ROUND(I130*H130,2)</f>
        <v>0</v>
      </c>
      <c r="BL130" s="16" t="s">
        <v>502</v>
      </c>
      <c r="BM130" s="232" t="s">
        <v>853</v>
      </c>
    </row>
    <row r="131" spans="1:65" s="2" customFormat="1" ht="16.5" customHeight="1">
      <c r="A131" s="37"/>
      <c r="B131" s="38"/>
      <c r="C131" s="257" t="s">
        <v>205</v>
      </c>
      <c r="D131" s="257" t="s">
        <v>283</v>
      </c>
      <c r="E131" s="258" t="s">
        <v>854</v>
      </c>
      <c r="F131" s="259" t="s">
        <v>855</v>
      </c>
      <c r="G131" s="260" t="s">
        <v>251</v>
      </c>
      <c r="H131" s="261">
        <v>184</v>
      </c>
      <c r="I131" s="262"/>
      <c r="J131" s="263">
        <f>ROUND(I131*H131,2)</f>
        <v>0</v>
      </c>
      <c r="K131" s="264"/>
      <c r="L131" s="265"/>
      <c r="M131" s="266" t="s">
        <v>1</v>
      </c>
      <c r="N131" s="267" t="s">
        <v>41</v>
      </c>
      <c r="O131" s="90"/>
      <c r="P131" s="230">
        <f>O131*H131</f>
        <v>0</v>
      </c>
      <c r="Q131" s="230">
        <v>1E-05</v>
      </c>
      <c r="R131" s="230">
        <f>Q131*H131</f>
        <v>0.00184</v>
      </c>
      <c r="S131" s="230">
        <v>0</v>
      </c>
      <c r="T131" s="23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2" t="s">
        <v>774</v>
      </c>
      <c r="AT131" s="232" t="s">
        <v>283</v>
      </c>
      <c r="AU131" s="232" t="s">
        <v>86</v>
      </c>
      <c r="AY131" s="16" t="s">
        <v>188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6" t="s">
        <v>84</v>
      </c>
      <c r="BK131" s="233">
        <f>ROUND(I131*H131,2)</f>
        <v>0</v>
      </c>
      <c r="BL131" s="16" t="s">
        <v>774</v>
      </c>
      <c r="BM131" s="232" t="s">
        <v>856</v>
      </c>
    </row>
    <row r="132" spans="1:63" s="12" customFormat="1" ht="22.8" customHeight="1">
      <c r="A132" s="12"/>
      <c r="B132" s="204"/>
      <c r="C132" s="205"/>
      <c r="D132" s="206" t="s">
        <v>75</v>
      </c>
      <c r="E132" s="218" t="s">
        <v>857</v>
      </c>
      <c r="F132" s="218" t="s">
        <v>858</v>
      </c>
      <c r="G132" s="205"/>
      <c r="H132" s="205"/>
      <c r="I132" s="208"/>
      <c r="J132" s="219">
        <f>BK132</f>
        <v>0</v>
      </c>
      <c r="K132" s="205"/>
      <c r="L132" s="210"/>
      <c r="M132" s="211"/>
      <c r="N132" s="212"/>
      <c r="O132" s="212"/>
      <c r="P132" s="213">
        <f>SUM(P133:P141)</f>
        <v>0</v>
      </c>
      <c r="Q132" s="212"/>
      <c r="R132" s="213">
        <f>SUM(R133:R141)</f>
        <v>20.08705</v>
      </c>
      <c r="S132" s="212"/>
      <c r="T132" s="214">
        <f>SUM(T133:T141)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205</v>
      </c>
      <c r="AT132" s="216" t="s">
        <v>75</v>
      </c>
      <c r="AU132" s="216" t="s">
        <v>84</v>
      </c>
      <c r="AY132" s="215" t="s">
        <v>188</v>
      </c>
      <c r="BK132" s="217">
        <f>SUM(BK133:BK141)</f>
        <v>0</v>
      </c>
    </row>
    <row r="133" spans="1:65" s="2" customFormat="1" ht="24.15" customHeight="1">
      <c r="A133" s="37"/>
      <c r="B133" s="38"/>
      <c r="C133" s="220" t="s">
        <v>194</v>
      </c>
      <c r="D133" s="220" t="s">
        <v>190</v>
      </c>
      <c r="E133" s="221" t="s">
        <v>859</v>
      </c>
      <c r="F133" s="222" t="s">
        <v>860</v>
      </c>
      <c r="G133" s="223" t="s">
        <v>251</v>
      </c>
      <c r="H133" s="224">
        <v>356</v>
      </c>
      <c r="I133" s="225"/>
      <c r="J133" s="226">
        <f>ROUND(I133*H133,2)</f>
        <v>0</v>
      </c>
      <c r="K133" s="227"/>
      <c r="L133" s="43"/>
      <c r="M133" s="228" t="s">
        <v>1</v>
      </c>
      <c r="N133" s="229" t="s">
        <v>41</v>
      </c>
      <c r="O133" s="90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2" t="s">
        <v>502</v>
      </c>
      <c r="AT133" s="232" t="s">
        <v>190</v>
      </c>
      <c r="AU133" s="232" t="s">
        <v>86</v>
      </c>
      <c r="AY133" s="16" t="s">
        <v>188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6" t="s">
        <v>84</v>
      </c>
      <c r="BK133" s="233">
        <f>ROUND(I133*H133,2)</f>
        <v>0</v>
      </c>
      <c r="BL133" s="16" t="s">
        <v>502</v>
      </c>
      <c r="BM133" s="232" t="s">
        <v>861</v>
      </c>
    </row>
    <row r="134" spans="1:65" s="2" customFormat="1" ht="24.15" customHeight="1">
      <c r="A134" s="37"/>
      <c r="B134" s="38"/>
      <c r="C134" s="257" t="s">
        <v>216</v>
      </c>
      <c r="D134" s="257" t="s">
        <v>283</v>
      </c>
      <c r="E134" s="258" t="s">
        <v>862</v>
      </c>
      <c r="F134" s="259" t="s">
        <v>863</v>
      </c>
      <c r="G134" s="260" t="s">
        <v>251</v>
      </c>
      <c r="H134" s="261">
        <v>356</v>
      </c>
      <c r="I134" s="262"/>
      <c r="J134" s="263">
        <f>ROUND(I134*H134,2)</f>
        <v>0</v>
      </c>
      <c r="K134" s="264"/>
      <c r="L134" s="265"/>
      <c r="M134" s="266" t="s">
        <v>1</v>
      </c>
      <c r="N134" s="267" t="s">
        <v>41</v>
      </c>
      <c r="O134" s="90"/>
      <c r="P134" s="230">
        <f>O134*H134</f>
        <v>0</v>
      </c>
      <c r="Q134" s="230">
        <v>0.00019</v>
      </c>
      <c r="R134" s="230">
        <f>Q134*H134</f>
        <v>0.06764</v>
      </c>
      <c r="S134" s="230">
        <v>0</v>
      </c>
      <c r="T134" s="23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2" t="s">
        <v>774</v>
      </c>
      <c r="AT134" s="232" t="s">
        <v>283</v>
      </c>
      <c r="AU134" s="232" t="s">
        <v>86</v>
      </c>
      <c r="AY134" s="16" t="s">
        <v>188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6" t="s">
        <v>84</v>
      </c>
      <c r="BK134" s="233">
        <f>ROUND(I134*H134,2)</f>
        <v>0</v>
      </c>
      <c r="BL134" s="16" t="s">
        <v>774</v>
      </c>
      <c r="BM134" s="232" t="s">
        <v>864</v>
      </c>
    </row>
    <row r="135" spans="1:65" s="2" customFormat="1" ht="16.5" customHeight="1">
      <c r="A135" s="37"/>
      <c r="B135" s="38"/>
      <c r="C135" s="257" t="s">
        <v>221</v>
      </c>
      <c r="D135" s="257" t="s">
        <v>283</v>
      </c>
      <c r="E135" s="258" t="s">
        <v>865</v>
      </c>
      <c r="F135" s="259" t="s">
        <v>866</v>
      </c>
      <c r="G135" s="260" t="s">
        <v>305</v>
      </c>
      <c r="H135" s="261">
        <v>4</v>
      </c>
      <c r="I135" s="262"/>
      <c r="J135" s="263">
        <f>ROUND(I135*H135,2)</f>
        <v>0</v>
      </c>
      <c r="K135" s="264"/>
      <c r="L135" s="265"/>
      <c r="M135" s="266" t="s">
        <v>1</v>
      </c>
      <c r="N135" s="267" t="s">
        <v>41</v>
      </c>
      <c r="O135" s="90"/>
      <c r="P135" s="230">
        <f>O135*H135</f>
        <v>0</v>
      </c>
      <c r="Q135" s="230">
        <v>3E-05</v>
      </c>
      <c r="R135" s="230">
        <f>Q135*H135</f>
        <v>0.00012</v>
      </c>
      <c r="S135" s="230">
        <v>0</v>
      </c>
      <c r="T135" s="23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2" t="s">
        <v>774</v>
      </c>
      <c r="AT135" s="232" t="s">
        <v>283</v>
      </c>
      <c r="AU135" s="232" t="s">
        <v>86</v>
      </c>
      <c r="AY135" s="16" t="s">
        <v>188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6" t="s">
        <v>84</v>
      </c>
      <c r="BK135" s="233">
        <f>ROUND(I135*H135,2)</f>
        <v>0</v>
      </c>
      <c r="BL135" s="16" t="s">
        <v>774</v>
      </c>
      <c r="BM135" s="232" t="s">
        <v>867</v>
      </c>
    </row>
    <row r="136" spans="1:65" s="2" customFormat="1" ht="16.5" customHeight="1">
      <c r="A136" s="37"/>
      <c r="B136" s="38"/>
      <c r="C136" s="257" t="s">
        <v>225</v>
      </c>
      <c r="D136" s="257" t="s">
        <v>283</v>
      </c>
      <c r="E136" s="258" t="s">
        <v>868</v>
      </c>
      <c r="F136" s="259" t="s">
        <v>869</v>
      </c>
      <c r="G136" s="260" t="s">
        <v>305</v>
      </c>
      <c r="H136" s="261">
        <v>2</v>
      </c>
      <c r="I136" s="262"/>
      <c r="J136" s="263">
        <f>ROUND(I136*H136,2)</f>
        <v>0</v>
      </c>
      <c r="K136" s="264"/>
      <c r="L136" s="265"/>
      <c r="M136" s="266" t="s">
        <v>1</v>
      </c>
      <c r="N136" s="267" t="s">
        <v>41</v>
      </c>
      <c r="O136" s="90"/>
      <c r="P136" s="230">
        <f>O136*H136</f>
        <v>0</v>
      </c>
      <c r="Q136" s="230">
        <v>3E-05</v>
      </c>
      <c r="R136" s="230">
        <f>Q136*H136</f>
        <v>6E-05</v>
      </c>
      <c r="S136" s="230">
        <v>0</v>
      </c>
      <c r="T136" s="23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2" t="s">
        <v>774</v>
      </c>
      <c r="AT136" s="232" t="s">
        <v>283</v>
      </c>
      <c r="AU136" s="232" t="s">
        <v>86</v>
      </c>
      <c r="AY136" s="16" t="s">
        <v>188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6" t="s">
        <v>84</v>
      </c>
      <c r="BK136" s="233">
        <f>ROUND(I136*H136,2)</f>
        <v>0</v>
      </c>
      <c r="BL136" s="16" t="s">
        <v>774</v>
      </c>
      <c r="BM136" s="232" t="s">
        <v>870</v>
      </c>
    </row>
    <row r="137" spans="1:65" s="2" customFormat="1" ht="16.5" customHeight="1">
      <c r="A137" s="37"/>
      <c r="B137" s="38"/>
      <c r="C137" s="257" t="s">
        <v>231</v>
      </c>
      <c r="D137" s="257" t="s">
        <v>283</v>
      </c>
      <c r="E137" s="258" t="s">
        <v>871</v>
      </c>
      <c r="F137" s="259" t="s">
        <v>872</v>
      </c>
      <c r="G137" s="260" t="s">
        <v>305</v>
      </c>
      <c r="H137" s="261">
        <v>6</v>
      </c>
      <c r="I137" s="262"/>
      <c r="J137" s="263">
        <f>ROUND(I137*H137,2)</f>
        <v>0</v>
      </c>
      <c r="K137" s="264"/>
      <c r="L137" s="265"/>
      <c r="M137" s="266" t="s">
        <v>1</v>
      </c>
      <c r="N137" s="267" t="s">
        <v>41</v>
      </c>
      <c r="O137" s="90"/>
      <c r="P137" s="230">
        <f>O137*H137</f>
        <v>0</v>
      </c>
      <c r="Q137" s="230">
        <v>0.0001</v>
      </c>
      <c r="R137" s="230">
        <f>Q137*H137</f>
        <v>0.0006000000000000001</v>
      </c>
      <c r="S137" s="230">
        <v>0</v>
      </c>
      <c r="T137" s="23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2" t="s">
        <v>774</v>
      </c>
      <c r="AT137" s="232" t="s">
        <v>283</v>
      </c>
      <c r="AU137" s="232" t="s">
        <v>86</v>
      </c>
      <c r="AY137" s="16" t="s">
        <v>188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6" t="s">
        <v>84</v>
      </c>
      <c r="BK137" s="233">
        <f>ROUND(I137*H137,2)</f>
        <v>0</v>
      </c>
      <c r="BL137" s="16" t="s">
        <v>774</v>
      </c>
      <c r="BM137" s="232" t="s">
        <v>873</v>
      </c>
    </row>
    <row r="138" spans="1:65" s="2" customFormat="1" ht="24.15" customHeight="1">
      <c r="A138" s="37"/>
      <c r="B138" s="38"/>
      <c r="C138" s="220" t="s">
        <v>237</v>
      </c>
      <c r="D138" s="220" t="s">
        <v>190</v>
      </c>
      <c r="E138" s="221" t="s">
        <v>874</v>
      </c>
      <c r="F138" s="222" t="s">
        <v>875</v>
      </c>
      <c r="G138" s="223" t="s">
        <v>251</v>
      </c>
      <c r="H138" s="224">
        <v>27</v>
      </c>
      <c r="I138" s="225"/>
      <c r="J138" s="226">
        <f>ROUND(I138*H138,2)</f>
        <v>0</v>
      </c>
      <c r="K138" s="227"/>
      <c r="L138" s="43"/>
      <c r="M138" s="228" t="s">
        <v>1</v>
      </c>
      <c r="N138" s="229" t="s">
        <v>41</v>
      </c>
      <c r="O138" s="90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2" t="s">
        <v>502</v>
      </c>
      <c r="AT138" s="232" t="s">
        <v>190</v>
      </c>
      <c r="AU138" s="232" t="s">
        <v>86</v>
      </c>
      <c r="AY138" s="16" t="s">
        <v>188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6" t="s">
        <v>84</v>
      </c>
      <c r="BK138" s="233">
        <f>ROUND(I138*H138,2)</f>
        <v>0</v>
      </c>
      <c r="BL138" s="16" t="s">
        <v>502</v>
      </c>
      <c r="BM138" s="232" t="s">
        <v>876</v>
      </c>
    </row>
    <row r="139" spans="1:65" s="2" customFormat="1" ht="33" customHeight="1">
      <c r="A139" s="37"/>
      <c r="B139" s="38"/>
      <c r="C139" s="257" t="s">
        <v>243</v>
      </c>
      <c r="D139" s="257" t="s">
        <v>283</v>
      </c>
      <c r="E139" s="258" t="s">
        <v>877</v>
      </c>
      <c r="F139" s="259" t="s">
        <v>878</v>
      </c>
      <c r="G139" s="260" t="s">
        <v>251</v>
      </c>
      <c r="H139" s="261">
        <v>27</v>
      </c>
      <c r="I139" s="262"/>
      <c r="J139" s="263">
        <f>ROUND(I139*H139,2)</f>
        <v>0</v>
      </c>
      <c r="K139" s="264"/>
      <c r="L139" s="265"/>
      <c r="M139" s="266" t="s">
        <v>1</v>
      </c>
      <c r="N139" s="267" t="s">
        <v>41</v>
      </c>
      <c r="O139" s="90"/>
      <c r="P139" s="230">
        <f>O139*H139</f>
        <v>0</v>
      </c>
      <c r="Q139" s="230">
        <v>0.00069</v>
      </c>
      <c r="R139" s="230">
        <f>Q139*H139</f>
        <v>0.01863</v>
      </c>
      <c r="S139" s="230">
        <v>0</v>
      </c>
      <c r="T139" s="23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2" t="s">
        <v>774</v>
      </c>
      <c r="AT139" s="232" t="s">
        <v>283</v>
      </c>
      <c r="AU139" s="232" t="s">
        <v>86</v>
      </c>
      <c r="AY139" s="16" t="s">
        <v>188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6" t="s">
        <v>84</v>
      </c>
      <c r="BK139" s="233">
        <f>ROUND(I139*H139,2)</f>
        <v>0</v>
      </c>
      <c r="BL139" s="16" t="s">
        <v>774</v>
      </c>
      <c r="BM139" s="232" t="s">
        <v>879</v>
      </c>
    </row>
    <row r="140" spans="1:65" s="2" customFormat="1" ht="24.15" customHeight="1">
      <c r="A140" s="37"/>
      <c r="B140" s="38"/>
      <c r="C140" s="220" t="s">
        <v>248</v>
      </c>
      <c r="D140" s="220" t="s">
        <v>190</v>
      </c>
      <c r="E140" s="221" t="s">
        <v>880</v>
      </c>
      <c r="F140" s="222" t="s">
        <v>881</v>
      </c>
      <c r="G140" s="223" t="s">
        <v>257</v>
      </c>
      <c r="H140" s="224">
        <v>10</v>
      </c>
      <c r="I140" s="225"/>
      <c r="J140" s="226">
        <f>ROUND(I140*H140,2)</f>
        <v>0</v>
      </c>
      <c r="K140" s="227"/>
      <c r="L140" s="43"/>
      <c r="M140" s="228" t="s">
        <v>1</v>
      </c>
      <c r="N140" s="229" t="s">
        <v>41</v>
      </c>
      <c r="O140" s="90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2" t="s">
        <v>502</v>
      </c>
      <c r="AT140" s="232" t="s">
        <v>190</v>
      </c>
      <c r="AU140" s="232" t="s">
        <v>86</v>
      </c>
      <c r="AY140" s="16" t="s">
        <v>188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6" t="s">
        <v>84</v>
      </c>
      <c r="BK140" s="233">
        <f>ROUND(I140*H140,2)</f>
        <v>0</v>
      </c>
      <c r="BL140" s="16" t="s">
        <v>502</v>
      </c>
      <c r="BM140" s="232" t="s">
        <v>882</v>
      </c>
    </row>
    <row r="141" spans="1:65" s="2" customFormat="1" ht="16.5" customHeight="1">
      <c r="A141" s="37"/>
      <c r="B141" s="38"/>
      <c r="C141" s="257" t="s">
        <v>254</v>
      </c>
      <c r="D141" s="257" t="s">
        <v>283</v>
      </c>
      <c r="E141" s="258" t="s">
        <v>883</v>
      </c>
      <c r="F141" s="259" t="s">
        <v>884</v>
      </c>
      <c r="G141" s="260" t="s">
        <v>275</v>
      </c>
      <c r="H141" s="261">
        <v>20</v>
      </c>
      <c r="I141" s="262"/>
      <c r="J141" s="263">
        <f>ROUND(I141*H141,2)</f>
        <v>0</v>
      </c>
      <c r="K141" s="264"/>
      <c r="L141" s="265"/>
      <c r="M141" s="266" t="s">
        <v>1</v>
      </c>
      <c r="N141" s="267" t="s">
        <v>41</v>
      </c>
      <c r="O141" s="90"/>
      <c r="P141" s="230">
        <f>O141*H141</f>
        <v>0</v>
      </c>
      <c r="Q141" s="230">
        <v>1</v>
      </c>
      <c r="R141" s="230">
        <f>Q141*H141</f>
        <v>20</v>
      </c>
      <c r="S141" s="230">
        <v>0</v>
      </c>
      <c r="T141" s="23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2" t="s">
        <v>774</v>
      </c>
      <c r="AT141" s="232" t="s">
        <v>283</v>
      </c>
      <c r="AU141" s="232" t="s">
        <v>86</v>
      </c>
      <c r="AY141" s="16" t="s">
        <v>188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6" t="s">
        <v>84</v>
      </c>
      <c r="BK141" s="233">
        <f>ROUND(I141*H141,2)</f>
        <v>0</v>
      </c>
      <c r="BL141" s="16" t="s">
        <v>774</v>
      </c>
      <c r="BM141" s="232" t="s">
        <v>885</v>
      </c>
    </row>
    <row r="142" spans="1:63" s="12" customFormat="1" ht="25.9" customHeight="1">
      <c r="A142" s="12"/>
      <c r="B142" s="204"/>
      <c r="C142" s="205"/>
      <c r="D142" s="206" t="s">
        <v>75</v>
      </c>
      <c r="E142" s="207" t="s">
        <v>814</v>
      </c>
      <c r="F142" s="207" t="s">
        <v>815</v>
      </c>
      <c r="G142" s="205"/>
      <c r="H142" s="205"/>
      <c r="I142" s="208"/>
      <c r="J142" s="209">
        <f>BK142</f>
        <v>0</v>
      </c>
      <c r="K142" s="205"/>
      <c r="L142" s="210"/>
      <c r="M142" s="211"/>
      <c r="N142" s="212"/>
      <c r="O142" s="212"/>
      <c r="P142" s="213">
        <f>P143+P146</f>
        <v>0</v>
      </c>
      <c r="Q142" s="212"/>
      <c r="R142" s="213">
        <f>R143+R146</f>
        <v>0</v>
      </c>
      <c r="S142" s="212"/>
      <c r="T142" s="214">
        <f>T143+T146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5" t="s">
        <v>216</v>
      </c>
      <c r="AT142" s="216" t="s">
        <v>75</v>
      </c>
      <c r="AU142" s="216" t="s">
        <v>76</v>
      </c>
      <c r="AY142" s="215" t="s">
        <v>188</v>
      </c>
      <c r="BK142" s="217">
        <f>BK143+BK146</f>
        <v>0</v>
      </c>
    </row>
    <row r="143" spans="1:63" s="12" customFormat="1" ht="22.8" customHeight="1">
      <c r="A143" s="12"/>
      <c r="B143" s="204"/>
      <c r="C143" s="205"/>
      <c r="D143" s="206" t="s">
        <v>75</v>
      </c>
      <c r="E143" s="218" t="s">
        <v>816</v>
      </c>
      <c r="F143" s="218" t="s">
        <v>817</v>
      </c>
      <c r="G143" s="205"/>
      <c r="H143" s="205"/>
      <c r="I143" s="208"/>
      <c r="J143" s="219">
        <f>BK143</f>
        <v>0</v>
      </c>
      <c r="K143" s="205"/>
      <c r="L143" s="210"/>
      <c r="M143" s="211"/>
      <c r="N143" s="212"/>
      <c r="O143" s="212"/>
      <c r="P143" s="213">
        <f>SUM(P144:P145)</f>
        <v>0</v>
      </c>
      <c r="Q143" s="212"/>
      <c r="R143" s="213">
        <f>SUM(R144:R145)</f>
        <v>0</v>
      </c>
      <c r="S143" s="212"/>
      <c r="T143" s="214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5" t="s">
        <v>216</v>
      </c>
      <c r="AT143" s="216" t="s">
        <v>75</v>
      </c>
      <c r="AU143" s="216" t="s">
        <v>84</v>
      </c>
      <c r="AY143" s="215" t="s">
        <v>188</v>
      </c>
      <c r="BK143" s="217">
        <f>SUM(BK144:BK145)</f>
        <v>0</v>
      </c>
    </row>
    <row r="144" spans="1:65" s="2" customFormat="1" ht="21.75" customHeight="1">
      <c r="A144" s="37"/>
      <c r="B144" s="38"/>
      <c r="C144" s="220" t="s">
        <v>260</v>
      </c>
      <c r="D144" s="220" t="s">
        <v>190</v>
      </c>
      <c r="E144" s="221" t="s">
        <v>886</v>
      </c>
      <c r="F144" s="222" t="s">
        <v>887</v>
      </c>
      <c r="G144" s="223" t="s">
        <v>820</v>
      </c>
      <c r="H144" s="224">
        <v>1</v>
      </c>
      <c r="I144" s="225"/>
      <c r="J144" s="226">
        <f>ROUND(I144*H144,2)</f>
        <v>0</v>
      </c>
      <c r="K144" s="227"/>
      <c r="L144" s="43"/>
      <c r="M144" s="228" t="s">
        <v>1</v>
      </c>
      <c r="N144" s="229" t="s">
        <v>41</v>
      </c>
      <c r="O144" s="90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2" t="s">
        <v>821</v>
      </c>
      <c r="AT144" s="232" t="s">
        <v>190</v>
      </c>
      <c r="AU144" s="232" t="s">
        <v>86</v>
      </c>
      <c r="AY144" s="16" t="s">
        <v>188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6" t="s">
        <v>84</v>
      </c>
      <c r="BK144" s="233">
        <f>ROUND(I144*H144,2)</f>
        <v>0</v>
      </c>
      <c r="BL144" s="16" t="s">
        <v>821</v>
      </c>
      <c r="BM144" s="232" t="s">
        <v>888</v>
      </c>
    </row>
    <row r="145" spans="1:65" s="2" customFormat="1" ht="16.5" customHeight="1">
      <c r="A145" s="37"/>
      <c r="B145" s="38"/>
      <c r="C145" s="220" t="s">
        <v>264</v>
      </c>
      <c r="D145" s="220" t="s">
        <v>190</v>
      </c>
      <c r="E145" s="221" t="s">
        <v>824</v>
      </c>
      <c r="F145" s="222" t="s">
        <v>825</v>
      </c>
      <c r="G145" s="223" t="s">
        <v>820</v>
      </c>
      <c r="H145" s="224">
        <v>1</v>
      </c>
      <c r="I145" s="225"/>
      <c r="J145" s="226">
        <f>ROUND(I145*H145,2)</f>
        <v>0</v>
      </c>
      <c r="K145" s="227"/>
      <c r="L145" s="43"/>
      <c r="M145" s="228" t="s">
        <v>1</v>
      </c>
      <c r="N145" s="229" t="s">
        <v>41</v>
      </c>
      <c r="O145" s="90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2" t="s">
        <v>821</v>
      </c>
      <c r="AT145" s="232" t="s">
        <v>190</v>
      </c>
      <c r="AU145" s="232" t="s">
        <v>86</v>
      </c>
      <c r="AY145" s="16" t="s">
        <v>188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6" t="s">
        <v>84</v>
      </c>
      <c r="BK145" s="233">
        <f>ROUND(I145*H145,2)</f>
        <v>0</v>
      </c>
      <c r="BL145" s="16" t="s">
        <v>821</v>
      </c>
      <c r="BM145" s="232" t="s">
        <v>889</v>
      </c>
    </row>
    <row r="146" spans="1:63" s="12" customFormat="1" ht="22.8" customHeight="1">
      <c r="A146" s="12"/>
      <c r="B146" s="204"/>
      <c r="C146" s="205"/>
      <c r="D146" s="206" t="s">
        <v>75</v>
      </c>
      <c r="E146" s="218" t="s">
        <v>827</v>
      </c>
      <c r="F146" s="218" t="s">
        <v>828</v>
      </c>
      <c r="G146" s="205"/>
      <c r="H146" s="205"/>
      <c r="I146" s="208"/>
      <c r="J146" s="219">
        <f>BK146</f>
        <v>0</v>
      </c>
      <c r="K146" s="205"/>
      <c r="L146" s="210"/>
      <c r="M146" s="211"/>
      <c r="N146" s="212"/>
      <c r="O146" s="212"/>
      <c r="P146" s="213">
        <f>P147</f>
        <v>0</v>
      </c>
      <c r="Q146" s="212"/>
      <c r="R146" s="213">
        <f>R147</f>
        <v>0</v>
      </c>
      <c r="S146" s="212"/>
      <c r="T146" s="214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5" t="s">
        <v>216</v>
      </c>
      <c r="AT146" s="216" t="s">
        <v>75</v>
      </c>
      <c r="AU146" s="216" t="s">
        <v>84</v>
      </c>
      <c r="AY146" s="215" t="s">
        <v>188</v>
      </c>
      <c r="BK146" s="217">
        <f>BK147</f>
        <v>0</v>
      </c>
    </row>
    <row r="147" spans="1:65" s="2" customFormat="1" ht="16.5" customHeight="1">
      <c r="A147" s="37"/>
      <c r="B147" s="38"/>
      <c r="C147" s="220" t="s">
        <v>8</v>
      </c>
      <c r="D147" s="220" t="s">
        <v>190</v>
      </c>
      <c r="E147" s="221" t="s">
        <v>890</v>
      </c>
      <c r="F147" s="222" t="s">
        <v>891</v>
      </c>
      <c r="G147" s="223" t="s">
        <v>820</v>
      </c>
      <c r="H147" s="224">
        <v>1</v>
      </c>
      <c r="I147" s="225"/>
      <c r="J147" s="226">
        <f>ROUND(I147*H147,2)</f>
        <v>0</v>
      </c>
      <c r="K147" s="227"/>
      <c r="L147" s="43"/>
      <c r="M147" s="268" t="s">
        <v>1</v>
      </c>
      <c r="N147" s="269" t="s">
        <v>41</v>
      </c>
      <c r="O147" s="270"/>
      <c r="P147" s="271">
        <f>O147*H147</f>
        <v>0</v>
      </c>
      <c r="Q147" s="271">
        <v>0</v>
      </c>
      <c r="R147" s="271">
        <f>Q147*H147</f>
        <v>0</v>
      </c>
      <c r="S147" s="271">
        <v>0</v>
      </c>
      <c r="T147" s="27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2" t="s">
        <v>821</v>
      </c>
      <c r="AT147" s="232" t="s">
        <v>190</v>
      </c>
      <c r="AU147" s="232" t="s">
        <v>86</v>
      </c>
      <c r="AY147" s="16" t="s">
        <v>188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6" t="s">
        <v>84</v>
      </c>
      <c r="BK147" s="233">
        <f>ROUND(I147*H147,2)</f>
        <v>0</v>
      </c>
      <c r="BL147" s="16" t="s">
        <v>821</v>
      </c>
      <c r="BM147" s="232" t="s">
        <v>892</v>
      </c>
    </row>
    <row r="148" spans="1:31" s="2" customFormat="1" ht="6.95" customHeight="1">
      <c r="A148" s="37"/>
      <c r="B148" s="65"/>
      <c r="C148" s="66"/>
      <c r="D148" s="66"/>
      <c r="E148" s="66"/>
      <c r="F148" s="66"/>
      <c r="G148" s="66"/>
      <c r="H148" s="66"/>
      <c r="I148" s="66"/>
      <c r="J148" s="66"/>
      <c r="K148" s="66"/>
      <c r="L148" s="43"/>
      <c r="M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</sheetData>
  <sheetProtection password="CC35" sheet="1" objects="1" scenarios="1" formatColumns="0" formatRows="0" autoFilter="0"/>
  <autoFilter ref="C123:K14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100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26.25" customHeight="1">
      <c r="B7" s="19"/>
      <c r="E7" s="141" t="str">
        <f>'Rekapitulace stavby'!K6</f>
        <v>PŘECHOD PRO CHODCE, MÍSTO PRO PŘECHÁZENÍ, NOVÉ CHODNÍKY ul. LITOMĚŘICKÁ, DĚČÍN III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893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13. 1. 2022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0"/>
      <c r="E29" s="150"/>
      <c r="F29" s="150"/>
      <c r="G29" s="150"/>
      <c r="H29" s="150"/>
      <c r="I29" s="150"/>
      <c r="J29" s="150"/>
      <c r="K29" s="15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1" t="s">
        <v>36</v>
      </c>
      <c r="E30" s="37"/>
      <c r="F30" s="37"/>
      <c r="G30" s="37"/>
      <c r="H30" s="37"/>
      <c r="I30" s="37"/>
      <c r="J30" s="152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3" t="s">
        <v>38</v>
      </c>
      <c r="G32" s="37"/>
      <c r="H32" s="37"/>
      <c r="I32" s="153" t="s">
        <v>37</v>
      </c>
      <c r="J32" s="153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4" t="s">
        <v>40</v>
      </c>
      <c r="E33" s="140" t="s">
        <v>41</v>
      </c>
      <c r="F33" s="155">
        <f>ROUND((SUM(BE122:BE137)),2)</f>
        <v>0</v>
      </c>
      <c r="G33" s="37"/>
      <c r="H33" s="37"/>
      <c r="I33" s="156">
        <v>0.21</v>
      </c>
      <c r="J33" s="155">
        <f>ROUND(((SUM(BE122:BE137))*I33),2)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5">
        <f>ROUND((SUM(BF122:BF137)),2)</f>
        <v>0</v>
      </c>
      <c r="G34" s="37"/>
      <c r="H34" s="37"/>
      <c r="I34" s="156">
        <v>0.15</v>
      </c>
      <c r="J34" s="155">
        <f>ROUND(((SUM(BF122:BF137))*I34),2)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5">
        <f>ROUND((SUM(BG122:BG137)),2)</f>
        <v>0</v>
      </c>
      <c r="G35" s="37"/>
      <c r="H35" s="37"/>
      <c r="I35" s="156">
        <v>0.21</v>
      </c>
      <c r="J35" s="15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5">
        <f>ROUND((SUM(BH122:BH137)),2)</f>
        <v>0</v>
      </c>
      <c r="G36" s="37"/>
      <c r="H36" s="37"/>
      <c r="I36" s="156">
        <v>0.15</v>
      </c>
      <c r="J36" s="15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5">
        <f>ROUND((SUM(BI122:BI137)),2)</f>
        <v>0</v>
      </c>
      <c r="G37" s="37"/>
      <c r="H37" s="37"/>
      <c r="I37" s="156">
        <v>0</v>
      </c>
      <c r="J37" s="15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160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5" t="str">
        <f>E7</f>
        <v>PŘECHOD PRO CHODCE, MÍSTO PRO PŘECHÁZENÍ, NOVÉ CHODNÍKY ul. LITOMĚŘICKÁ, DĚČÍN III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VON - Vedlejší a ostatní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p.p.č. 197/1, 197/2, 197/14, 197/15, 697/4, 703/4</v>
      </c>
      <c r="G89" s="39"/>
      <c r="H89" s="39"/>
      <c r="I89" s="31" t="s">
        <v>22</v>
      </c>
      <c r="J89" s="78" t="str">
        <f>IF(J12="","",J12)</f>
        <v>13. 1. 2022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DĚČÍN</v>
      </c>
      <c r="G91" s="39"/>
      <c r="H91" s="39"/>
      <c r="I91" s="31" t="s">
        <v>30</v>
      </c>
      <c r="J91" s="35" t="str">
        <f>E21</f>
        <v>Ing. Vladimír POLDA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J.Duben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6" t="s">
        <v>161</v>
      </c>
      <c r="D94" s="177"/>
      <c r="E94" s="177"/>
      <c r="F94" s="177"/>
      <c r="G94" s="177"/>
      <c r="H94" s="177"/>
      <c r="I94" s="177"/>
      <c r="J94" s="178" t="s">
        <v>162</v>
      </c>
      <c r="K94" s="177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9" t="s">
        <v>163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164</v>
      </c>
    </row>
    <row r="97" spans="1:31" s="9" customFormat="1" ht="24.95" customHeight="1">
      <c r="A97" s="9"/>
      <c r="B97" s="180"/>
      <c r="C97" s="181"/>
      <c r="D97" s="182" t="s">
        <v>619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620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894</v>
      </c>
      <c r="E99" s="189"/>
      <c r="F99" s="189"/>
      <c r="G99" s="189"/>
      <c r="H99" s="189"/>
      <c r="I99" s="189"/>
      <c r="J99" s="190">
        <f>J129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621</v>
      </c>
      <c r="E100" s="189"/>
      <c r="F100" s="189"/>
      <c r="G100" s="189"/>
      <c r="H100" s="189"/>
      <c r="I100" s="189"/>
      <c r="J100" s="190">
        <f>J131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895</v>
      </c>
      <c r="E101" s="189"/>
      <c r="F101" s="189"/>
      <c r="G101" s="189"/>
      <c r="H101" s="189"/>
      <c r="I101" s="189"/>
      <c r="J101" s="190">
        <f>J133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622</v>
      </c>
      <c r="E102" s="189"/>
      <c r="F102" s="189"/>
      <c r="G102" s="189"/>
      <c r="H102" s="189"/>
      <c r="I102" s="189"/>
      <c r="J102" s="190">
        <f>J135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173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6.25" customHeight="1">
      <c r="A112" s="37"/>
      <c r="B112" s="38"/>
      <c r="C112" s="39"/>
      <c r="D112" s="39"/>
      <c r="E112" s="175" t="str">
        <f>E7</f>
        <v>PŘECHOD PRO CHODCE, MÍSTO PRO PŘECHÁZENÍ, NOVÉ CHODNÍKY ul. LITOMĚŘICKÁ, DĚČÍN III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110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VON - Vedlejší a ostatní náklady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p.p.č. 197/1, 197/2, 197/14, 197/15, 697/4, 703/4</v>
      </c>
      <c r="G116" s="39"/>
      <c r="H116" s="39"/>
      <c r="I116" s="31" t="s">
        <v>22</v>
      </c>
      <c r="J116" s="78" t="str">
        <f>IF(J12="","",J12)</f>
        <v>13. 1. 2022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STATUTÁRNÍ MĚSTO DĚČÍN</v>
      </c>
      <c r="G118" s="39"/>
      <c r="H118" s="39"/>
      <c r="I118" s="31" t="s">
        <v>30</v>
      </c>
      <c r="J118" s="35" t="str">
        <f>E21</f>
        <v>Ing. Vladimír POLDA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31" t="s">
        <v>33</v>
      </c>
      <c r="J119" s="35" t="str">
        <f>E24</f>
        <v>J.Duben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2"/>
      <c r="B121" s="193"/>
      <c r="C121" s="194" t="s">
        <v>174</v>
      </c>
      <c r="D121" s="195" t="s">
        <v>61</v>
      </c>
      <c r="E121" s="195" t="s">
        <v>57</v>
      </c>
      <c r="F121" s="195" t="s">
        <v>58</v>
      </c>
      <c r="G121" s="195" t="s">
        <v>175</v>
      </c>
      <c r="H121" s="195" t="s">
        <v>176</v>
      </c>
      <c r="I121" s="195" t="s">
        <v>177</v>
      </c>
      <c r="J121" s="196" t="s">
        <v>162</v>
      </c>
      <c r="K121" s="197" t="s">
        <v>178</v>
      </c>
      <c r="L121" s="198"/>
      <c r="M121" s="99" t="s">
        <v>1</v>
      </c>
      <c r="N121" s="100" t="s">
        <v>40</v>
      </c>
      <c r="O121" s="100" t="s">
        <v>179</v>
      </c>
      <c r="P121" s="100" t="s">
        <v>180</v>
      </c>
      <c r="Q121" s="100" t="s">
        <v>181</v>
      </c>
      <c r="R121" s="100" t="s">
        <v>182</v>
      </c>
      <c r="S121" s="100" t="s">
        <v>183</v>
      </c>
      <c r="T121" s="101" t="s">
        <v>184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7"/>
      <c r="B122" s="38"/>
      <c r="C122" s="106" t="s">
        <v>185</v>
      </c>
      <c r="D122" s="39"/>
      <c r="E122" s="39"/>
      <c r="F122" s="39"/>
      <c r="G122" s="39"/>
      <c r="H122" s="39"/>
      <c r="I122" s="39"/>
      <c r="J122" s="199">
        <f>BK122</f>
        <v>0</v>
      </c>
      <c r="K122" s="39"/>
      <c r="L122" s="43"/>
      <c r="M122" s="102"/>
      <c r="N122" s="200"/>
      <c r="O122" s="103"/>
      <c r="P122" s="201">
        <f>P123</f>
        <v>0</v>
      </c>
      <c r="Q122" s="103"/>
      <c r="R122" s="201">
        <f>R123</f>
        <v>0</v>
      </c>
      <c r="S122" s="103"/>
      <c r="T122" s="202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75</v>
      </c>
      <c r="AU122" s="16" t="s">
        <v>164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75</v>
      </c>
      <c r="E123" s="207" t="s">
        <v>814</v>
      </c>
      <c r="F123" s="207" t="s">
        <v>815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P124+P129+P131+P133+P135</f>
        <v>0</v>
      </c>
      <c r="Q123" s="212"/>
      <c r="R123" s="213">
        <f>R124+R129+R131+R133+R135</f>
        <v>0</v>
      </c>
      <c r="S123" s="212"/>
      <c r="T123" s="214">
        <f>T124+T129+T131+T133+T135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216</v>
      </c>
      <c r="AT123" s="216" t="s">
        <v>75</v>
      </c>
      <c r="AU123" s="216" t="s">
        <v>76</v>
      </c>
      <c r="AY123" s="215" t="s">
        <v>188</v>
      </c>
      <c r="BK123" s="217">
        <f>BK124+BK129+BK131+BK133+BK135</f>
        <v>0</v>
      </c>
    </row>
    <row r="124" spans="1:63" s="12" customFormat="1" ht="22.8" customHeight="1">
      <c r="A124" s="12"/>
      <c r="B124" s="204"/>
      <c r="C124" s="205"/>
      <c r="D124" s="206" t="s">
        <v>75</v>
      </c>
      <c r="E124" s="218" t="s">
        <v>816</v>
      </c>
      <c r="F124" s="218" t="s">
        <v>817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SUM(P125:P128)</f>
        <v>0</v>
      </c>
      <c r="Q124" s="212"/>
      <c r="R124" s="213">
        <f>SUM(R125:R128)</f>
        <v>0</v>
      </c>
      <c r="S124" s="212"/>
      <c r="T124" s="214">
        <f>SUM(T125:T128)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216</v>
      </c>
      <c r="AT124" s="216" t="s">
        <v>75</v>
      </c>
      <c r="AU124" s="216" t="s">
        <v>84</v>
      </c>
      <c r="AY124" s="215" t="s">
        <v>188</v>
      </c>
      <c r="BK124" s="217">
        <f>SUM(BK125:BK128)</f>
        <v>0</v>
      </c>
    </row>
    <row r="125" spans="1:65" s="2" customFormat="1" ht="16.5" customHeight="1">
      <c r="A125" s="37"/>
      <c r="B125" s="38"/>
      <c r="C125" s="220" t="s">
        <v>84</v>
      </c>
      <c r="D125" s="220" t="s">
        <v>190</v>
      </c>
      <c r="E125" s="221" t="s">
        <v>886</v>
      </c>
      <c r="F125" s="222" t="s">
        <v>896</v>
      </c>
      <c r="G125" s="223" t="s">
        <v>820</v>
      </c>
      <c r="H125" s="224">
        <v>1</v>
      </c>
      <c r="I125" s="225"/>
      <c r="J125" s="226">
        <f>ROUND(I125*H125,2)</f>
        <v>0</v>
      </c>
      <c r="K125" s="227"/>
      <c r="L125" s="43"/>
      <c r="M125" s="228" t="s">
        <v>1</v>
      </c>
      <c r="N125" s="229" t="s">
        <v>41</v>
      </c>
      <c r="O125" s="90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2" t="s">
        <v>821</v>
      </c>
      <c r="AT125" s="232" t="s">
        <v>190</v>
      </c>
      <c r="AU125" s="232" t="s">
        <v>86</v>
      </c>
      <c r="AY125" s="16" t="s">
        <v>188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6" t="s">
        <v>84</v>
      </c>
      <c r="BK125" s="233">
        <f>ROUND(I125*H125,2)</f>
        <v>0</v>
      </c>
      <c r="BL125" s="16" t="s">
        <v>821</v>
      </c>
      <c r="BM125" s="232" t="s">
        <v>897</v>
      </c>
    </row>
    <row r="126" spans="1:65" s="2" customFormat="1" ht="16.5" customHeight="1">
      <c r="A126" s="37"/>
      <c r="B126" s="38"/>
      <c r="C126" s="220" t="s">
        <v>86</v>
      </c>
      <c r="D126" s="220" t="s">
        <v>190</v>
      </c>
      <c r="E126" s="221" t="s">
        <v>898</v>
      </c>
      <c r="F126" s="222" t="s">
        <v>899</v>
      </c>
      <c r="G126" s="223" t="s">
        <v>820</v>
      </c>
      <c r="H126" s="224">
        <v>1</v>
      </c>
      <c r="I126" s="225"/>
      <c r="J126" s="226">
        <f>ROUND(I126*H126,2)</f>
        <v>0</v>
      </c>
      <c r="K126" s="227"/>
      <c r="L126" s="43"/>
      <c r="M126" s="228" t="s">
        <v>1</v>
      </c>
      <c r="N126" s="229" t="s">
        <v>41</v>
      </c>
      <c r="O126" s="90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2" t="s">
        <v>821</v>
      </c>
      <c r="AT126" s="232" t="s">
        <v>190</v>
      </c>
      <c r="AU126" s="232" t="s">
        <v>86</v>
      </c>
      <c r="AY126" s="16" t="s">
        <v>188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6" t="s">
        <v>84</v>
      </c>
      <c r="BK126" s="233">
        <f>ROUND(I126*H126,2)</f>
        <v>0</v>
      </c>
      <c r="BL126" s="16" t="s">
        <v>821</v>
      </c>
      <c r="BM126" s="232" t="s">
        <v>900</v>
      </c>
    </row>
    <row r="127" spans="1:65" s="2" customFormat="1" ht="16.5" customHeight="1">
      <c r="A127" s="37"/>
      <c r="B127" s="38"/>
      <c r="C127" s="220" t="s">
        <v>205</v>
      </c>
      <c r="D127" s="220" t="s">
        <v>190</v>
      </c>
      <c r="E127" s="221" t="s">
        <v>901</v>
      </c>
      <c r="F127" s="222" t="s">
        <v>902</v>
      </c>
      <c r="G127" s="223" t="s">
        <v>820</v>
      </c>
      <c r="H127" s="224">
        <v>1</v>
      </c>
      <c r="I127" s="225"/>
      <c r="J127" s="226">
        <f>ROUND(I127*H127,2)</f>
        <v>0</v>
      </c>
      <c r="K127" s="227"/>
      <c r="L127" s="43"/>
      <c r="M127" s="228" t="s">
        <v>1</v>
      </c>
      <c r="N127" s="229" t="s">
        <v>41</v>
      </c>
      <c r="O127" s="90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2" t="s">
        <v>821</v>
      </c>
      <c r="AT127" s="232" t="s">
        <v>190</v>
      </c>
      <c r="AU127" s="232" t="s">
        <v>86</v>
      </c>
      <c r="AY127" s="16" t="s">
        <v>188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6" t="s">
        <v>84</v>
      </c>
      <c r="BK127" s="233">
        <f>ROUND(I127*H127,2)</f>
        <v>0</v>
      </c>
      <c r="BL127" s="16" t="s">
        <v>821</v>
      </c>
      <c r="BM127" s="232" t="s">
        <v>903</v>
      </c>
    </row>
    <row r="128" spans="1:65" s="2" customFormat="1" ht="16.5" customHeight="1">
      <c r="A128" s="37"/>
      <c r="B128" s="38"/>
      <c r="C128" s="220" t="s">
        <v>194</v>
      </c>
      <c r="D128" s="220" t="s">
        <v>190</v>
      </c>
      <c r="E128" s="221" t="s">
        <v>824</v>
      </c>
      <c r="F128" s="222" t="s">
        <v>825</v>
      </c>
      <c r="G128" s="223" t="s">
        <v>820</v>
      </c>
      <c r="H128" s="224">
        <v>1</v>
      </c>
      <c r="I128" s="225"/>
      <c r="J128" s="226">
        <f>ROUND(I128*H128,2)</f>
        <v>0</v>
      </c>
      <c r="K128" s="227"/>
      <c r="L128" s="43"/>
      <c r="M128" s="228" t="s">
        <v>1</v>
      </c>
      <c r="N128" s="229" t="s">
        <v>41</v>
      </c>
      <c r="O128" s="90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2" t="s">
        <v>821</v>
      </c>
      <c r="AT128" s="232" t="s">
        <v>190</v>
      </c>
      <c r="AU128" s="232" t="s">
        <v>86</v>
      </c>
      <c r="AY128" s="16" t="s">
        <v>188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6" t="s">
        <v>84</v>
      </c>
      <c r="BK128" s="233">
        <f>ROUND(I128*H128,2)</f>
        <v>0</v>
      </c>
      <c r="BL128" s="16" t="s">
        <v>821</v>
      </c>
      <c r="BM128" s="232" t="s">
        <v>904</v>
      </c>
    </row>
    <row r="129" spans="1:63" s="12" customFormat="1" ht="22.8" customHeight="1">
      <c r="A129" s="12"/>
      <c r="B129" s="204"/>
      <c r="C129" s="205"/>
      <c r="D129" s="206" t="s">
        <v>75</v>
      </c>
      <c r="E129" s="218" t="s">
        <v>905</v>
      </c>
      <c r="F129" s="218" t="s">
        <v>906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P130</f>
        <v>0</v>
      </c>
      <c r="Q129" s="212"/>
      <c r="R129" s="213">
        <f>R130</f>
        <v>0</v>
      </c>
      <c r="S129" s="212"/>
      <c r="T129" s="214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216</v>
      </c>
      <c r="AT129" s="216" t="s">
        <v>75</v>
      </c>
      <c r="AU129" s="216" t="s">
        <v>84</v>
      </c>
      <c r="AY129" s="215" t="s">
        <v>188</v>
      </c>
      <c r="BK129" s="217">
        <f>BK130</f>
        <v>0</v>
      </c>
    </row>
    <row r="130" spans="1:65" s="2" customFormat="1" ht="16.5" customHeight="1">
      <c r="A130" s="37"/>
      <c r="B130" s="38"/>
      <c r="C130" s="220" t="s">
        <v>216</v>
      </c>
      <c r="D130" s="220" t="s">
        <v>190</v>
      </c>
      <c r="E130" s="221" t="s">
        <v>907</v>
      </c>
      <c r="F130" s="222" t="s">
        <v>906</v>
      </c>
      <c r="G130" s="223" t="s">
        <v>820</v>
      </c>
      <c r="H130" s="224">
        <v>1</v>
      </c>
      <c r="I130" s="225"/>
      <c r="J130" s="226">
        <f>ROUND(I130*H130,2)</f>
        <v>0</v>
      </c>
      <c r="K130" s="227"/>
      <c r="L130" s="43"/>
      <c r="M130" s="228" t="s">
        <v>1</v>
      </c>
      <c r="N130" s="229" t="s">
        <v>41</v>
      </c>
      <c r="O130" s="90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2" t="s">
        <v>821</v>
      </c>
      <c r="AT130" s="232" t="s">
        <v>190</v>
      </c>
      <c r="AU130" s="232" t="s">
        <v>86</v>
      </c>
      <c r="AY130" s="16" t="s">
        <v>188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6" t="s">
        <v>84</v>
      </c>
      <c r="BK130" s="233">
        <f>ROUND(I130*H130,2)</f>
        <v>0</v>
      </c>
      <c r="BL130" s="16" t="s">
        <v>821</v>
      </c>
      <c r="BM130" s="232" t="s">
        <v>908</v>
      </c>
    </row>
    <row r="131" spans="1:63" s="12" customFormat="1" ht="22.8" customHeight="1">
      <c r="A131" s="12"/>
      <c r="B131" s="204"/>
      <c r="C131" s="205"/>
      <c r="D131" s="206" t="s">
        <v>75</v>
      </c>
      <c r="E131" s="218" t="s">
        <v>827</v>
      </c>
      <c r="F131" s="218" t="s">
        <v>828</v>
      </c>
      <c r="G131" s="205"/>
      <c r="H131" s="205"/>
      <c r="I131" s="208"/>
      <c r="J131" s="219">
        <f>BK131</f>
        <v>0</v>
      </c>
      <c r="K131" s="205"/>
      <c r="L131" s="210"/>
      <c r="M131" s="211"/>
      <c r="N131" s="212"/>
      <c r="O131" s="212"/>
      <c r="P131" s="213">
        <f>P132</f>
        <v>0</v>
      </c>
      <c r="Q131" s="212"/>
      <c r="R131" s="213">
        <f>R132</f>
        <v>0</v>
      </c>
      <c r="S131" s="212"/>
      <c r="T131" s="214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216</v>
      </c>
      <c r="AT131" s="216" t="s">
        <v>75</v>
      </c>
      <c r="AU131" s="216" t="s">
        <v>84</v>
      </c>
      <c r="AY131" s="215" t="s">
        <v>188</v>
      </c>
      <c r="BK131" s="217">
        <f>BK132</f>
        <v>0</v>
      </c>
    </row>
    <row r="132" spans="1:65" s="2" customFormat="1" ht="16.5" customHeight="1">
      <c r="A132" s="37"/>
      <c r="B132" s="38"/>
      <c r="C132" s="220" t="s">
        <v>221</v>
      </c>
      <c r="D132" s="220" t="s">
        <v>190</v>
      </c>
      <c r="E132" s="221" t="s">
        <v>909</v>
      </c>
      <c r="F132" s="222" t="s">
        <v>910</v>
      </c>
      <c r="G132" s="223" t="s">
        <v>820</v>
      </c>
      <c r="H132" s="224">
        <v>1</v>
      </c>
      <c r="I132" s="225"/>
      <c r="J132" s="226">
        <f>ROUND(I132*H132,2)</f>
        <v>0</v>
      </c>
      <c r="K132" s="227"/>
      <c r="L132" s="43"/>
      <c r="M132" s="228" t="s">
        <v>1</v>
      </c>
      <c r="N132" s="229" t="s">
        <v>41</v>
      </c>
      <c r="O132" s="90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2" t="s">
        <v>821</v>
      </c>
      <c r="AT132" s="232" t="s">
        <v>190</v>
      </c>
      <c r="AU132" s="232" t="s">
        <v>86</v>
      </c>
      <c r="AY132" s="16" t="s">
        <v>188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6" t="s">
        <v>84</v>
      </c>
      <c r="BK132" s="233">
        <f>ROUND(I132*H132,2)</f>
        <v>0</v>
      </c>
      <c r="BL132" s="16" t="s">
        <v>821</v>
      </c>
      <c r="BM132" s="232" t="s">
        <v>911</v>
      </c>
    </row>
    <row r="133" spans="1:63" s="12" customFormat="1" ht="22.8" customHeight="1">
      <c r="A133" s="12"/>
      <c r="B133" s="204"/>
      <c r="C133" s="205"/>
      <c r="D133" s="206" t="s">
        <v>75</v>
      </c>
      <c r="E133" s="218" t="s">
        <v>912</v>
      </c>
      <c r="F133" s="218" t="s">
        <v>913</v>
      </c>
      <c r="G133" s="205"/>
      <c r="H133" s="205"/>
      <c r="I133" s="208"/>
      <c r="J133" s="219">
        <f>BK133</f>
        <v>0</v>
      </c>
      <c r="K133" s="205"/>
      <c r="L133" s="210"/>
      <c r="M133" s="211"/>
      <c r="N133" s="212"/>
      <c r="O133" s="212"/>
      <c r="P133" s="213">
        <f>P134</f>
        <v>0</v>
      </c>
      <c r="Q133" s="212"/>
      <c r="R133" s="213">
        <f>R134</f>
        <v>0</v>
      </c>
      <c r="S133" s="212"/>
      <c r="T133" s="214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5" t="s">
        <v>216</v>
      </c>
      <c r="AT133" s="216" t="s">
        <v>75</v>
      </c>
      <c r="AU133" s="216" t="s">
        <v>84</v>
      </c>
      <c r="AY133" s="215" t="s">
        <v>188</v>
      </c>
      <c r="BK133" s="217">
        <f>BK134</f>
        <v>0</v>
      </c>
    </row>
    <row r="134" spans="1:65" s="2" customFormat="1" ht="16.5" customHeight="1">
      <c r="A134" s="37"/>
      <c r="B134" s="38"/>
      <c r="C134" s="220" t="s">
        <v>225</v>
      </c>
      <c r="D134" s="220" t="s">
        <v>190</v>
      </c>
      <c r="E134" s="221" t="s">
        <v>914</v>
      </c>
      <c r="F134" s="222" t="s">
        <v>913</v>
      </c>
      <c r="G134" s="223" t="s">
        <v>820</v>
      </c>
      <c r="H134" s="224">
        <v>1</v>
      </c>
      <c r="I134" s="225"/>
      <c r="J134" s="226">
        <f>ROUND(I134*H134,2)</f>
        <v>0</v>
      </c>
      <c r="K134" s="227"/>
      <c r="L134" s="43"/>
      <c r="M134" s="228" t="s">
        <v>1</v>
      </c>
      <c r="N134" s="229" t="s">
        <v>41</v>
      </c>
      <c r="O134" s="90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2" t="s">
        <v>821</v>
      </c>
      <c r="AT134" s="232" t="s">
        <v>190</v>
      </c>
      <c r="AU134" s="232" t="s">
        <v>86</v>
      </c>
      <c r="AY134" s="16" t="s">
        <v>188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6" t="s">
        <v>84</v>
      </c>
      <c r="BK134" s="233">
        <f>ROUND(I134*H134,2)</f>
        <v>0</v>
      </c>
      <c r="BL134" s="16" t="s">
        <v>821</v>
      </c>
      <c r="BM134" s="232" t="s">
        <v>915</v>
      </c>
    </row>
    <row r="135" spans="1:63" s="12" customFormat="1" ht="22.8" customHeight="1">
      <c r="A135" s="12"/>
      <c r="B135" s="204"/>
      <c r="C135" s="205"/>
      <c r="D135" s="206" t="s">
        <v>75</v>
      </c>
      <c r="E135" s="218" t="s">
        <v>836</v>
      </c>
      <c r="F135" s="218" t="s">
        <v>837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SUM(P136:P137)</f>
        <v>0</v>
      </c>
      <c r="Q135" s="212"/>
      <c r="R135" s="213">
        <f>SUM(R136:R137)</f>
        <v>0</v>
      </c>
      <c r="S135" s="212"/>
      <c r="T135" s="214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216</v>
      </c>
      <c r="AT135" s="216" t="s">
        <v>75</v>
      </c>
      <c r="AU135" s="216" t="s">
        <v>84</v>
      </c>
      <c r="AY135" s="215" t="s">
        <v>188</v>
      </c>
      <c r="BK135" s="217">
        <f>SUM(BK136:BK137)</f>
        <v>0</v>
      </c>
    </row>
    <row r="136" spans="1:65" s="2" customFormat="1" ht="16.5" customHeight="1">
      <c r="A136" s="37"/>
      <c r="B136" s="38"/>
      <c r="C136" s="220" t="s">
        <v>231</v>
      </c>
      <c r="D136" s="220" t="s">
        <v>190</v>
      </c>
      <c r="E136" s="221" t="s">
        <v>916</v>
      </c>
      <c r="F136" s="222" t="s">
        <v>917</v>
      </c>
      <c r="G136" s="223" t="s">
        <v>820</v>
      </c>
      <c r="H136" s="224">
        <v>1</v>
      </c>
      <c r="I136" s="225"/>
      <c r="J136" s="226">
        <f>ROUND(I136*H136,2)</f>
        <v>0</v>
      </c>
      <c r="K136" s="227"/>
      <c r="L136" s="43"/>
      <c r="M136" s="228" t="s">
        <v>1</v>
      </c>
      <c r="N136" s="229" t="s">
        <v>41</v>
      </c>
      <c r="O136" s="90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2" t="s">
        <v>821</v>
      </c>
      <c r="AT136" s="232" t="s">
        <v>190</v>
      </c>
      <c r="AU136" s="232" t="s">
        <v>86</v>
      </c>
      <c r="AY136" s="16" t="s">
        <v>188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6" t="s">
        <v>84</v>
      </c>
      <c r="BK136" s="233">
        <f>ROUND(I136*H136,2)</f>
        <v>0</v>
      </c>
      <c r="BL136" s="16" t="s">
        <v>821</v>
      </c>
      <c r="BM136" s="232" t="s">
        <v>918</v>
      </c>
    </row>
    <row r="137" spans="1:65" s="2" customFormat="1" ht="16.5" customHeight="1">
      <c r="A137" s="37"/>
      <c r="B137" s="38"/>
      <c r="C137" s="220" t="s">
        <v>237</v>
      </c>
      <c r="D137" s="220" t="s">
        <v>190</v>
      </c>
      <c r="E137" s="221" t="s">
        <v>919</v>
      </c>
      <c r="F137" s="222" t="s">
        <v>920</v>
      </c>
      <c r="G137" s="223" t="s">
        <v>820</v>
      </c>
      <c r="H137" s="224">
        <v>1</v>
      </c>
      <c r="I137" s="225"/>
      <c r="J137" s="226">
        <f>ROUND(I137*H137,2)</f>
        <v>0</v>
      </c>
      <c r="K137" s="227"/>
      <c r="L137" s="43"/>
      <c r="M137" s="268" t="s">
        <v>1</v>
      </c>
      <c r="N137" s="269" t="s">
        <v>41</v>
      </c>
      <c r="O137" s="270"/>
      <c r="P137" s="271">
        <f>O137*H137</f>
        <v>0</v>
      </c>
      <c r="Q137" s="271">
        <v>0</v>
      </c>
      <c r="R137" s="271">
        <f>Q137*H137</f>
        <v>0</v>
      </c>
      <c r="S137" s="271">
        <v>0</v>
      </c>
      <c r="T137" s="27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2" t="s">
        <v>821</v>
      </c>
      <c r="AT137" s="232" t="s">
        <v>190</v>
      </c>
      <c r="AU137" s="232" t="s">
        <v>86</v>
      </c>
      <c r="AY137" s="16" t="s">
        <v>188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6" t="s">
        <v>84</v>
      </c>
      <c r="BK137" s="233">
        <f>ROUND(I137*H137,2)</f>
        <v>0</v>
      </c>
      <c r="BL137" s="16" t="s">
        <v>821</v>
      </c>
      <c r="BM137" s="232" t="s">
        <v>921</v>
      </c>
    </row>
    <row r="138" spans="1:31" s="2" customFormat="1" ht="6.95" customHeight="1">
      <c r="A138" s="37"/>
      <c r="B138" s="65"/>
      <c r="C138" s="66"/>
      <c r="D138" s="66"/>
      <c r="E138" s="66"/>
      <c r="F138" s="66"/>
      <c r="G138" s="66"/>
      <c r="H138" s="66"/>
      <c r="I138" s="66"/>
      <c r="J138" s="66"/>
      <c r="K138" s="66"/>
      <c r="L138" s="43"/>
      <c r="M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</sheetData>
  <sheetProtection password="CC35" sheet="1" objects="1" scenarios="1" formatColumns="0" formatRows="0" autoFilter="0"/>
  <autoFilter ref="C121:K13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6"/>
      <c r="C3" s="137"/>
      <c r="D3" s="137"/>
      <c r="E3" s="137"/>
      <c r="F3" s="137"/>
      <c r="G3" s="137"/>
      <c r="H3" s="19"/>
    </row>
    <row r="4" spans="2:8" s="1" customFormat="1" ht="24.95" customHeight="1">
      <c r="B4" s="19"/>
      <c r="C4" s="138" t="s">
        <v>922</v>
      </c>
      <c r="H4" s="19"/>
    </row>
    <row r="5" spans="2:8" s="1" customFormat="1" ht="12" customHeight="1">
      <c r="B5" s="19"/>
      <c r="C5" s="274" t="s">
        <v>13</v>
      </c>
      <c r="D5" s="147" t="s">
        <v>14</v>
      </c>
      <c r="E5" s="1"/>
      <c r="F5" s="1"/>
      <c r="H5" s="19"/>
    </row>
    <row r="6" spans="2:8" s="1" customFormat="1" ht="36.95" customHeight="1">
      <c r="B6" s="19"/>
      <c r="C6" s="275" t="s">
        <v>16</v>
      </c>
      <c r="D6" s="276" t="s">
        <v>17</v>
      </c>
      <c r="E6" s="1"/>
      <c r="F6" s="1"/>
      <c r="H6" s="19"/>
    </row>
    <row r="7" spans="2:8" s="1" customFormat="1" ht="24.75" customHeight="1">
      <c r="B7" s="19"/>
      <c r="C7" s="140" t="s">
        <v>22</v>
      </c>
      <c r="D7" s="144" t="str">
        <f>'Rekapitulace stavby'!AN8</f>
        <v>13. 1. 2022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92"/>
      <c r="B9" s="277"/>
      <c r="C9" s="278" t="s">
        <v>57</v>
      </c>
      <c r="D9" s="279" t="s">
        <v>58</v>
      </c>
      <c r="E9" s="279" t="s">
        <v>175</v>
      </c>
      <c r="F9" s="280" t="s">
        <v>923</v>
      </c>
      <c r="G9" s="192"/>
      <c r="H9" s="277"/>
    </row>
    <row r="10" spans="1:8" s="2" customFormat="1" ht="26.4" customHeight="1">
      <c r="A10" s="37"/>
      <c r="B10" s="43"/>
      <c r="C10" s="281" t="s">
        <v>14</v>
      </c>
      <c r="D10" s="281" t="s">
        <v>17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82" t="s">
        <v>924</v>
      </c>
      <c r="D11" s="283" t="s">
        <v>925</v>
      </c>
      <c r="E11" s="284" t="s">
        <v>1</v>
      </c>
      <c r="F11" s="285">
        <v>123.8</v>
      </c>
      <c r="G11" s="37"/>
      <c r="H11" s="43"/>
    </row>
    <row r="12" spans="1:8" s="2" customFormat="1" ht="16.8" customHeight="1">
      <c r="A12" s="37"/>
      <c r="B12" s="43"/>
      <c r="C12" s="282" t="s">
        <v>926</v>
      </c>
      <c r="D12" s="283" t="s">
        <v>927</v>
      </c>
      <c r="E12" s="284" t="s">
        <v>1</v>
      </c>
      <c r="F12" s="285">
        <v>28.3</v>
      </c>
      <c r="G12" s="37"/>
      <c r="H12" s="43"/>
    </row>
    <row r="13" spans="1:8" s="2" customFormat="1" ht="16.8" customHeight="1">
      <c r="A13" s="37"/>
      <c r="B13" s="43"/>
      <c r="C13" s="282" t="s">
        <v>928</v>
      </c>
      <c r="D13" s="283" t="s">
        <v>929</v>
      </c>
      <c r="E13" s="284" t="s">
        <v>1</v>
      </c>
      <c r="F13" s="285">
        <v>366.5</v>
      </c>
      <c r="G13" s="37"/>
      <c r="H13" s="43"/>
    </row>
    <row r="14" spans="1:8" s="2" customFormat="1" ht="16.8" customHeight="1">
      <c r="A14" s="37"/>
      <c r="B14" s="43"/>
      <c r="C14" s="282" t="s">
        <v>930</v>
      </c>
      <c r="D14" s="283" t="s">
        <v>931</v>
      </c>
      <c r="E14" s="284" t="s">
        <v>1</v>
      </c>
      <c r="F14" s="285">
        <v>1.84</v>
      </c>
      <c r="G14" s="37"/>
      <c r="H14" s="43"/>
    </row>
    <row r="15" spans="1:8" s="2" customFormat="1" ht="16.8" customHeight="1">
      <c r="A15" s="37"/>
      <c r="B15" s="43"/>
      <c r="C15" s="282" t="s">
        <v>932</v>
      </c>
      <c r="D15" s="283" t="s">
        <v>933</v>
      </c>
      <c r="E15" s="284" t="s">
        <v>1</v>
      </c>
      <c r="F15" s="285">
        <v>23.82</v>
      </c>
      <c r="G15" s="37"/>
      <c r="H15" s="43"/>
    </row>
    <row r="16" spans="1:8" s="2" customFormat="1" ht="16.8" customHeight="1">
      <c r="A16" s="37"/>
      <c r="B16" s="43"/>
      <c r="C16" s="282" t="s">
        <v>934</v>
      </c>
      <c r="D16" s="283" t="s">
        <v>119</v>
      </c>
      <c r="E16" s="284" t="s">
        <v>1</v>
      </c>
      <c r="F16" s="285">
        <v>10.2</v>
      </c>
      <c r="G16" s="37"/>
      <c r="H16" s="43"/>
    </row>
    <row r="17" spans="1:8" s="2" customFormat="1" ht="12">
      <c r="A17" s="37"/>
      <c r="B17" s="43"/>
      <c r="C17" s="282" t="s">
        <v>935</v>
      </c>
      <c r="D17" s="283" t="s">
        <v>936</v>
      </c>
      <c r="E17" s="284" t="s">
        <v>1</v>
      </c>
      <c r="F17" s="285">
        <v>360.306</v>
      </c>
      <c r="G17" s="37"/>
      <c r="H17" s="43"/>
    </row>
    <row r="18" spans="1:8" s="2" customFormat="1" ht="16.8" customHeight="1">
      <c r="A18" s="37"/>
      <c r="B18" s="43"/>
      <c r="C18" s="282" t="s">
        <v>937</v>
      </c>
      <c r="D18" s="283" t="s">
        <v>104</v>
      </c>
      <c r="E18" s="284" t="s">
        <v>1</v>
      </c>
      <c r="F18" s="285">
        <v>104.7</v>
      </c>
      <c r="G18" s="37"/>
      <c r="H18" s="43"/>
    </row>
    <row r="19" spans="1:8" s="2" customFormat="1" ht="16.8" customHeight="1">
      <c r="A19" s="37"/>
      <c r="B19" s="43"/>
      <c r="C19" s="282" t="s">
        <v>938</v>
      </c>
      <c r="D19" s="283" t="s">
        <v>939</v>
      </c>
      <c r="E19" s="284" t="s">
        <v>1</v>
      </c>
      <c r="F19" s="285">
        <v>4.3</v>
      </c>
      <c r="G19" s="37"/>
      <c r="H19" s="43"/>
    </row>
    <row r="20" spans="1:8" s="2" customFormat="1" ht="16.8" customHeight="1">
      <c r="A20" s="37"/>
      <c r="B20" s="43"/>
      <c r="C20" s="282" t="s">
        <v>940</v>
      </c>
      <c r="D20" s="283" t="s">
        <v>941</v>
      </c>
      <c r="E20" s="284" t="s">
        <v>1</v>
      </c>
      <c r="F20" s="285">
        <v>3.2</v>
      </c>
      <c r="G20" s="37"/>
      <c r="H20" s="43"/>
    </row>
    <row r="21" spans="1:8" s="2" customFormat="1" ht="16.8" customHeight="1">
      <c r="A21" s="37"/>
      <c r="B21" s="43"/>
      <c r="C21" s="282" t="s">
        <v>942</v>
      </c>
      <c r="D21" s="283" t="s">
        <v>112</v>
      </c>
      <c r="E21" s="284" t="s">
        <v>1</v>
      </c>
      <c r="F21" s="285">
        <v>23.9</v>
      </c>
      <c r="G21" s="37"/>
      <c r="H21" s="43"/>
    </row>
    <row r="22" spans="1:8" s="2" customFormat="1" ht="16.8" customHeight="1">
      <c r="A22" s="37"/>
      <c r="B22" s="43"/>
      <c r="C22" s="282" t="s">
        <v>943</v>
      </c>
      <c r="D22" s="283" t="s">
        <v>116</v>
      </c>
      <c r="E22" s="284" t="s">
        <v>1</v>
      </c>
      <c r="F22" s="285">
        <v>10.4</v>
      </c>
      <c r="G22" s="37"/>
      <c r="H22" s="43"/>
    </row>
    <row r="23" spans="1:8" s="2" customFormat="1" ht="12">
      <c r="A23" s="37"/>
      <c r="B23" s="43"/>
      <c r="C23" s="282" t="s">
        <v>944</v>
      </c>
      <c r="D23" s="283" t="s">
        <v>136</v>
      </c>
      <c r="E23" s="284" t="s">
        <v>1</v>
      </c>
      <c r="F23" s="285">
        <v>2.8</v>
      </c>
      <c r="G23" s="37"/>
      <c r="H23" s="43"/>
    </row>
    <row r="24" spans="1:8" s="2" customFormat="1" ht="16.8" customHeight="1">
      <c r="A24" s="37"/>
      <c r="B24" s="43"/>
      <c r="C24" s="282" t="s">
        <v>945</v>
      </c>
      <c r="D24" s="283" t="s">
        <v>946</v>
      </c>
      <c r="E24" s="284" t="s">
        <v>1</v>
      </c>
      <c r="F24" s="285">
        <v>226.5</v>
      </c>
      <c r="G24" s="37"/>
      <c r="H24" s="43"/>
    </row>
    <row r="25" spans="1:8" s="2" customFormat="1" ht="16.8" customHeight="1">
      <c r="A25" s="37"/>
      <c r="B25" s="43"/>
      <c r="C25" s="282" t="s">
        <v>947</v>
      </c>
      <c r="D25" s="283" t="s">
        <v>948</v>
      </c>
      <c r="E25" s="284" t="s">
        <v>1</v>
      </c>
      <c r="F25" s="285">
        <v>50</v>
      </c>
      <c r="G25" s="37"/>
      <c r="H25" s="43"/>
    </row>
    <row r="26" spans="1:8" s="2" customFormat="1" ht="12">
      <c r="A26" s="37"/>
      <c r="B26" s="43"/>
      <c r="C26" s="282" t="s">
        <v>949</v>
      </c>
      <c r="D26" s="283" t="s">
        <v>950</v>
      </c>
      <c r="E26" s="284" t="s">
        <v>1</v>
      </c>
      <c r="F26" s="285">
        <v>360.4</v>
      </c>
      <c r="G26" s="37"/>
      <c r="H26" s="43"/>
    </row>
    <row r="27" spans="1:8" s="2" customFormat="1" ht="12">
      <c r="A27" s="37"/>
      <c r="B27" s="43"/>
      <c r="C27" s="282" t="s">
        <v>951</v>
      </c>
      <c r="D27" s="283" t="s">
        <v>952</v>
      </c>
      <c r="E27" s="284" t="s">
        <v>1</v>
      </c>
      <c r="F27" s="285">
        <v>34.6</v>
      </c>
      <c r="G27" s="37"/>
      <c r="H27" s="43"/>
    </row>
    <row r="28" spans="1:8" s="2" customFormat="1" ht="16.8" customHeight="1">
      <c r="A28" s="37"/>
      <c r="B28" s="43"/>
      <c r="C28" s="282" t="s">
        <v>953</v>
      </c>
      <c r="D28" s="283" t="s">
        <v>954</v>
      </c>
      <c r="E28" s="284" t="s">
        <v>1</v>
      </c>
      <c r="F28" s="285">
        <v>2</v>
      </c>
      <c r="G28" s="37"/>
      <c r="H28" s="43"/>
    </row>
    <row r="29" spans="1:8" s="2" customFormat="1" ht="16.8" customHeight="1">
      <c r="A29" s="37"/>
      <c r="B29" s="43"/>
      <c r="C29" s="282" t="s">
        <v>955</v>
      </c>
      <c r="D29" s="283" t="s">
        <v>956</v>
      </c>
      <c r="E29" s="284" t="s">
        <v>1</v>
      </c>
      <c r="F29" s="285">
        <v>2</v>
      </c>
      <c r="G29" s="37"/>
      <c r="H29" s="43"/>
    </row>
    <row r="30" spans="1:8" s="2" customFormat="1" ht="16.8" customHeight="1">
      <c r="A30" s="37"/>
      <c r="B30" s="43"/>
      <c r="C30" s="282" t="s">
        <v>957</v>
      </c>
      <c r="D30" s="283" t="s">
        <v>958</v>
      </c>
      <c r="E30" s="284" t="s">
        <v>1</v>
      </c>
      <c r="F30" s="285">
        <v>450</v>
      </c>
      <c r="G30" s="37"/>
      <c r="H30" s="43"/>
    </row>
    <row r="31" spans="1:8" s="2" customFormat="1" ht="16.8" customHeight="1">
      <c r="A31" s="37"/>
      <c r="B31" s="43"/>
      <c r="C31" s="282" t="s">
        <v>959</v>
      </c>
      <c r="D31" s="283" t="s">
        <v>960</v>
      </c>
      <c r="E31" s="284" t="s">
        <v>1</v>
      </c>
      <c r="F31" s="285">
        <v>50</v>
      </c>
      <c r="G31" s="37"/>
      <c r="H31" s="43"/>
    </row>
    <row r="32" spans="1:8" s="2" customFormat="1" ht="16.8" customHeight="1">
      <c r="A32" s="37"/>
      <c r="B32" s="43"/>
      <c r="C32" s="282" t="s">
        <v>961</v>
      </c>
      <c r="D32" s="283" t="s">
        <v>962</v>
      </c>
      <c r="E32" s="284" t="s">
        <v>1</v>
      </c>
      <c r="F32" s="285">
        <v>4</v>
      </c>
      <c r="G32" s="37"/>
      <c r="H32" s="43"/>
    </row>
    <row r="33" spans="1:8" s="2" customFormat="1" ht="16.8" customHeight="1">
      <c r="A33" s="37"/>
      <c r="B33" s="43"/>
      <c r="C33" s="282" t="s">
        <v>963</v>
      </c>
      <c r="D33" s="283" t="s">
        <v>146</v>
      </c>
      <c r="E33" s="284" t="s">
        <v>1</v>
      </c>
      <c r="F33" s="285">
        <v>205</v>
      </c>
      <c r="G33" s="37"/>
      <c r="H33" s="43"/>
    </row>
    <row r="34" spans="1:8" s="2" customFormat="1" ht="16.8" customHeight="1">
      <c r="A34" s="37"/>
      <c r="B34" s="43"/>
      <c r="C34" s="282" t="s">
        <v>131</v>
      </c>
      <c r="D34" s="283" t="s">
        <v>1</v>
      </c>
      <c r="E34" s="284" t="s">
        <v>1</v>
      </c>
      <c r="F34" s="285">
        <v>163.172</v>
      </c>
      <c r="G34" s="37"/>
      <c r="H34" s="43"/>
    </row>
    <row r="35" spans="1:8" s="2" customFormat="1" ht="16.8" customHeight="1">
      <c r="A35" s="37"/>
      <c r="B35" s="43"/>
      <c r="C35" s="282" t="s">
        <v>133</v>
      </c>
      <c r="D35" s="283" t="s">
        <v>1</v>
      </c>
      <c r="E35" s="284" t="s">
        <v>1</v>
      </c>
      <c r="F35" s="285">
        <v>185.612</v>
      </c>
      <c r="G35" s="37"/>
      <c r="H35" s="43"/>
    </row>
    <row r="36" spans="1:8" s="2" customFormat="1" ht="16.8" customHeight="1">
      <c r="A36" s="37"/>
      <c r="B36" s="43"/>
      <c r="C36" s="282" t="s">
        <v>964</v>
      </c>
      <c r="D36" s="283" t="s">
        <v>1</v>
      </c>
      <c r="E36" s="284" t="s">
        <v>1</v>
      </c>
      <c r="F36" s="285">
        <v>53.19</v>
      </c>
      <c r="G36" s="37"/>
      <c r="H36" s="43"/>
    </row>
    <row r="37" spans="1:8" s="2" customFormat="1" ht="16.8" customHeight="1">
      <c r="A37" s="37"/>
      <c r="B37" s="43"/>
      <c r="C37" s="282" t="s">
        <v>152</v>
      </c>
      <c r="D37" s="283" t="s">
        <v>1</v>
      </c>
      <c r="E37" s="284" t="s">
        <v>1</v>
      </c>
      <c r="F37" s="285">
        <v>52.74</v>
      </c>
      <c r="G37" s="37"/>
      <c r="H37" s="43"/>
    </row>
    <row r="38" spans="1:8" s="2" customFormat="1" ht="16.8" customHeight="1">
      <c r="A38" s="37"/>
      <c r="B38" s="43"/>
      <c r="C38" s="282" t="s">
        <v>154</v>
      </c>
      <c r="D38" s="283" t="s">
        <v>1</v>
      </c>
      <c r="E38" s="284" t="s">
        <v>1</v>
      </c>
      <c r="F38" s="285">
        <v>163.473</v>
      </c>
      <c r="G38" s="37"/>
      <c r="H38" s="43"/>
    </row>
    <row r="39" spans="1:8" s="2" customFormat="1" ht="26.4" customHeight="1">
      <c r="A39" s="37"/>
      <c r="B39" s="43"/>
      <c r="C39" s="281" t="s">
        <v>965</v>
      </c>
      <c r="D39" s="281" t="s">
        <v>82</v>
      </c>
      <c r="E39" s="37"/>
      <c r="F39" s="37"/>
      <c r="G39" s="37"/>
      <c r="H39" s="43"/>
    </row>
    <row r="40" spans="1:8" s="2" customFormat="1" ht="16.8" customHeight="1">
      <c r="A40" s="37"/>
      <c r="B40" s="43"/>
      <c r="C40" s="282" t="s">
        <v>96</v>
      </c>
      <c r="D40" s="283" t="s">
        <v>1</v>
      </c>
      <c r="E40" s="284" t="s">
        <v>1</v>
      </c>
      <c r="F40" s="285">
        <v>120.3</v>
      </c>
      <c r="G40" s="37"/>
      <c r="H40" s="43"/>
    </row>
    <row r="41" spans="1:8" s="2" customFormat="1" ht="16.8" customHeight="1">
      <c r="A41" s="37"/>
      <c r="B41" s="43"/>
      <c r="C41" s="286" t="s">
        <v>96</v>
      </c>
      <c r="D41" s="286" t="s">
        <v>203</v>
      </c>
      <c r="E41" s="16" t="s">
        <v>1</v>
      </c>
      <c r="F41" s="287">
        <v>120.3</v>
      </c>
      <c r="G41" s="37"/>
      <c r="H41" s="43"/>
    </row>
    <row r="42" spans="1:8" s="2" customFormat="1" ht="16.8" customHeight="1">
      <c r="A42" s="37"/>
      <c r="B42" s="43"/>
      <c r="C42" s="288" t="s">
        <v>966</v>
      </c>
      <c r="D42" s="37"/>
      <c r="E42" s="37"/>
      <c r="F42" s="37"/>
      <c r="G42" s="37"/>
      <c r="H42" s="43"/>
    </row>
    <row r="43" spans="1:8" s="2" customFormat="1" ht="16.8" customHeight="1">
      <c r="A43" s="37"/>
      <c r="B43" s="43"/>
      <c r="C43" s="286" t="s">
        <v>196</v>
      </c>
      <c r="D43" s="286" t="s">
        <v>197</v>
      </c>
      <c r="E43" s="16" t="s">
        <v>193</v>
      </c>
      <c r="F43" s="287">
        <v>680.2</v>
      </c>
      <c r="G43" s="37"/>
      <c r="H43" s="43"/>
    </row>
    <row r="44" spans="1:8" s="2" customFormat="1" ht="12">
      <c r="A44" s="37"/>
      <c r="B44" s="43"/>
      <c r="C44" s="286" t="s">
        <v>255</v>
      </c>
      <c r="D44" s="286" t="s">
        <v>256</v>
      </c>
      <c r="E44" s="16" t="s">
        <v>257</v>
      </c>
      <c r="F44" s="287">
        <v>137.523</v>
      </c>
      <c r="G44" s="37"/>
      <c r="H44" s="43"/>
    </row>
    <row r="45" spans="1:8" s="2" customFormat="1" ht="16.8" customHeight="1">
      <c r="A45" s="37"/>
      <c r="B45" s="43"/>
      <c r="C45" s="282" t="s">
        <v>98</v>
      </c>
      <c r="D45" s="283" t="s">
        <v>1</v>
      </c>
      <c r="E45" s="284" t="s">
        <v>1</v>
      </c>
      <c r="F45" s="285">
        <v>30.62</v>
      </c>
      <c r="G45" s="37"/>
      <c r="H45" s="43"/>
    </row>
    <row r="46" spans="1:8" s="2" customFormat="1" ht="16.8" customHeight="1">
      <c r="A46" s="37"/>
      <c r="B46" s="43"/>
      <c r="C46" s="286" t="s">
        <v>98</v>
      </c>
      <c r="D46" s="286" t="s">
        <v>215</v>
      </c>
      <c r="E46" s="16" t="s">
        <v>1</v>
      </c>
      <c r="F46" s="287">
        <v>30.62</v>
      </c>
      <c r="G46" s="37"/>
      <c r="H46" s="43"/>
    </row>
    <row r="47" spans="1:8" s="2" customFormat="1" ht="16.8" customHeight="1">
      <c r="A47" s="37"/>
      <c r="B47" s="43"/>
      <c r="C47" s="288" t="s">
        <v>966</v>
      </c>
      <c r="D47" s="37"/>
      <c r="E47" s="37"/>
      <c r="F47" s="37"/>
      <c r="G47" s="37"/>
      <c r="H47" s="43"/>
    </row>
    <row r="48" spans="1:8" s="2" customFormat="1" ht="16.8" customHeight="1">
      <c r="A48" s="37"/>
      <c r="B48" s="43"/>
      <c r="C48" s="286" t="s">
        <v>210</v>
      </c>
      <c r="D48" s="286" t="s">
        <v>211</v>
      </c>
      <c r="E48" s="16" t="s">
        <v>193</v>
      </c>
      <c r="F48" s="287">
        <v>52.26</v>
      </c>
      <c r="G48" s="37"/>
      <c r="H48" s="43"/>
    </row>
    <row r="49" spans="1:8" s="2" customFormat="1" ht="16.8" customHeight="1">
      <c r="A49" s="37"/>
      <c r="B49" s="43"/>
      <c r="C49" s="286" t="s">
        <v>226</v>
      </c>
      <c r="D49" s="286" t="s">
        <v>227</v>
      </c>
      <c r="E49" s="16" t="s">
        <v>193</v>
      </c>
      <c r="F49" s="287">
        <v>248.22</v>
      </c>
      <c r="G49" s="37"/>
      <c r="H49" s="43"/>
    </row>
    <row r="50" spans="1:8" s="2" customFormat="1" ht="16.8" customHeight="1">
      <c r="A50" s="37"/>
      <c r="B50" s="43"/>
      <c r="C50" s="282" t="s">
        <v>101</v>
      </c>
      <c r="D50" s="283" t="s">
        <v>1</v>
      </c>
      <c r="E50" s="284" t="s">
        <v>1</v>
      </c>
      <c r="F50" s="285">
        <v>325.4</v>
      </c>
      <c r="G50" s="37"/>
      <c r="H50" s="43"/>
    </row>
    <row r="51" spans="1:8" s="2" customFormat="1" ht="16.8" customHeight="1">
      <c r="A51" s="37"/>
      <c r="B51" s="43"/>
      <c r="C51" s="286" t="s">
        <v>101</v>
      </c>
      <c r="D51" s="286" t="s">
        <v>200</v>
      </c>
      <c r="E51" s="16" t="s">
        <v>1</v>
      </c>
      <c r="F51" s="287">
        <v>325.4</v>
      </c>
      <c r="G51" s="37"/>
      <c r="H51" s="43"/>
    </row>
    <row r="52" spans="1:8" s="2" customFormat="1" ht="16.8" customHeight="1">
      <c r="A52" s="37"/>
      <c r="B52" s="43"/>
      <c r="C52" s="288" t="s">
        <v>966</v>
      </c>
      <c r="D52" s="37"/>
      <c r="E52" s="37"/>
      <c r="F52" s="37"/>
      <c r="G52" s="37"/>
      <c r="H52" s="43"/>
    </row>
    <row r="53" spans="1:8" s="2" customFormat="1" ht="16.8" customHeight="1">
      <c r="A53" s="37"/>
      <c r="B53" s="43"/>
      <c r="C53" s="286" t="s">
        <v>196</v>
      </c>
      <c r="D53" s="286" t="s">
        <v>197</v>
      </c>
      <c r="E53" s="16" t="s">
        <v>193</v>
      </c>
      <c r="F53" s="287">
        <v>680.2</v>
      </c>
      <c r="G53" s="37"/>
      <c r="H53" s="43"/>
    </row>
    <row r="54" spans="1:8" s="2" customFormat="1" ht="12">
      <c r="A54" s="37"/>
      <c r="B54" s="43"/>
      <c r="C54" s="286" t="s">
        <v>255</v>
      </c>
      <c r="D54" s="286" t="s">
        <v>256</v>
      </c>
      <c r="E54" s="16" t="s">
        <v>257</v>
      </c>
      <c r="F54" s="287">
        <v>137.523</v>
      </c>
      <c r="G54" s="37"/>
      <c r="H54" s="43"/>
    </row>
    <row r="55" spans="1:8" s="2" customFormat="1" ht="16.8" customHeight="1">
      <c r="A55" s="37"/>
      <c r="B55" s="43"/>
      <c r="C55" s="282" t="s">
        <v>103</v>
      </c>
      <c r="D55" s="283" t="s">
        <v>104</v>
      </c>
      <c r="E55" s="284" t="s">
        <v>1</v>
      </c>
      <c r="F55" s="285">
        <v>90.6</v>
      </c>
      <c r="G55" s="37"/>
      <c r="H55" s="43"/>
    </row>
    <row r="56" spans="1:8" s="2" customFormat="1" ht="16.8" customHeight="1">
      <c r="A56" s="37"/>
      <c r="B56" s="43"/>
      <c r="C56" s="286" t="s">
        <v>103</v>
      </c>
      <c r="D56" s="286" t="s">
        <v>235</v>
      </c>
      <c r="E56" s="16" t="s">
        <v>1</v>
      </c>
      <c r="F56" s="287">
        <v>90.6</v>
      </c>
      <c r="G56" s="37"/>
      <c r="H56" s="43"/>
    </row>
    <row r="57" spans="1:8" s="2" customFormat="1" ht="16.8" customHeight="1">
      <c r="A57" s="37"/>
      <c r="B57" s="43"/>
      <c r="C57" s="288" t="s">
        <v>966</v>
      </c>
      <c r="D57" s="37"/>
      <c r="E57" s="37"/>
      <c r="F57" s="37"/>
      <c r="G57" s="37"/>
      <c r="H57" s="43"/>
    </row>
    <row r="58" spans="1:8" s="2" customFormat="1" ht="16.8" customHeight="1">
      <c r="A58" s="37"/>
      <c r="B58" s="43"/>
      <c r="C58" s="286" t="s">
        <v>232</v>
      </c>
      <c r="D58" s="286" t="s">
        <v>233</v>
      </c>
      <c r="E58" s="16" t="s">
        <v>193</v>
      </c>
      <c r="F58" s="287">
        <v>165.1</v>
      </c>
      <c r="G58" s="37"/>
      <c r="H58" s="43"/>
    </row>
    <row r="59" spans="1:8" s="2" customFormat="1" ht="16.8" customHeight="1">
      <c r="A59" s="37"/>
      <c r="B59" s="43"/>
      <c r="C59" s="286" t="s">
        <v>226</v>
      </c>
      <c r="D59" s="286" t="s">
        <v>227</v>
      </c>
      <c r="E59" s="16" t="s">
        <v>193</v>
      </c>
      <c r="F59" s="287">
        <v>248.22</v>
      </c>
      <c r="G59" s="37"/>
      <c r="H59" s="43"/>
    </row>
    <row r="60" spans="1:8" s="2" customFormat="1" ht="16.8" customHeight="1">
      <c r="A60" s="37"/>
      <c r="B60" s="43"/>
      <c r="C60" s="282" t="s">
        <v>106</v>
      </c>
      <c r="D60" s="283" t="s">
        <v>1</v>
      </c>
      <c r="E60" s="284" t="s">
        <v>1</v>
      </c>
      <c r="F60" s="285">
        <v>4.5</v>
      </c>
      <c r="G60" s="37"/>
      <c r="H60" s="43"/>
    </row>
    <row r="61" spans="1:8" s="2" customFormat="1" ht="16.8" customHeight="1">
      <c r="A61" s="37"/>
      <c r="B61" s="43"/>
      <c r="C61" s="286" t="s">
        <v>106</v>
      </c>
      <c r="D61" s="286" t="s">
        <v>201</v>
      </c>
      <c r="E61" s="16" t="s">
        <v>1</v>
      </c>
      <c r="F61" s="287">
        <v>4.5</v>
      </c>
      <c r="G61" s="37"/>
      <c r="H61" s="43"/>
    </row>
    <row r="62" spans="1:8" s="2" customFormat="1" ht="16.8" customHeight="1">
      <c r="A62" s="37"/>
      <c r="B62" s="43"/>
      <c r="C62" s="288" t="s">
        <v>966</v>
      </c>
      <c r="D62" s="37"/>
      <c r="E62" s="37"/>
      <c r="F62" s="37"/>
      <c r="G62" s="37"/>
      <c r="H62" s="43"/>
    </row>
    <row r="63" spans="1:8" s="2" customFormat="1" ht="16.8" customHeight="1">
      <c r="A63" s="37"/>
      <c r="B63" s="43"/>
      <c r="C63" s="286" t="s">
        <v>196</v>
      </c>
      <c r="D63" s="286" t="s">
        <v>197</v>
      </c>
      <c r="E63" s="16" t="s">
        <v>193</v>
      </c>
      <c r="F63" s="287">
        <v>680.2</v>
      </c>
      <c r="G63" s="37"/>
      <c r="H63" s="43"/>
    </row>
    <row r="64" spans="1:8" s="2" customFormat="1" ht="12">
      <c r="A64" s="37"/>
      <c r="B64" s="43"/>
      <c r="C64" s="286" t="s">
        <v>255</v>
      </c>
      <c r="D64" s="286" t="s">
        <v>256</v>
      </c>
      <c r="E64" s="16" t="s">
        <v>257</v>
      </c>
      <c r="F64" s="287">
        <v>137.523</v>
      </c>
      <c r="G64" s="37"/>
      <c r="H64" s="43"/>
    </row>
    <row r="65" spans="1:8" s="2" customFormat="1" ht="16.8" customHeight="1">
      <c r="A65" s="37"/>
      <c r="B65" s="43"/>
      <c r="C65" s="282" t="s">
        <v>108</v>
      </c>
      <c r="D65" s="283" t="s">
        <v>1</v>
      </c>
      <c r="E65" s="284" t="s">
        <v>1</v>
      </c>
      <c r="F65" s="285">
        <v>36.5</v>
      </c>
      <c r="G65" s="37"/>
      <c r="H65" s="43"/>
    </row>
    <row r="66" spans="1:8" s="2" customFormat="1" ht="16.8" customHeight="1">
      <c r="A66" s="37"/>
      <c r="B66" s="43"/>
      <c r="C66" s="286" t="s">
        <v>108</v>
      </c>
      <c r="D66" s="286" t="s">
        <v>230</v>
      </c>
      <c r="E66" s="16" t="s">
        <v>1</v>
      </c>
      <c r="F66" s="287">
        <v>36.5</v>
      </c>
      <c r="G66" s="37"/>
      <c r="H66" s="43"/>
    </row>
    <row r="67" spans="1:8" s="2" customFormat="1" ht="16.8" customHeight="1">
      <c r="A67" s="37"/>
      <c r="B67" s="43"/>
      <c r="C67" s="288" t="s">
        <v>966</v>
      </c>
      <c r="D67" s="37"/>
      <c r="E67" s="37"/>
      <c r="F67" s="37"/>
      <c r="G67" s="37"/>
      <c r="H67" s="43"/>
    </row>
    <row r="68" spans="1:8" s="2" customFormat="1" ht="16.8" customHeight="1">
      <c r="A68" s="37"/>
      <c r="B68" s="43"/>
      <c r="C68" s="286" t="s">
        <v>226</v>
      </c>
      <c r="D68" s="286" t="s">
        <v>227</v>
      </c>
      <c r="E68" s="16" t="s">
        <v>193</v>
      </c>
      <c r="F68" s="287">
        <v>248.22</v>
      </c>
      <c r="G68" s="37"/>
      <c r="H68" s="43"/>
    </row>
    <row r="69" spans="1:8" s="2" customFormat="1" ht="12">
      <c r="A69" s="37"/>
      <c r="B69" s="43"/>
      <c r="C69" s="286" t="s">
        <v>255</v>
      </c>
      <c r="D69" s="286" t="s">
        <v>256</v>
      </c>
      <c r="E69" s="16" t="s">
        <v>257</v>
      </c>
      <c r="F69" s="287">
        <v>137.523</v>
      </c>
      <c r="G69" s="37"/>
      <c r="H69" s="43"/>
    </row>
    <row r="70" spans="1:8" s="2" customFormat="1" ht="16.8" customHeight="1">
      <c r="A70" s="37"/>
      <c r="B70" s="43"/>
      <c r="C70" s="282" t="s">
        <v>111</v>
      </c>
      <c r="D70" s="283" t="s">
        <v>112</v>
      </c>
      <c r="E70" s="284" t="s">
        <v>1</v>
      </c>
      <c r="F70" s="285">
        <v>74.5</v>
      </c>
      <c r="G70" s="37"/>
      <c r="H70" s="43"/>
    </row>
    <row r="71" spans="1:8" s="2" customFormat="1" ht="16.8" customHeight="1">
      <c r="A71" s="37"/>
      <c r="B71" s="43"/>
      <c r="C71" s="286" t="s">
        <v>111</v>
      </c>
      <c r="D71" s="286" t="s">
        <v>236</v>
      </c>
      <c r="E71" s="16" t="s">
        <v>1</v>
      </c>
      <c r="F71" s="287">
        <v>74.5</v>
      </c>
      <c r="G71" s="37"/>
      <c r="H71" s="43"/>
    </row>
    <row r="72" spans="1:8" s="2" customFormat="1" ht="16.8" customHeight="1">
      <c r="A72" s="37"/>
      <c r="B72" s="43"/>
      <c r="C72" s="288" t="s">
        <v>966</v>
      </c>
      <c r="D72" s="37"/>
      <c r="E72" s="37"/>
      <c r="F72" s="37"/>
      <c r="G72" s="37"/>
      <c r="H72" s="43"/>
    </row>
    <row r="73" spans="1:8" s="2" customFormat="1" ht="16.8" customHeight="1">
      <c r="A73" s="37"/>
      <c r="B73" s="43"/>
      <c r="C73" s="286" t="s">
        <v>232</v>
      </c>
      <c r="D73" s="286" t="s">
        <v>233</v>
      </c>
      <c r="E73" s="16" t="s">
        <v>193</v>
      </c>
      <c r="F73" s="287">
        <v>165.1</v>
      </c>
      <c r="G73" s="37"/>
      <c r="H73" s="43"/>
    </row>
    <row r="74" spans="1:8" s="2" customFormat="1" ht="16.8" customHeight="1">
      <c r="A74" s="37"/>
      <c r="B74" s="43"/>
      <c r="C74" s="286" t="s">
        <v>226</v>
      </c>
      <c r="D74" s="286" t="s">
        <v>227</v>
      </c>
      <c r="E74" s="16" t="s">
        <v>193</v>
      </c>
      <c r="F74" s="287">
        <v>248.22</v>
      </c>
      <c r="G74" s="37"/>
      <c r="H74" s="43"/>
    </row>
    <row r="75" spans="1:8" s="2" customFormat="1" ht="12">
      <c r="A75" s="37"/>
      <c r="B75" s="43"/>
      <c r="C75" s="286" t="s">
        <v>255</v>
      </c>
      <c r="D75" s="286" t="s">
        <v>256</v>
      </c>
      <c r="E75" s="16" t="s">
        <v>257</v>
      </c>
      <c r="F75" s="287">
        <v>137.523</v>
      </c>
      <c r="G75" s="37"/>
      <c r="H75" s="43"/>
    </row>
    <row r="76" spans="1:8" s="2" customFormat="1" ht="16.8" customHeight="1">
      <c r="A76" s="37"/>
      <c r="B76" s="43"/>
      <c r="C76" s="282" t="s">
        <v>115</v>
      </c>
      <c r="D76" s="283" t="s">
        <v>116</v>
      </c>
      <c r="E76" s="284" t="s">
        <v>1</v>
      </c>
      <c r="F76" s="285">
        <v>10.5</v>
      </c>
      <c r="G76" s="37"/>
      <c r="H76" s="43"/>
    </row>
    <row r="77" spans="1:8" s="2" customFormat="1" ht="16.8" customHeight="1">
      <c r="A77" s="37"/>
      <c r="B77" s="43"/>
      <c r="C77" s="286" t="s">
        <v>115</v>
      </c>
      <c r="D77" s="286" t="s">
        <v>117</v>
      </c>
      <c r="E77" s="16" t="s">
        <v>1</v>
      </c>
      <c r="F77" s="287">
        <v>10.5</v>
      </c>
      <c r="G77" s="37"/>
      <c r="H77" s="43"/>
    </row>
    <row r="78" spans="1:8" s="2" customFormat="1" ht="16.8" customHeight="1">
      <c r="A78" s="37"/>
      <c r="B78" s="43"/>
      <c r="C78" s="288" t="s">
        <v>966</v>
      </c>
      <c r="D78" s="37"/>
      <c r="E78" s="37"/>
      <c r="F78" s="37"/>
      <c r="G78" s="37"/>
      <c r="H78" s="43"/>
    </row>
    <row r="79" spans="1:8" s="2" customFormat="1" ht="12">
      <c r="A79" s="37"/>
      <c r="B79" s="43"/>
      <c r="C79" s="286" t="s">
        <v>222</v>
      </c>
      <c r="D79" s="286" t="s">
        <v>223</v>
      </c>
      <c r="E79" s="16" t="s">
        <v>193</v>
      </c>
      <c r="F79" s="287">
        <v>10.5</v>
      </c>
      <c r="G79" s="37"/>
      <c r="H79" s="43"/>
    </row>
    <row r="80" spans="1:8" s="2" customFormat="1" ht="16.8" customHeight="1">
      <c r="A80" s="37"/>
      <c r="B80" s="43"/>
      <c r="C80" s="286" t="s">
        <v>226</v>
      </c>
      <c r="D80" s="286" t="s">
        <v>227</v>
      </c>
      <c r="E80" s="16" t="s">
        <v>193</v>
      </c>
      <c r="F80" s="287">
        <v>248.22</v>
      </c>
      <c r="G80" s="37"/>
      <c r="H80" s="43"/>
    </row>
    <row r="81" spans="1:8" s="2" customFormat="1" ht="12">
      <c r="A81" s="37"/>
      <c r="B81" s="43"/>
      <c r="C81" s="286" t="s">
        <v>255</v>
      </c>
      <c r="D81" s="286" t="s">
        <v>256</v>
      </c>
      <c r="E81" s="16" t="s">
        <v>257</v>
      </c>
      <c r="F81" s="287">
        <v>137.523</v>
      </c>
      <c r="G81" s="37"/>
      <c r="H81" s="43"/>
    </row>
    <row r="82" spans="1:8" s="2" customFormat="1" ht="16.8" customHeight="1">
      <c r="A82" s="37"/>
      <c r="B82" s="43"/>
      <c r="C82" s="282" t="s">
        <v>118</v>
      </c>
      <c r="D82" s="283" t="s">
        <v>119</v>
      </c>
      <c r="E82" s="284" t="s">
        <v>1</v>
      </c>
      <c r="F82" s="285">
        <v>5.5</v>
      </c>
      <c r="G82" s="37"/>
      <c r="H82" s="43"/>
    </row>
    <row r="83" spans="1:8" s="2" customFormat="1" ht="16.8" customHeight="1">
      <c r="A83" s="37"/>
      <c r="B83" s="43"/>
      <c r="C83" s="286" t="s">
        <v>118</v>
      </c>
      <c r="D83" s="286" t="s">
        <v>209</v>
      </c>
      <c r="E83" s="16" t="s">
        <v>1</v>
      </c>
      <c r="F83" s="287">
        <v>5.5</v>
      </c>
      <c r="G83" s="37"/>
      <c r="H83" s="43"/>
    </row>
    <row r="84" spans="1:8" s="2" customFormat="1" ht="16.8" customHeight="1">
      <c r="A84" s="37"/>
      <c r="B84" s="43"/>
      <c r="C84" s="288" t="s">
        <v>966</v>
      </c>
      <c r="D84" s="37"/>
      <c r="E84" s="37"/>
      <c r="F84" s="37"/>
      <c r="G84" s="37"/>
      <c r="H84" s="43"/>
    </row>
    <row r="85" spans="1:8" s="2" customFormat="1" ht="16.8" customHeight="1">
      <c r="A85" s="37"/>
      <c r="B85" s="43"/>
      <c r="C85" s="286" t="s">
        <v>206</v>
      </c>
      <c r="D85" s="286" t="s">
        <v>207</v>
      </c>
      <c r="E85" s="16" t="s">
        <v>193</v>
      </c>
      <c r="F85" s="287">
        <v>5.5</v>
      </c>
      <c r="G85" s="37"/>
      <c r="H85" s="43"/>
    </row>
    <row r="86" spans="1:8" s="2" customFormat="1" ht="16.8" customHeight="1">
      <c r="A86" s="37"/>
      <c r="B86" s="43"/>
      <c r="C86" s="286" t="s">
        <v>226</v>
      </c>
      <c r="D86" s="286" t="s">
        <v>227</v>
      </c>
      <c r="E86" s="16" t="s">
        <v>193</v>
      </c>
      <c r="F86" s="287">
        <v>248.22</v>
      </c>
      <c r="G86" s="37"/>
      <c r="H86" s="43"/>
    </row>
    <row r="87" spans="1:8" s="2" customFormat="1" ht="16.8" customHeight="1">
      <c r="A87" s="37"/>
      <c r="B87" s="43"/>
      <c r="C87" s="282" t="s">
        <v>121</v>
      </c>
      <c r="D87" s="283" t="s">
        <v>1</v>
      </c>
      <c r="E87" s="284" t="s">
        <v>1</v>
      </c>
      <c r="F87" s="285">
        <v>230</v>
      </c>
      <c r="G87" s="37"/>
      <c r="H87" s="43"/>
    </row>
    <row r="88" spans="1:8" s="2" customFormat="1" ht="16.8" customHeight="1">
      <c r="A88" s="37"/>
      <c r="B88" s="43"/>
      <c r="C88" s="286" t="s">
        <v>121</v>
      </c>
      <c r="D88" s="286" t="s">
        <v>202</v>
      </c>
      <c r="E88" s="16" t="s">
        <v>1</v>
      </c>
      <c r="F88" s="287">
        <v>230</v>
      </c>
      <c r="G88" s="37"/>
      <c r="H88" s="43"/>
    </row>
    <row r="89" spans="1:8" s="2" customFormat="1" ht="16.8" customHeight="1">
      <c r="A89" s="37"/>
      <c r="B89" s="43"/>
      <c r="C89" s="288" t="s">
        <v>966</v>
      </c>
      <c r="D89" s="37"/>
      <c r="E89" s="37"/>
      <c r="F89" s="37"/>
      <c r="G89" s="37"/>
      <c r="H89" s="43"/>
    </row>
    <row r="90" spans="1:8" s="2" customFormat="1" ht="16.8" customHeight="1">
      <c r="A90" s="37"/>
      <c r="B90" s="43"/>
      <c r="C90" s="286" t="s">
        <v>196</v>
      </c>
      <c r="D90" s="286" t="s">
        <v>197</v>
      </c>
      <c r="E90" s="16" t="s">
        <v>193</v>
      </c>
      <c r="F90" s="287">
        <v>680.2</v>
      </c>
      <c r="G90" s="37"/>
      <c r="H90" s="43"/>
    </row>
    <row r="91" spans="1:8" s="2" customFormat="1" ht="12">
      <c r="A91" s="37"/>
      <c r="B91" s="43"/>
      <c r="C91" s="286" t="s">
        <v>255</v>
      </c>
      <c r="D91" s="286" t="s">
        <v>256</v>
      </c>
      <c r="E91" s="16" t="s">
        <v>257</v>
      </c>
      <c r="F91" s="287">
        <v>137.523</v>
      </c>
      <c r="G91" s="37"/>
      <c r="H91" s="43"/>
    </row>
    <row r="92" spans="1:8" s="2" customFormat="1" ht="16.8" customHeight="1">
      <c r="A92" s="37"/>
      <c r="B92" s="43"/>
      <c r="C92" s="282" t="s">
        <v>924</v>
      </c>
      <c r="D92" s="283" t="s">
        <v>925</v>
      </c>
      <c r="E92" s="284" t="s">
        <v>1</v>
      </c>
      <c r="F92" s="285">
        <v>123.8</v>
      </c>
      <c r="G92" s="37"/>
      <c r="H92" s="43"/>
    </row>
    <row r="93" spans="1:8" s="2" customFormat="1" ht="16.8" customHeight="1">
      <c r="A93" s="37"/>
      <c r="B93" s="43"/>
      <c r="C93" s="286" t="s">
        <v>924</v>
      </c>
      <c r="D93" s="286" t="s">
        <v>967</v>
      </c>
      <c r="E93" s="16" t="s">
        <v>1</v>
      </c>
      <c r="F93" s="287">
        <v>123.8</v>
      </c>
      <c r="G93" s="37"/>
      <c r="H93" s="43"/>
    </row>
    <row r="94" spans="1:8" s="2" customFormat="1" ht="12">
      <c r="A94" s="37"/>
      <c r="B94" s="43"/>
      <c r="C94" s="282" t="s">
        <v>935</v>
      </c>
      <c r="D94" s="283" t="s">
        <v>936</v>
      </c>
      <c r="E94" s="284" t="s">
        <v>1</v>
      </c>
      <c r="F94" s="285">
        <v>360.306</v>
      </c>
      <c r="G94" s="37"/>
      <c r="H94" s="43"/>
    </row>
    <row r="95" spans="1:8" s="2" customFormat="1" ht="16.8" customHeight="1">
      <c r="A95" s="37"/>
      <c r="B95" s="43"/>
      <c r="C95" s="282" t="s">
        <v>938</v>
      </c>
      <c r="D95" s="283" t="s">
        <v>939</v>
      </c>
      <c r="E95" s="284" t="s">
        <v>1</v>
      </c>
      <c r="F95" s="285">
        <v>4.3</v>
      </c>
      <c r="G95" s="37"/>
      <c r="H95" s="43"/>
    </row>
    <row r="96" spans="1:8" s="2" customFormat="1" ht="16.8" customHeight="1">
      <c r="A96" s="37"/>
      <c r="B96" s="43"/>
      <c r="C96" s="286" t="s">
        <v>938</v>
      </c>
      <c r="D96" s="286" t="s">
        <v>968</v>
      </c>
      <c r="E96" s="16" t="s">
        <v>1</v>
      </c>
      <c r="F96" s="287">
        <v>4.3</v>
      </c>
      <c r="G96" s="37"/>
      <c r="H96" s="43"/>
    </row>
    <row r="97" spans="1:8" s="2" customFormat="1" ht="16.8" customHeight="1">
      <c r="A97" s="37"/>
      <c r="B97" s="43"/>
      <c r="C97" s="282" t="s">
        <v>940</v>
      </c>
      <c r="D97" s="283" t="s">
        <v>941</v>
      </c>
      <c r="E97" s="284" t="s">
        <v>1</v>
      </c>
      <c r="F97" s="285">
        <v>3.2</v>
      </c>
      <c r="G97" s="37"/>
      <c r="H97" s="43"/>
    </row>
    <row r="98" spans="1:8" s="2" customFormat="1" ht="16.8" customHeight="1">
      <c r="A98" s="37"/>
      <c r="B98" s="43"/>
      <c r="C98" s="282" t="s">
        <v>945</v>
      </c>
      <c r="D98" s="283" t="s">
        <v>946</v>
      </c>
      <c r="E98" s="284" t="s">
        <v>1</v>
      </c>
      <c r="F98" s="285">
        <v>226.5</v>
      </c>
      <c r="G98" s="37"/>
      <c r="H98" s="43"/>
    </row>
    <row r="99" spans="1:8" s="2" customFormat="1" ht="16.8" customHeight="1">
      <c r="A99" s="37"/>
      <c r="B99" s="43"/>
      <c r="C99" s="286" t="s">
        <v>945</v>
      </c>
      <c r="D99" s="286" t="s">
        <v>969</v>
      </c>
      <c r="E99" s="16" t="s">
        <v>1</v>
      </c>
      <c r="F99" s="287">
        <v>226.5</v>
      </c>
      <c r="G99" s="37"/>
      <c r="H99" s="43"/>
    </row>
    <row r="100" spans="1:8" s="2" customFormat="1" ht="16.8" customHeight="1">
      <c r="A100" s="37"/>
      <c r="B100" s="43"/>
      <c r="C100" s="282" t="s">
        <v>123</v>
      </c>
      <c r="D100" s="283" t="s">
        <v>1</v>
      </c>
      <c r="E100" s="284" t="s">
        <v>1</v>
      </c>
      <c r="F100" s="285">
        <v>488.3</v>
      </c>
      <c r="G100" s="37"/>
      <c r="H100" s="43"/>
    </row>
    <row r="101" spans="1:8" s="2" customFormat="1" ht="16.8" customHeight="1">
      <c r="A101" s="37"/>
      <c r="B101" s="43"/>
      <c r="C101" s="286" t="s">
        <v>1</v>
      </c>
      <c r="D101" s="286" t="s">
        <v>390</v>
      </c>
      <c r="E101" s="16" t="s">
        <v>1</v>
      </c>
      <c r="F101" s="287">
        <v>445.5</v>
      </c>
      <c r="G101" s="37"/>
      <c r="H101" s="43"/>
    </row>
    <row r="102" spans="1:8" s="2" customFormat="1" ht="16.8" customHeight="1">
      <c r="A102" s="37"/>
      <c r="B102" s="43"/>
      <c r="C102" s="286" t="s">
        <v>1</v>
      </c>
      <c r="D102" s="286" t="s">
        <v>391</v>
      </c>
      <c r="E102" s="16" t="s">
        <v>1</v>
      </c>
      <c r="F102" s="287">
        <v>42.8</v>
      </c>
      <c r="G102" s="37"/>
      <c r="H102" s="43"/>
    </row>
    <row r="103" spans="1:8" s="2" customFormat="1" ht="16.8" customHeight="1">
      <c r="A103" s="37"/>
      <c r="B103" s="43"/>
      <c r="C103" s="286" t="s">
        <v>123</v>
      </c>
      <c r="D103" s="286" t="s">
        <v>204</v>
      </c>
      <c r="E103" s="16" t="s">
        <v>1</v>
      </c>
      <c r="F103" s="287">
        <v>488.3</v>
      </c>
      <c r="G103" s="37"/>
      <c r="H103" s="43"/>
    </row>
    <row r="104" spans="1:8" s="2" customFormat="1" ht="16.8" customHeight="1">
      <c r="A104" s="37"/>
      <c r="B104" s="43"/>
      <c r="C104" s="288" t="s">
        <v>966</v>
      </c>
      <c r="D104" s="37"/>
      <c r="E104" s="37"/>
      <c r="F104" s="37"/>
      <c r="G104" s="37"/>
      <c r="H104" s="43"/>
    </row>
    <row r="105" spans="1:8" s="2" customFormat="1" ht="16.8" customHeight="1">
      <c r="A105" s="37"/>
      <c r="B105" s="43"/>
      <c r="C105" s="286" t="s">
        <v>387</v>
      </c>
      <c r="D105" s="286" t="s">
        <v>388</v>
      </c>
      <c r="E105" s="16" t="s">
        <v>193</v>
      </c>
      <c r="F105" s="287">
        <v>488.3</v>
      </c>
      <c r="G105" s="37"/>
      <c r="H105" s="43"/>
    </row>
    <row r="106" spans="1:8" s="2" customFormat="1" ht="16.8" customHeight="1">
      <c r="A106" s="37"/>
      <c r="B106" s="43"/>
      <c r="C106" s="286" t="s">
        <v>309</v>
      </c>
      <c r="D106" s="286" t="s">
        <v>310</v>
      </c>
      <c r="E106" s="16" t="s">
        <v>193</v>
      </c>
      <c r="F106" s="287">
        <v>565.3</v>
      </c>
      <c r="G106" s="37"/>
      <c r="H106" s="43"/>
    </row>
    <row r="107" spans="1:8" s="2" customFormat="1" ht="16.8" customHeight="1">
      <c r="A107" s="37"/>
      <c r="B107" s="43"/>
      <c r="C107" s="286" t="s">
        <v>314</v>
      </c>
      <c r="D107" s="286" t="s">
        <v>315</v>
      </c>
      <c r="E107" s="16" t="s">
        <v>193</v>
      </c>
      <c r="F107" s="287">
        <v>565.3</v>
      </c>
      <c r="G107" s="37"/>
      <c r="H107" s="43"/>
    </row>
    <row r="108" spans="1:8" s="2" customFormat="1" ht="16.8" customHeight="1">
      <c r="A108" s="37"/>
      <c r="B108" s="43"/>
      <c r="C108" s="286" t="s">
        <v>382</v>
      </c>
      <c r="D108" s="286" t="s">
        <v>383</v>
      </c>
      <c r="E108" s="16" t="s">
        <v>193</v>
      </c>
      <c r="F108" s="287">
        <v>550.3</v>
      </c>
      <c r="G108" s="37"/>
      <c r="H108" s="43"/>
    </row>
    <row r="109" spans="1:8" s="2" customFormat="1" ht="16.8" customHeight="1">
      <c r="A109" s="37"/>
      <c r="B109" s="43"/>
      <c r="C109" s="282" t="s">
        <v>125</v>
      </c>
      <c r="D109" s="283" t="s">
        <v>1</v>
      </c>
      <c r="E109" s="284" t="s">
        <v>1</v>
      </c>
      <c r="F109" s="285">
        <v>18</v>
      </c>
      <c r="G109" s="37"/>
      <c r="H109" s="43"/>
    </row>
    <row r="110" spans="1:8" s="2" customFormat="1" ht="16.8" customHeight="1">
      <c r="A110" s="37"/>
      <c r="B110" s="43"/>
      <c r="C110" s="286" t="s">
        <v>1</v>
      </c>
      <c r="D110" s="286" t="s">
        <v>396</v>
      </c>
      <c r="E110" s="16" t="s">
        <v>1</v>
      </c>
      <c r="F110" s="287">
        <v>13</v>
      </c>
      <c r="G110" s="37"/>
      <c r="H110" s="43"/>
    </row>
    <row r="111" spans="1:8" s="2" customFormat="1" ht="16.8" customHeight="1">
      <c r="A111" s="37"/>
      <c r="B111" s="43"/>
      <c r="C111" s="286" t="s">
        <v>1</v>
      </c>
      <c r="D111" s="286" t="s">
        <v>397</v>
      </c>
      <c r="E111" s="16" t="s">
        <v>1</v>
      </c>
      <c r="F111" s="287">
        <v>5</v>
      </c>
      <c r="G111" s="37"/>
      <c r="H111" s="43"/>
    </row>
    <row r="112" spans="1:8" s="2" customFormat="1" ht="16.8" customHeight="1">
      <c r="A112" s="37"/>
      <c r="B112" s="43"/>
      <c r="C112" s="286" t="s">
        <v>125</v>
      </c>
      <c r="D112" s="286" t="s">
        <v>204</v>
      </c>
      <c r="E112" s="16" t="s">
        <v>1</v>
      </c>
      <c r="F112" s="287">
        <v>18</v>
      </c>
      <c r="G112" s="37"/>
      <c r="H112" s="43"/>
    </row>
    <row r="113" spans="1:8" s="2" customFormat="1" ht="16.8" customHeight="1">
      <c r="A113" s="37"/>
      <c r="B113" s="43"/>
      <c r="C113" s="288" t="s">
        <v>966</v>
      </c>
      <c r="D113" s="37"/>
      <c r="E113" s="37"/>
      <c r="F113" s="37"/>
      <c r="G113" s="37"/>
      <c r="H113" s="43"/>
    </row>
    <row r="114" spans="1:8" s="2" customFormat="1" ht="16.8" customHeight="1">
      <c r="A114" s="37"/>
      <c r="B114" s="43"/>
      <c r="C114" s="286" t="s">
        <v>393</v>
      </c>
      <c r="D114" s="286" t="s">
        <v>394</v>
      </c>
      <c r="E114" s="16" t="s">
        <v>193</v>
      </c>
      <c r="F114" s="287">
        <v>18</v>
      </c>
      <c r="G114" s="37"/>
      <c r="H114" s="43"/>
    </row>
    <row r="115" spans="1:8" s="2" customFormat="1" ht="16.8" customHeight="1">
      <c r="A115" s="37"/>
      <c r="B115" s="43"/>
      <c r="C115" s="286" t="s">
        <v>309</v>
      </c>
      <c r="D115" s="286" t="s">
        <v>310</v>
      </c>
      <c r="E115" s="16" t="s">
        <v>193</v>
      </c>
      <c r="F115" s="287">
        <v>565.3</v>
      </c>
      <c r="G115" s="37"/>
      <c r="H115" s="43"/>
    </row>
    <row r="116" spans="1:8" s="2" customFormat="1" ht="16.8" customHeight="1">
      <c r="A116" s="37"/>
      <c r="B116" s="43"/>
      <c r="C116" s="286" t="s">
        <v>314</v>
      </c>
      <c r="D116" s="286" t="s">
        <v>315</v>
      </c>
      <c r="E116" s="16" t="s">
        <v>193</v>
      </c>
      <c r="F116" s="287">
        <v>565.3</v>
      </c>
      <c r="G116" s="37"/>
      <c r="H116" s="43"/>
    </row>
    <row r="117" spans="1:8" s="2" customFormat="1" ht="16.8" customHeight="1">
      <c r="A117" s="37"/>
      <c r="B117" s="43"/>
      <c r="C117" s="286" t="s">
        <v>382</v>
      </c>
      <c r="D117" s="286" t="s">
        <v>383</v>
      </c>
      <c r="E117" s="16" t="s">
        <v>193</v>
      </c>
      <c r="F117" s="287">
        <v>550.3</v>
      </c>
      <c r="G117" s="37"/>
      <c r="H117" s="43"/>
    </row>
    <row r="118" spans="1:8" s="2" customFormat="1" ht="16.8" customHeight="1">
      <c r="A118" s="37"/>
      <c r="B118" s="43"/>
      <c r="C118" s="282" t="s">
        <v>127</v>
      </c>
      <c r="D118" s="283" t="s">
        <v>1</v>
      </c>
      <c r="E118" s="284" t="s">
        <v>1</v>
      </c>
      <c r="F118" s="285">
        <v>44</v>
      </c>
      <c r="G118" s="37"/>
      <c r="H118" s="43"/>
    </row>
    <row r="119" spans="1:8" s="2" customFormat="1" ht="16.8" customHeight="1">
      <c r="A119" s="37"/>
      <c r="B119" s="43"/>
      <c r="C119" s="286" t="s">
        <v>127</v>
      </c>
      <c r="D119" s="286" t="s">
        <v>401</v>
      </c>
      <c r="E119" s="16" t="s">
        <v>1</v>
      </c>
      <c r="F119" s="287">
        <v>44</v>
      </c>
      <c r="G119" s="37"/>
      <c r="H119" s="43"/>
    </row>
    <row r="120" spans="1:8" s="2" customFormat="1" ht="16.8" customHeight="1">
      <c r="A120" s="37"/>
      <c r="B120" s="43"/>
      <c r="C120" s="288" t="s">
        <v>966</v>
      </c>
      <c r="D120" s="37"/>
      <c r="E120" s="37"/>
      <c r="F120" s="37"/>
      <c r="G120" s="37"/>
      <c r="H120" s="43"/>
    </row>
    <row r="121" spans="1:8" s="2" customFormat="1" ht="16.8" customHeight="1">
      <c r="A121" s="37"/>
      <c r="B121" s="43"/>
      <c r="C121" s="286" t="s">
        <v>398</v>
      </c>
      <c r="D121" s="286" t="s">
        <v>399</v>
      </c>
      <c r="E121" s="16" t="s">
        <v>193</v>
      </c>
      <c r="F121" s="287">
        <v>44</v>
      </c>
      <c r="G121" s="37"/>
      <c r="H121" s="43"/>
    </row>
    <row r="122" spans="1:8" s="2" customFormat="1" ht="16.8" customHeight="1">
      <c r="A122" s="37"/>
      <c r="B122" s="43"/>
      <c r="C122" s="286" t="s">
        <v>309</v>
      </c>
      <c r="D122" s="286" t="s">
        <v>310</v>
      </c>
      <c r="E122" s="16" t="s">
        <v>193</v>
      </c>
      <c r="F122" s="287">
        <v>565.3</v>
      </c>
      <c r="G122" s="37"/>
      <c r="H122" s="43"/>
    </row>
    <row r="123" spans="1:8" s="2" customFormat="1" ht="16.8" customHeight="1">
      <c r="A123" s="37"/>
      <c r="B123" s="43"/>
      <c r="C123" s="286" t="s">
        <v>314</v>
      </c>
      <c r="D123" s="286" t="s">
        <v>315</v>
      </c>
      <c r="E123" s="16" t="s">
        <v>193</v>
      </c>
      <c r="F123" s="287">
        <v>565.3</v>
      </c>
      <c r="G123" s="37"/>
      <c r="H123" s="43"/>
    </row>
    <row r="124" spans="1:8" s="2" customFormat="1" ht="16.8" customHeight="1">
      <c r="A124" s="37"/>
      <c r="B124" s="43"/>
      <c r="C124" s="286" t="s">
        <v>382</v>
      </c>
      <c r="D124" s="286" t="s">
        <v>383</v>
      </c>
      <c r="E124" s="16" t="s">
        <v>193</v>
      </c>
      <c r="F124" s="287">
        <v>550.3</v>
      </c>
      <c r="G124" s="37"/>
      <c r="H124" s="43"/>
    </row>
    <row r="125" spans="1:8" s="2" customFormat="1" ht="16.8" customHeight="1">
      <c r="A125" s="37"/>
      <c r="B125" s="43"/>
      <c r="C125" s="282" t="s">
        <v>129</v>
      </c>
      <c r="D125" s="283" t="s">
        <v>1</v>
      </c>
      <c r="E125" s="284" t="s">
        <v>1</v>
      </c>
      <c r="F125" s="285">
        <v>680.2</v>
      </c>
      <c r="G125" s="37"/>
      <c r="H125" s="43"/>
    </row>
    <row r="126" spans="1:8" s="2" customFormat="1" ht="16.8" customHeight="1">
      <c r="A126" s="37"/>
      <c r="B126" s="43"/>
      <c r="C126" s="286" t="s">
        <v>101</v>
      </c>
      <c r="D126" s="286" t="s">
        <v>200</v>
      </c>
      <c r="E126" s="16" t="s">
        <v>1</v>
      </c>
      <c r="F126" s="287">
        <v>325.4</v>
      </c>
      <c r="G126" s="37"/>
      <c r="H126" s="43"/>
    </row>
    <row r="127" spans="1:8" s="2" customFormat="1" ht="16.8" customHeight="1">
      <c r="A127" s="37"/>
      <c r="B127" s="43"/>
      <c r="C127" s="286" t="s">
        <v>106</v>
      </c>
      <c r="D127" s="286" t="s">
        <v>201</v>
      </c>
      <c r="E127" s="16" t="s">
        <v>1</v>
      </c>
      <c r="F127" s="287">
        <v>4.5</v>
      </c>
      <c r="G127" s="37"/>
      <c r="H127" s="43"/>
    </row>
    <row r="128" spans="1:8" s="2" customFormat="1" ht="16.8" customHeight="1">
      <c r="A128" s="37"/>
      <c r="B128" s="43"/>
      <c r="C128" s="286" t="s">
        <v>121</v>
      </c>
      <c r="D128" s="286" t="s">
        <v>202</v>
      </c>
      <c r="E128" s="16" t="s">
        <v>1</v>
      </c>
      <c r="F128" s="287">
        <v>230</v>
      </c>
      <c r="G128" s="37"/>
      <c r="H128" s="43"/>
    </row>
    <row r="129" spans="1:8" s="2" customFormat="1" ht="16.8" customHeight="1">
      <c r="A129" s="37"/>
      <c r="B129" s="43"/>
      <c r="C129" s="286" t="s">
        <v>96</v>
      </c>
      <c r="D129" s="286" t="s">
        <v>203</v>
      </c>
      <c r="E129" s="16" t="s">
        <v>1</v>
      </c>
      <c r="F129" s="287">
        <v>120.3</v>
      </c>
      <c r="G129" s="37"/>
      <c r="H129" s="43"/>
    </row>
    <row r="130" spans="1:8" s="2" customFormat="1" ht="16.8" customHeight="1">
      <c r="A130" s="37"/>
      <c r="B130" s="43"/>
      <c r="C130" s="286" t="s">
        <v>129</v>
      </c>
      <c r="D130" s="286" t="s">
        <v>204</v>
      </c>
      <c r="E130" s="16" t="s">
        <v>1</v>
      </c>
      <c r="F130" s="287">
        <v>680.2</v>
      </c>
      <c r="G130" s="37"/>
      <c r="H130" s="43"/>
    </row>
    <row r="131" spans="1:8" s="2" customFormat="1" ht="16.8" customHeight="1">
      <c r="A131" s="37"/>
      <c r="B131" s="43"/>
      <c r="C131" s="288" t="s">
        <v>966</v>
      </c>
      <c r="D131" s="37"/>
      <c r="E131" s="37"/>
      <c r="F131" s="37"/>
      <c r="G131" s="37"/>
      <c r="H131" s="43"/>
    </row>
    <row r="132" spans="1:8" s="2" customFormat="1" ht="16.8" customHeight="1">
      <c r="A132" s="37"/>
      <c r="B132" s="43"/>
      <c r="C132" s="286" t="s">
        <v>196</v>
      </c>
      <c r="D132" s="286" t="s">
        <v>197</v>
      </c>
      <c r="E132" s="16" t="s">
        <v>193</v>
      </c>
      <c r="F132" s="287">
        <v>680.2</v>
      </c>
      <c r="G132" s="37"/>
      <c r="H132" s="43"/>
    </row>
    <row r="133" spans="1:8" s="2" customFormat="1" ht="12">
      <c r="A133" s="37"/>
      <c r="B133" s="43"/>
      <c r="C133" s="286" t="s">
        <v>265</v>
      </c>
      <c r="D133" s="286" t="s">
        <v>266</v>
      </c>
      <c r="E133" s="16" t="s">
        <v>257</v>
      </c>
      <c r="F133" s="287">
        <v>205.543</v>
      </c>
      <c r="G133" s="37"/>
      <c r="H133" s="43"/>
    </row>
    <row r="134" spans="1:8" s="2" customFormat="1" ht="12">
      <c r="A134" s="37"/>
      <c r="B134" s="43"/>
      <c r="C134" s="282" t="s">
        <v>951</v>
      </c>
      <c r="D134" s="283" t="s">
        <v>952</v>
      </c>
      <c r="E134" s="284" t="s">
        <v>1</v>
      </c>
      <c r="F134" s="285">
        <v>34</v>
      </c>
      <c r="G134" s="37"/>
      <c r="H134" s="43"/>
    </row>
    <row r="135" spans="1:8" s="2" customFormat="1" ht="16.8" customHeight="1">
      <c r="A135" s="37"/>
      <c r="B135" s="43"/>
      <c r="C135" s="282" t="s">
        <v>955</v>
      </c>
      <c r="D135" s="283" t="s">
        <v>956</v>
      </c>
      <c r="E135" s="284" t="s">
        <v>1</v>
      </c>
      <c r="F135" s="285">
        <v>2</v>
      </c>
      <c r="G135" s="37"/>
      <c r="H135" s="43"/>
    </row>
    <row r="136" spans="1:8" s="2" customFormat="1" ht="16.8" customHeight="1">
      <c r="A136" s="37"/>
      <c r="B136" s="43"/>
      <c r="C136" s="282" t="s">
        <v>957</v>
      </c>
      <c r="D136" s="283" t="s">
        <v>958</v>
      </c>
      <c r="E136" s="284" t="s">
        <v>1</v>
      </c>
      <c r="F136" s="285">
        <v>450</v>
      </c>
      <c r="G136" s="37"/>
      <c r="H136" s="43"/>
    </row>
    <row r="137" spans="1:8" s="2" customFormat="1" ht="16.8" customHeight="1">
      <c r="A137" s="37"/>
      <c r="B137" s="43"/>
      <c r="C137" s="282" t="s">
        <v>959</v>
      </c>
      <c r="D137" s="283" t="s">
        <v>960</v>
      </c>
      <c r="E137" s="284" t="s">
        <v>1</v>
      </c>
      <c r="F137" s="285">
        <v>50</v>
      </c>
      <c r="G137" s="37"/>
      <c r="H137" s="43"/>
    </row>
    <row r="138" spans="1:8" s="2" customFormat="1" ht="16.8" customHeight="1">
      <c r="A138" s="37"/>
      <c r="B138" s="43"/>
      <c r="C138" s="282" t="s">
        <v>961</v>
      </c>
      <c r="D138" s="283" t="s">
        <v>962</v>
      </c>
      <c r="E138" s="284" t="s">
        <v>1</v>
      </c>
      <c r="F138" s="285">
        <v>4</v>
      </c>
      <c r="G138" s="37"/>
      <c r="H138" s="43"/>
    </row>
    <row r="139" spans="1:8" s="2" customFormat="1" ht="16.8" customHeight="1">
      <c r="A139" s="37"/>
      <c r="B139" s="43"/>
      <c r="C139" s="282" t="s">
        <v>131</v>
      </c>
      <c r="D139" s="283" t="s">
        <v>1</v>
      </c>
      <c r="E139" s="284" t="s">
        <v>1</v>
      </c>
      <c r="F139" s="285">
        <v>137.523</v>
      </c>
      <c r="G139" s="37"/>
      <c r="H139" s="43"/>
    </row>
    <row r="140" spans="1:8" s="2" customFormat="1" ht="16.8" customHeight="1">
      <c r="A140" s="37"/>
      <c r="B140" s="43"/>
      <c r="C140" s="286" t="s">
        <v>131</v>
      </c>
      <c r="D140" s="286" t="s">
        <v>259</v>
      </c>
      <c r="E140" s="16" t="s">
        <v>1</v>
      </c>
      <c r="F140" s="287">
        <v>137.523</v>
      </c>
      <c r="G140" s="37"/>
      <c r="H140" s="43"/>
    </row>
    <row r="141" spans="1:8" s="2" customFormat="1" ht="16.8" customHeight="1">
      <c r="A141" s="37"/>
      <c r="B141" s="43"/>
      <c r="C141" s="288" t="s">
        <v>966</v>
      </c>
      <c r="D141" s="37"/>
      <c r="E141" s="37"/>
      <c r="F141" s="37"/>
      <c r="G141" s="37"/>
      <c r="H141" s="43"/>
    </row>
    <row r="142" spans="1:8" s="2" customFormat="1" ht="12">
      <c r="A142" s="37"/>
      <c r="B142" s="43"/>
      <c r="C142" s="286" t="s">
        <v>255</v>
      </c>
      <c r="D142" s="286" t="s">
        <v>256</v>
      </c>
      <c r="E142" s="16" t="s">
        <v>257</v>
      </c>
      <c r="F142" s="287">
        <v>137.523</v>
      </c>
      <c r="G142" s="37"/>
      <c r="H142" s="43"/>
    </row>
    <row r="143" spans="1:8" s="2" customFormat="1" ht="12">
      <c r="A143" s="37"/>
      <c r="B143" s="43"/>
      <c r="C143" s="286" t="s">
        <v>265</v>
      </c>
      <c r="D143" s="286" t="s">
        <v>266</v>
      </c>
      <c r="E143" s="16" t="s">
        <v>257</v>
      </c>
      <c r="F143" s="287">
        <v>205.543</v>
      </c>
      <c r="G143" s="37"/>
      <c r="H143" s="43"/>
    </row>
    <row r="144" spans="1:8" s="2" customFormat="1" ht="16.8" customHeight="1">
      <c r="A144" s="37"/>
      <c r="B144" s="43"/>
      <c r="C144" s="282" t="s">
        <v>133</v>
      </c>
      <c r="D144" s="283" t="s">
        <v>1</v>
      </c>
      <c r="E144" s="284" t="s">
        <v>1</v>
      </c>
      <c r="F144" s="285">
        <v>205.543</v>
      </c>
      <c r="G144" s="37"/>
      <c r="H144" s="43"/>
    </row>
    <row r="145" spans="1:8" s="2" customFormat="1" ht="16.8" customHeight="1">
      <c r="A145" s="37"/>
      <c r="B145" s="43"/>
      <c r="C145" s="286" t="s">
        <v>133</v>
      </c>
      <c r="D145" s="286" t="s">
        <v>268</v>
      </c>
      <c r="E145" s="16" t="s">
        <v>1</v>
      </c>
      <c r="F145" s="287">
        <v>205.543</v>
      </c>
      <c r="G145" s="37"/>
      <c r="H145" s="43"/>
    </row>
    <row r="146" spans="1:8" s="2" customFormat="1" ht="16.8" customHeight="1">
      <c r="A146" s="37"/>
      <c r="B146" s="43"/>
      <c r="C146" s="288" t="s">
        <v>966</v>
      </c>
      <c r="D146" s="37"/>
      <c r="E146" s="37"/>
      <c r="F146" s="37"/>
      <c r="G146" s="37"/>
      <c r="H146" s="43"/>
    </row>
    <row r="147" spans="1:8" s="2" customFormat="1" ht="12">
      <c r="A147" s="37"/>
      <c r="B147" s="43"/>
      <c r="C147" s="286" t="s">
        <v>265</v>
      </c>
      <c r="D147" s="286" t="s">
        <v>266</v>
      </c>
      <c r="E147" s="16" t="s">
        <v>257</v>
      </c>
      <c r="F147" s="287">
        <v>205.543</v>
      </c>
      <c r="G147" s="37"/>
      <c r="H147" s="43"/>
    </row>
    <row r="148" spans="1:8" s="2" customFormat="1" ht="16.8" customHeight="1">
      <c r="A148" s="37"/>
      <c r="B148" s="43"/>
      <c r="C148" s="286" t="s">
        <v>273</v>
      </c>
      <c r="D148" s="286" t="s">
        <v>274</v>
      </c>
      <c r="E148" s="16" t="s">
        <v>275</v>
      </c>
      <c r="F148" s="287">
        <v>380.255</v>
      </c>
      <c r="G148" s="37"/>
      <c r="H148" s="43"/>
    </row>
    <row r="149" spans="1:8" s="2" customFormat="1" ht="16.8" customHeight="1">
      <c r="A149" s="37"/>
      <c r="B149" s="43"/>
      <c r="C149" s="286" t="s">
        <v>269</v>
      </c>
      <c r="D149" s="286" t="s">
        <v>270</v>
      </c>
      <c r="E149" s="16" t="s">
        <v>257</v>
      </c>
      <c r="F149" s="287">
        <v>205.543</v>
      </c>
      <c r="G149" s="37"/>
      <c r="H149" s="43"/>
    </row>
    <row r="150" spans="1:8" s="2" customFormat="1" ht="16.8" customHeight="1">
      <c r="A150" s="37"/>
      <c r="B150" s="43"/>
      <c r="C150" s="282" t="s">
        <v>964</v>
      </c>
      <c r="D150" s="283" t="s">
        <v>1</v>
      </c>
      <c r="E150" s="284" t="s">
        <v>1</v>
      </c>
      <c r="F150" s="285">
        <v>354.6</v>
      </c>
      <c r="G150" s="37"/>
      <c r="H150" s="43"/>
    </row>
    <row r="151" spans="1:8" s="2" customFormat="1" ht="16.8" customHeight="1">
      <c r="A151" s="37"/>
      <c r="B151" s="43"/>
      <c r="C151" s="286" t="s">
        <v>964</v>
      </c>
      <c r="D151" s="286" t="s">
        <v>970</v>
      </c>
      <c r="E151" s="16" t="s">
        <v>1</v>
      </c>
      <c r="F151" s="287">
        <v>354.6</v>
      </c>
      <c r="G151" s="37"/>
      <c r="H151" s="43"/>
    </row>
    <row r="152" spans="1:8" s="2" customFormat="1" ht="12">
      <c r="A152" s="37"/>
      <c r="B152" s="43"/>
      <c r="C152" s="282" t="s">
        <v>135</v>
      </c>
      <c r="D152" s="283" t="s">
        <v>136</v>
      </c>
      <c r="E152" s="284" t="s">
        <v>1</v>
      </c>
      <c r="F152" s="285">
        <v>2</v>
      </c>
      <c r="G152" s="37"/>
      <c r="H152" s="43"/>
    </row>
    <row r="153" spans="1:8" s="2" customFormat="1" ht="16.8" customHeight="1">
      <c r="A153" s="37"/>
      <c r="B153" s="43"/>
      <c r="C153" s="286" t="s">
        <v>135</v>
      </c>
      <c r="D153" s="286" t="s">
        <v>220</v>
      </c>
      <c r="E153" s="16" t="s">
        <v>1</v>
      </c>
      <c r="F153" s="287">
        <v>2</v>
      </c>
      <c r="G153" s="37"/>
      <c r="H153" s="43"/>
    </row>
    <row r="154" spans="1:8" s="2" customFormat="1" ht="16.8" customHeight="1">
      <c r="A154" s="37"/>
      <c r="B154" s="43"/>
      <c r="C154" s="288" t="s">
        <v>966</v>
      </c>
      <c r="D154" s="37"/>
      <c r="E154" s="37"/>
      <c r="F154" s="37"/>
      <c r="G154" s="37"/>
      <c r="H154" s="43"/>
    </row>
    <row r="155" spans="1:8" s="2" customFormat="1" ht="16.8" customHeight="1">
      <c r="A155" s="37"/>
      <c r="B155" s="43"/>
      <c r="C155" s="286" t="s">
        <v>217</v>
      </c>
      <c r="D155" s="286" t="s">
        <v>218</v>
      </c>
      <c r="E155" s="16" t="s">
        <v>193</v>
      </c>
      <c r="F155" s="287">
        <v>2</v>
      </c>
      <c r="G155" s="37"/>
      <c r="H155" s="43"/>
    </row>
    <row r="156" spans="1:8" s="2" customFormat="1" ht="16.8" customHeight="1">
      <c r="A156" s="37"/>
      <c r="B156" s="43"/>
      <c r="C156" s="286" t="s">
        <v>367</v>
      </c>
      <c r="D156" s="286" t="s">
        <v>368</v>
      </c>
      <c r="E156" s="16" t="s">
        <v>193</v>
      </c>
      <c r="F156" s="287">
        <v>2</v>
      </c>
      <c r="G156" s="37"/>
      <c r="H156" s="43"/>
    </row>
    <row r="157" spans="1:8" s="2" customFormat="1" ht="16.8" customHeight="1">
      <c r="A157" s="37"/>
      <c r="B157" s="43"/>
      <c r="C157" s="282" t="s">
        <v>137</v>
      </c>
      <c r="D157" s="283" t="s">
        <v>1</v>
      </c>
      <c r="E157" s="284" t="s">
        <v>1</v>
      </c>
      <c r="F157" s="285">
        <v>361</v>
      </c>
      <c r="G157" s="37"/>
      <c r="H157" s="43"/>
    </row>
    <row r="158" spans="1:8" s="2" customFormat="1" ht="16.8" customHeight="1">
      <c r="A158" s="37"/>
      <c r="B158" s="43"/>
      <c r="C158" s="286" t="s">
        <v>137</v>
      </c>
      <c r="D158" s="286" t="s">
        <v>361</v>
      </c>
      <c r="E158" s="16" t="s">
        <v>1</v>
      </c>
      <c r="F158" s="287">
        <v>361</v>
      </c>
      <c r="G158" s="37"/>
      <c r="H158" s="43"/>
    </row>
    <row r="159" spans="1:8" s="2" customFormat="1" ht="16.8" customHeight="1">
      <c r="A159" s="37"/>
      <c r="B159" s="43"/>
      <c r="C159" s="288" t="s">
        <v>966</v>
      </c>
      <c r="D159" s="37"/>
      <c r="E159" s="37"/>
      <c r="F159" s="37"/>
      <c r="G159" s="37"/>
      <c r="H159" s="43"/>
    </row>
    <row r="160" spans="1:8" s="2" customFormat="1" ht="12">
      <c r="A160" s="37"/>
      <c r="B160" s="43"/>
      <c r="C160" s="286" t="s">
        <v>358</v>
      </c>
      <c r="D160" s="286" t="s">
        <v>359</v>
      </c>
      <c r="E160" s="16" t="s">
        <v>193</v>
      </c>
      <c r="F160" s="287">
        <v>361</v>
      </c>
      <c r="G160" s="37"/>
      <c r="H160" s="43"/>
    </row>
    <row r="161" spans="1:8" s="2" customFormat="1" ht="16.8" customHeight="1">
      <c r="A161" s="37"/>
      <c r="B161" s="43"/>
      <c r="C161" s="286" t="s">
        <v>334</v>
      </c>
      <c r="D161" s="286" t="s">
        <v>335</v>
      </c>
      <c r="E161" s="16" t="s">
        <v>193</v>
      </c>
      <c r="F161" s="287">
        <v>361</v>
      </c>
      <c r="G161" s="37"/>
      <c r="H161" s="43"/>
    </row>
    <row r="162" spans="1:8" s="2" customFormat="1" ht="16.8" customHeight="1">
      <c r="A162" s="37"/>
      <c r="B162" s="43"/>
      <c r="C162" s="286" t="s">
        <v>343</v>
      </c>
      <c r="D162" s="286" t="s">
        <v>344</v>
      </c>
      <c r="E162" s="16" t="s">
        <v>193</v>
      </c>
      <c r="F162" s="287">
        <v>926</v>
      </c>
      <c r="G162" s="37"/>
      <c r="H162" s="43"/>
    </row>
    <row r="163" spans="1:8" s="2" customFormat="1" ht="12">
      <c r="A163" s="37"/>
      <c r="B163" s="43"/>
      <c r="C163" s="286" t="s">
        <v>353</v>
      </c>
      <c r="D163" s="286" t="s">
        <v>354</v>
      </c>
      <c r="E163" s="16" t="s">
        <v>193</v>
      </c>
      <c r="F163" s="287">
        <v>23</v>
      </c>
      <c r="G163" s="37"/>
      <c r="H163" s="43"/>
    </row>
    <row r="164" spans="1:8" s="2" customFormat="1" ht="16.8" customHeight="1">
      <c r="A164" s="37"/>
      <c r="B164" s="43"/>
      <c r="C164" s="282" t="s">
        <v>139</v>
      </c>
      <c r="D164" s="283" t="s">
        <v>1</v>
      </c>
      <c r="E164" s="284" t="s">
        <v>1</v>
      </c>
      <c r="F164" s="285">
        <v>23</v>
      </c>
      <c r="G164" s="37"/>
      <c r="H164" s="43"/>
    </row>
    <row r="165" spans="1:8" s="2" customFormat="1" ht="16.8" customHeight="1">
      <c r="A165" s="37"/>
      <c r="B165" s="43"/>
      <c r="C165" s="286" t="s">
        <v>139</v>
      </c>
      <c r="D165" s="286" t="s">
        <v>356</v>
      </c>
      <c r="E165" s="16" t="s">
        <v>1</v>
      </c>
      <c r="F165" s="287">
        <v>23</v>
      </c>
      <c r="G165" s="37"/>
      <c r="H165" s="43"/>
    </row>
    <row r="166" spans="1:8" s="2" customFormat="1" ht="16.8" customHeight="1">
      <c r="A166" s="37"/>
      <c r="B166" s="43"/>
      <c r="C166" s="288" t="s">
        <v>966</v>
      </c>
      <c r="D166" s="37"/>
      <c r="E166" s="37"/>
      <c r="F166" s="37"/>
      <c r="G166" s="37"/>
      <c r="H166" s="43"/>
    </row>
    <row r="167" spans="1:8" s="2" customFormat="1" ht="12">
      <c r="A167" s="37"/>
      <c r="B167" s="43"/>
      <c r="C167" s="286" t="s">
        <v>353</v>
      </c>
      <c r="D167" s="286" t="s">
        <v>354</v>
      </c>
      <c r="E167" s="16" t="s">
        <v>193</v>
      </c>
      <c r="F167" s="287">
        <v>23</v>
      </c>
      <c r="G167" s="37"/>
      <c r="H167" s="43"/>
    </row>
    <row r="168" spans="1:8" s="2" customFormat="1" ht="16.8" customHeight="1">
      <c r="A168" s="37"/>
      <c r="B168" s="43"/>
      <c r="C168" s="286" t="s">
        <v>330</v>
      </c>
      <c r="D168" s="286" t="s">
        <v>331</v>
      </c>
      <c r="E168" s="16" t="s">
        <v>193</v>
      </c>
      <c r="F168" s="287">
        <v>23</v>
      </c>
      <c r="G168" s="37"/>
      <c r="H168" s="43"/>
    </row>
    <row r="169" spans="1:8" s="2" customFormat="1" ht="16.8" customHeight="1">
      <c r="A169" s="37"/>
      <c r="B169" s="43"/>
      <c r="C169" s="286" t="s">
        <v>343</v>
      </c>
      <c r="D169" s="286" t="s">
        <v>344</v>
      </c>
      <c r="E169" s="16" t="s">
        <v>193</v>
      </c>
      <c r="F169" s="287">
        <v>926</v>
      </c>
      <c r="G169" s="37"/>
      <c r="H169" s="43"/>
    </row>
    <row r="170" spans="1:8" s="2" customFormat="1" ht="16.8" customHeight="1">
      <c r="A170" s="37"/>
      <c r="B170" s="43"/>
      <c r="C170" s="282" t="s">
        <v>141</v>
      </c>
      <c r="D170" s="283" t="s">
        <v>1</v>
      </c>
      <c r="E170" s="284" t="s">
        <v>1</v>
      </c>
      <c r="F170" s="285">
        <v>2</v>
      </c>
      <c r="G170" s="37"/>
      <c r="H170" s="43"/>
    </row>
    <row r="171" spans="1:8" s="2" customFormat="1" ht="16.8" customHeight="1">
      <c r="A171" s="37"/>
      <c r="B171" s="43"/>
      <c r="C171" s="286" t="s">
        <v>141</v>
      </c>
      <c r="D171" s="286" t="s">
        <v>341</v>
      </c>
      <c r="E171" s="16" t="s">
        <v>1</v>
      </c>
      <c r="F171" s="287">
        <v>2</v>
      </c>
      <c r="G171" s="37"/>
      <c r="H171" s="43"/>
    </row>
    <row r="172" spans="1:8" s="2" customFormat="1" ht="16.8" customHeight="1">
      <c r="A172" s="37"/>
      <c r="B172" s="43"/>
      <c r="C172" s="288" t="s">
        <v>966</v>
      </c>
      <c r="D172" s="37"/>
      <c r="E172" s="37"/>
      <c r="F172" s="37"/>
      <c r="G172" s="37"/>
      <c r="H172" s="43"/>
    </row>
    <row r="173" spans="1:8" s="2" customFormat="1" ht="12">
      <c r="A173" s="37"/>
      <c r="B173" s="43"/>
      <c r="C173" s="286" t="s">
        <v>338</v>
      </c>
      <c r="D173" s="286" t="s">
        <v>339</v>
      </c>
      <c r="E173" s="16" t="s">
        <v>193</v>
      </c>
      <c r="F173" s="287">
        <v>2</v>
      </c>
      <c r="G173" s="37"/>
      <c r="H173" s="43"/>
    </row>
    <row r="174" spans="1:8" s="2" customFormat="1" ht="16.8" customHeight="1">
      <c r="A174" s="37"/>
      <c r="B174" s="43"/>
      <c r="C174" s="286" t="s">
        <v>343</v>
      </c>
      <c r="D174" s="286" t="s">
        <v>344</v>
      </c>
      <c r="E174" s="16" t="s">
        <v>193</v>
      </c>
      <c r="F174" s="287">
        <v>926</v>
      </c>
      <c r="G174" s="37"/>
      <c r="H174" s="43"/>
    </row>
    <row r="175" spans="1:8" s="2" customFormat="1" ht="16.8" customHeight="1">
      <c r="A175" s="37"/>
      <c r="B175" s="43"/>
      <c r="C175" s="282" t="s">
        <v>142</v>
      </c>
      <c r="D175" s="283" t="s">
        <v>1</v>
      </c>
      <c r="E175" s="284" t="s">
        <v>1</v>
      </c>
      <c r="F175" s="285">
        <v>15</v>
      </c>
      <c r="G175" s="37"/>
      <c r="H175" s="43"/>
    </row>
    <row r="176" spans="1:8" s="2" customFormat="1" ht="16.8" customHeight="1">
      <c r="A176" s="37"/>
      <c r="B176" s="43"/>
      <c r="C176" s="286" t="s">
        <v>142</v>
      </c>
      <c r="D176" s="286" t="s">
        <v>406</v>
      </c>
      <c r="E176" s="16" t="s">
        <v>1</v>
      </c>
      <c r="F176" s="287">
        <v>15</v>
      </c>
      <c r="G176" s="37"/>
      <c r="H176" s="43"/>
    </row>
    <row r="177" spans="1:8" s="2" customFormat="1" ht="16.8" customHeight="1">
      <c r="A177" s="37"/>
      <c r="B177" s="43"/>
      <c r="C177" s="288" t="s">
        <v>966</v>
      </c>
      <c r="D177" s="37"/>
      <c r="E177" s="37"/>
      <c r="F177" s="37"/>
      <c r="G177" s="37"/>
      <c r="H177" s="43"/>
    </row>
    <row r="178" spans="1:8" s="2" customFormat="1" ht="16.8" customHeight="1">
      <c r="A178" s="37"/>
      <c r="B178" s="43"/>
      <c r="C178" s="286" t="s">
        <v>403</v>
      </c>
      <c r="D178" s="286" t="s">
        <v>404</v>
      </c>
      <c r="E178" s="16" t="s">
        <v>193</v>
      </c>
      <c r="F178" s="287">
        <v>15</v>
      </c>
      <c r="G178" s="37"/>
      <c r="H178" s="43"/>
    </row>
    <row r="179" spans="1:8" s="2" customFormat="1" ht="16.8" customHeight="1">
      <c r="A179" s="37"/>
      <c r="B179" s="43"/>
      <c r="C179" s="286" t="s">
        <v>309</v>
      </c>
      <c r="D179" s="286" t="s">
        <v>310</v>
      </c>
      <c r="E179" s="16" t="s">
        <v>193</v>
      </c>
      <c r="F179" s="287">
        <v>565.3</v>
      </c>
      <c r="G179" s="37"/>
      <c r="H179" s="43"/>
    </row>
    <row r="180" spans="1:8" s="2" customFormat="1" ht="16.8" customHeight="1">
      <c r="A180" s="37"/>
      <c r="B180" s="43"/>
      <c r="C180" s="286" t="s">
        <v>314</v>
      </c>
      <c r="D180" s="286" t="s">
        <v>315</v>
      </c>
      <c r="E180" s="16" t="s">
        <v>193</v>
      </c>
      <c r="F180" s="287">
        <v>565.3</v>
      </c>
      <c r="G180" s="37"/>
      <c r="H180" s="43"/>
    </row>
    <row r="181" spans="1:8" s="2" customFormat="1" ht="16.8" customHeight="1">
      <c r="A181" s="37"/>
      <c r="B181" s="43"/>
      <c r="C181" s="282" t="s">
        <v>143</v>
      </c>
      <c r="D181" s="283" t="s">
        <v>1</v>
      </c>
      <c r="E181" s="284" t="s">
        <v>1</v>
      </c>
      <c r="F181" s="285">
        <v>52</v>
      </c>
      <c r="G181" s="37"/>
      <c r="H181" s="43"/>
    </row>
    <row r="182" spans="1:8" s="2" customFormat="1" ht="16.8" customHeight="1">
      <c r="A182" s="37"/>
      <c r="B182" s="43"/>
      <c r="C182" s="286" t="s">
        <v>143</v>
      </c>
      <c r="D182" s="286" t="s">
        <v>351</v>
      </c>
      <c r="E182" s="16" t="s">
        <v>1</v>
      </c>
      <c r="F182" s="287">
        <v>52</v>
      </c>
      <c r="G182" s="37"/>
      <c r="H182" s="43"/>
    </row>
    <row r="183" spans="1:8" s="2" customFormat="1" ht="16.8" customHeight="1">
      <c r="A183" s="37"/>
      <c r="B183" s="43"/>
      <c r="C183" s="288" t="s">
        <v>966</v>
      </c>
      <c r="D183" s="37"/>
      <c r="E183" s="37"/>
      <c r="F183" s="37"/>
      <c r="G183" s="37"/>
      <c r="H183" s="43"/>
    </row>
    <row r="184" spans="1:8" s="2" customFormat="1" ht="12">
      <c r="A184" s="37"/>
      <c r="B184" s="43"/>
      <c r="C184" s="286" t="s">
        <v>348</v>
      </c>
      <c r="D184" s="286" t="s">
        <v>349</v>
      </c>
      <c r="E184" s="16" t="s">
        <v>193</v>
      </c>
      <c r="F184" s="287">
        <v>52</v>
      </c>
      <c r="G184" s="37"/>
      <c r="H184" s="43"/>
    </row>
    <row r="185" spans="1:8" s="2" customFormat="1" ht="16.8" customHeight="1">
      <c r="A185" s="37"/>
      <c r="B185" s="43"/>
      <c r="C185" s="286" t="s">
        <v>318</v>
      </c>
      <c r="D185" s="286" t="s">
        <v>319</v>
      </c>
      <c r="E185" s="16" t="s">
        <v>193</v>
      </c>
      <c r="F185" s="287">
        <v>52</v>
      </c>
      <c r="G185" s="37"/>
      <c r="H185" s="43"/>
    </row>
    <row r="186" spans="1:8" s="2" customFormat="1" ht="16.8" customHeight="1">
      <c r="A186" s="37"/>
      <c r="B186" s="43"/>
      <c r="C186" s="286" t="s">
        <v>322</v>
      </c>
      <c r="D186" s="286" t="s">
        <v>323</v>
      </c>
      <c r="E186" s="16" t="s">
        <v>193</v>
      </c>
      <c r="F186" s="287">
        <v>52</v>
      </c>
      <c r="G186" s="37"/>
      <c r="H186" s="43"/>
    </row>
    <row r="187" spans="1:8" s="2" customFormat="1" ht="16.8" customHeight="1">
      <c r="A187" s="37"/>
      <c r="B187" s="43"/>
      <c r="C187" s="286" t="s">
        <v>326</v>
      </c>
      <c r="D187" s="286" t="s">
        <v>327</v>
      </c>
      <c r="E187" s="16" t="s">
        <v>193</v>
      </c>
      <c r="F187" s="287">
        <v>52</v>
      </c>
      <c r="G187" s="37"/>
      <c r="H187" s="43"/>
    </row>
    <row r="188" spans="1:8" s="2" customFormat="1" ht="16.8" customHeight="1">
      <c r="A188" s="37"/>
      <c r="B188" s="43"/>
      <c r="C188" s="286" t="s">
        <v>343</v>
      </c>
      <c r="D188" s="286" t="s">
        <v>344</v>
      </c>
      <c r="E188" s="16" t="s">
        <v>193</v>
      </c>
      <c r="F188" s="287">
        <v>926</v>
      </c>
      <c r="G188" s="37"/>
      <c r="H188" s="43"/>
    </row>
    <row r="189" spans="1:8" s="2" customFormat="1" ht="16.8" customHeight="1">
      <c r="A189" s="37"/>
      <c r="B189" s="43"/>
      <c r="C189" s="286" t="s">
        <v>363</v>
      </c>
      <c r="D189" s="286" t="s">
        <v>364</v>
      </c>
      <c r="E189" s="16" t="s">
        <v>193</v>
      </c>
      <c r="F189" s="287">
        <v>52</v>
      </c>
      <c r="G189" s="37"/>
      <c r="H189" s="43"/>
    </row>
    <row r="190" spans="1:8" s="2" customFormat="1" ht="16.8" customHeight="1">
      <c r="A190" s="37"/>
      <c r="B190" s="43"/>
      <c r="C190" s="282" t="s">
        <v>145</v>
      </c>
      <c r="D190" s="283" t="s">
        <v>146</v>
      </c>
      <c r="E190" s="284" t="s">
        <v>1</v>
      </c>
      <c r="F190" s="285">
        <v>205</v>
      </c>
      <c r="G190" s="37"/>
      <c r="H190" s="43"/>
    </row>
    <row r="191" spans="1:8" s="2" customFormat="1" ht="16.8" customHeight="1">
      <c r="A191" s="37"/>
      <c r="B191" s="43"/>
      <c r="C191" s="286" t="s">
        <v>145</v>
      </c>
      <c r="D191" s="286" t="s">
        <v>282</v>
      </c>
      <c r="E191" s="16" t="s">
        <v>1</v>
      </c>
      <c r="F191" s="287">
        <v>205</v>
      </c>
      <c r="G191" s="37"/>
      <c r="H191" s="43"/>
    </row>
    <row r="192" spans="1:8" s="2" customFormat="1" ht="16.8" customHeight="1">
      <c r="A192" s="37"/>
      <c r="B192" s="43"/>
      <c r="C192" s="288" t="s">
        <v>966</v>
      </c>
      <c r="D192" s="37"/>
      <c r="E192" s="37"/>
      <c r="F192" s="37"/>
      <c r="G192" s="37"/>
      <c r="H192" s="43"/>
    </row>
    <row r="193" spans="1:8" s="2" customFormat="1" ht="16.8" customHeight="1">
      <c r="A193" s="37"/>
      <c r="B193" s="43"/>
      <c r="C193" s="286" t="s">
        <v>279</v>
      </c>
      <c r="D193" s="286" t="s">
        <v>280</v>
      </c>
      <c r="E193" s="16" t="s">
        <v>193</v>
      </c>
      <c r="F193" s="287">
        <v>205</v>
      </c>
      <c r="G193" s="37"/>
      <c r="H193" s="43"/>
    </row>
    <row r="194" spans="1:8" s="2" customFormat="1" ht="16.8" customHeight="1">
      <c r="A194" s="37"/>
      <c r="B194" s="43"/>
      <c r="C194" s="286" t="s">
        <v>289</v>
      </c>
      <c r="D194" s="286" t="s">
        <v>290</v>
      </c>
      <c r="E194" s="16" t="s">
        <v>193</v>
      </c>
      <c r="F194" s="287">
        <v>205</v>
      </c>
      <c r="G194" s="37"/>
      <c r="H194" s="43"/>
    </row>
    <row r="195" spans="1:8" s="2" customFormat="1" ht="16.8" customHeight="1">
      <c r="A195" s="37"/>
      <c r="B195" s="43"/>
      <c r="C195" s="286" t="s">
        <v>298</v>
      </c>
      <c r="D195" s="286" t="s">
        <v>299</v>
      </c>
      <c r="E195" s="16" t="s">
        <v>193</v>
      </c>
      <c r="F195" s="287">
        <v>205</v>
      </c>
      <c r="G195" s="37"/>
      <c r="H195" s="43"/>
    </row>
    <row r="196" spans="1:8" s="2" customFormat="1" ht="16.8" customHeight="1">
      <c r="A196" s="37"/>
      <c r="B196" s="43"/>
      <c r="C196" s="286" t="s">
        <v>284</v>
      </c>
      <c r="D196" s="286" t="s">
        <v>285</v>
      </c>
      <c r="E196" s="16" t="s">
        <v>275</v>
      </c>
      <c r="F196" s="287">
        <v>56.888</v>
      </c>
      <c r="G196" s="37"/>
      <c r="H196" s="43"/>
    </row>
    <row r="197" spans="1:8" s="2" customFormat="1" ht="16.8" customHeight="1">
      <c r="A197" s="37"/>
      <c r="B197" s="43"/>
      <c r="C197" s="282" t="s">
        <v>148</v>
      </c>
      <c r="D197" s="283" t="s">
        <v>1</v>
      </c>
      <c r="E197" s="284" t="s">
        <v>1</v>
      </c>
      <c r="F197" s="285">
        <v>30.039</v>
      </c>
      <c r="G197" s="37"/>
      <c r="H197" s="43"/>
    </row>
    <row r="198" spans="1:8" s="2" customFormat="1" ht="16.8" customHeight="1">
      <c r="A198" s="37"/>
      <c r="B198" s="43"/>
      <c r="C198" s="286" t="s">
        <v>1</v>
      </c>
      <c r="D198" s="286" t="s">
        <v>588</v>
      </c>
      <c r="E198" s="16" t="s">
        <v>1</v>
      </c>
      <c r="F198" s="287">
        <v>14.991</v>
      </c>
      <c r="G198" s="37"/>
      <c r="H198" s="43"/>
    </row>
    <row r="199" spans="1:8" s="2" customFormat="1" ht="16.8" customHeight="1">
      <c r="A199" s="37"/>
      <c r="B199" s="43"/>
      <c r="C199" s="286" t="s">
        <v>1</v>
      </c>
      <c r="D199" s="286" t="s">
        <v>589</v>
      </c>
      <c r="E199" s="16" t="s">
        <v>1</v>
      </c>
      <c r="F199" s="287">
        <v>4.463</v>
      </c>
      <c r="G199" s="37"/>
      <c r="H199" s="43"/>
    </row>
    <row r="200" spans="1:8" s="2" customFormat="1" ht="16.8" customHeight="1">
      <c r="A200" s="37"/>
      <c r="B200" s="43"/>
      <c r="C200" s="286" t="s">
        <v>1</v>
      </c>
      <c r="D200" s="286" t="s">
        <v>590</v>
      </c>
      <c r="E200" s="16" t="s">
        <v>1</v>
      </c>
      <c r="F200" s="287">
        <v>9.881</v>
      </c>
      <c r="G200" s="37"/>
      <c r="H200" s="43"/>
    </row>
    <row r="201" spans="1:8" s="2" customFormat="1" ht="16.8" customHeight="1">
      <c r="A201" s="37"/>
      <c r="B201" s="43"/>
      <c r="C201" s="286" t="s">
        <v>1</v>
      </c>
      <c r="D201" s="286" t="s">
        <v>591</v>
      </c>
      <c r="E201" s="16" t="s">
        <v>1</v>
      </c>
      <c r="F201" s="287">
        <v>0.704</v>
      </c>
      <c r="G201" s="37"/>
      <c r="H201" s="43"/>
    </row>
    <row r="202" spans="1:8" s="2" customFormat="1" ht="16.8" customHeight="1">
      <c r="A202" s="37"/>
      <c r="B202" s="43"/>
      <c r="C202" s="286" t="s">
        <v>148</v>
      </c>
      <c r="D202" s="286" t="s">
        <v>204</v>
      </c>
      <c r="E202" s="16" t="s">
        <v>1</v>
      </c>
      <c r="F202" s="287">
        <v>30.039</v>
      </c>
      <c r="G202" s="37"/>
      <c r="H202" s="43"/>
    </row>
    <row r="203" spans="1:8" s="2" customFormat="1" ht="16.8" customHeight="1">
      <c r="A203" s="37"/>
      <c r="B203" s="43"/>
      <c r="C203" s="288" t="s">
        <v>966</v>
      </c>
      <c r="D203" s="37"/>
      <c r="E203" s="37"/>
      <c r="F203" s="37"/>
      <c r="G203" s="37"/>
      <c r="H203" s="43"/>
    </row>
    <row r="204" spans="1:8" s="2" customFormat="1" ht="12">
      <c r="A204" s="37"/>
      <c r="B204" s="43"/>
      <c r="C204" s="286" t="s">
        <v>585</v>
      </c>
      <c r="D204" s="286" t="s">
        <v>586</v>
      </c>
      <c r="E204" s="16" t="s">
        <v>275</v>
      </c>
      <c r="F204" s="287">
        <v>30.039</v>
      </c>
      <c r="G204" s="37"/>
      <c r="H204" s="43"/>
    </row>
    <row r="205" spans="1:8" s="2" customFormat="1" ht="16.8" customHeight="1">
      <c r="A205" s="37"/>
      <c r="B205" s="43"/>
      <c r="C205" s="286" t="s">
        <v>575</v>
      </c>
      <c r="D205" s="286" t="s">
        <v>576</v>
      </c>
      <c r="E205" s="16" t="s">
        <v>275</v>
      </c>
      <c r="F205" s="287">
        <v>66.361</v>
      </c>
      <c r="G205" s="37"/>
      <c r="H205" s="43"/>
    </row>
    <row r="206" spans="1:8" s="2" customFormat="1" ht="16.8" customHeight="1">
      <c r="A206" s="37"/>
      <c r="B206" s="43"/>
      <c r="C206" s="282" t="s">
        <v>150</v>
      </c>
      <c r="D206" s="283" t="s">
        <v>1</v>
      </c>
      <c r="E206" s="284" t="s">
        <v>1</v>
      </c>
      <c r="F206" s="285">
        <v>109.857</v>
      </c>
      <c r="G206" s="37"/>
      <c r="H206" s="43"/>
    </row>
    <row r="207" spans="1:8" s="2" customFormat="1" ht="16.8" customHeight="1">
      <c r="A207" s="37"/>
      <c r="B207" s="43"/>
      <c r="C207" s="286" t="s">
        <v>1</v>
      </c>
      <c r="D207" s="286" t="s">
        <v>601</v>
      </c>
      <c r="E207" s="16" t="s">
        <v>1</v>
      </c>
      <c r="F207" s="287">
        <v>109.217</v>
      </c>
      <c r="G207" s="37"/>
      <c r="H207" s="43"/>
    </row>
    <row r="208" spans="1:8" s="2" customFormat="1" ht="16.8" customHeight="1">
      <c r="A208" s="37"/>
      <c r="B208" s="43"/>
      <c r="C208" s="286" t="s">
        <v>1</v>
      </c>
      <c r="D208" s="286" t="s">
        <v>602</v>
      </c>
      <c r="E208" s="16" t="s">
        <v>1</v>
      </c>
      <c r="F208" s="287">
        <v>0.64</v>
      </c>
      <c r="G208" s="37"/>
      <c r="H208" s="43"/>
    </row>
    <row r="209" spans="1:8" s="2" customFormat="1" ht="16.8" customHeight="1">
      <c r="A209" s="37"/>
      <c r="B209" s="43"/>
      <c r="C209" s="286" t="s">
        <v>150</v>
      </c>
      <c r="D209" s="286" t="s">
        <v>204</v>
      </c>
      <c r="E209" s="16" t="s">
        <v>1</v>
      </c>
      <c r="F209" s="287">
        <v>109.857</v>
      </c>
      <c r="G209" s="37"/>
      <c r="H209" s="43"/>
    </row>
    <row r="210" spans="1:8" s="2" customFormat="1" ht="16.8" customHeight="1">
      <c r="A210" s="37"/>
      <c r="B210" s="43"/>
      <c r="C210" s="288" t="s">
        <v>966</v>
      </c>
      <c r="D210" s="37"/>
      <c r="E210" s="37"/>
      <c r="F210" s="37"/>
      <c r="G210" s="37"/>
      <c r="H210" s="43"/>
    </row>
    <row r="211" spans="1:8" s="2" customFormat="1" ht="16.8" customHeight="1">
      <c r="A211" s="37"/>
      <c r="B211" s="43"/>
      <c r="C211" s="286" t="s">
        <v>599</v>
      </c>
      <c r="D211" s="286" t="s">
        <v>274</v>
      </c>
      <c r="E211" s="16" t="s">
        <v>275</v>
      </c>
      <c r="F211" s="287">
        <v>109.857</v>
      </c>
      <c r="G211" s="37"/>
      <c r="H211" s="43"/>
    </row>
    <row r="212" spans="1:8" s="2" customFormat="1" ht="16.8" customHeight="1">
      <c r="A212" s="37"/>
      <c r="B212" s="43"/>
      <c r="C212" s="286" t="s">
        <v>565</v>
      </c>
      <c r="D212" s="286" t="s">
        <v>566</v>
      </c>
      <c r="E212" s="16" t="s">
        <v>275</v>
      </c>
      <c r="F212" s="287">
        <v>208.752</v>
      </c>
      <c r="G212" s="37"/>
      <c r="H212" s="43"/>
    </row>
    <row r="213" spans="1:8" s="2" customFormat="1" ht="16.8" customHeight="1">
      <c r="A213" s="37"/>
      <c r="B213" s="43"/>
      <c r="C213" s="282" t="s">
        <v>152</v>
      </c>
      <c r="D213" s="283" t="s">
        <v>1</v>
      </c>
      <c r="E213" s="284" t="s">
        <v>1</v>
      </c>
      <c r="F213" s="285">
        <v>66.361</v>
      </c>
      <c r="G213" s="37"/>
      <c r="H213" s="43"/>
    </row>
    <row r="214" spans="1:8" s="2" customFormat="1" ht="16.8" customHeight="1">
      <c r="A214" s="37"/>
      <c r="B214" s="43"/>
      <c r="C214" s="286" t="s">
        <v>152</v>
      </c>
      <c r="D214" s="286" t="s">
        <v>578</v>
      </c>
      <c r="E214" s="16" t="s">
        <v>1</v>
      </c>
      <c r="F214" s="287">
        <v>66.361</v>
      </c>
      <c r="G214" s="37"/>
      <c r="H214" s="43"/>
    </row>
    <row r="215" spans="1:8" s="2" customFormat="1" ht="16.8" customHeight="1">
      <c r="A215" s="37"/>
      <c r="B215" s="43"/>
      <c r="C215" s="288" t="s">
        <v>966</v>
      </c>
      <c r="D215" s="37"/>
      <c r="E215" s="37"/>
      <c r="F215" s="37"/>
      <c r="G215" s="37"/>
      <c r="H215" s="43"/>
    </row>
    <row r="216" spans="1:8" s="2" customFormat="1" ht="16.8" customHeight="1">
      <c r="A216" s="37"/>
      <c r="B216" s="43"/>
      <c r="C216" s="286" t="s">
        <v>575</v>
      </c>
      <c r="D216" s="286" t="s">
        <v>576</v>
      </c>
      <c r="E216" s="16" t="s">
        <v>275</v>
      </c>
      <c r="F216" s="287">
        <v>66.361</v>
      </c>
      <c r="G216" s="37"/>
      <c r="H216" s="43"/>
    </row>
    <row r="217" spans="1:8" s="2" customFormat="1" ht="16.8" customHeight="1">
      <c r="A217" s="37"/>
      <c r="B217" s="43"/>
      <c r="C217" s="286" t="s">
        <v>580</v>
      </c>
      <c r="D217" s="286" t="s">
        <v>581</v>
      </c>
      <c r="E217" s="16" t="s">
        <v>275</v>
      </c>
      <c r="F217" s="287">
        <v>663.61</v>
      </c>
      <c r="G217" s="37"/>
      <c r="H217" s="43"/>
    </row>
    <row r="218" spans="1:8" s="2" customFormat="1" ht="16.8" customHeight="1">
      <c r="A218" s="37"/>
      <c r="B218" s="43"/>
      <c r="C218" s="282" t="s">
        <v>154</v>
      </c>
      <c r="D218" s="283" t="s">
        <v>1</v>
      </c>
      <c r="E218" s="284" t="s">
        <v>1</v>
      </c>
      <c r="F218" s="285">
        <v>208.752</v>
      </c>
      <c r="G218" s="37"/>
      <c r="H218" s="43"/>
    </row>
    <row r="219" spans="1:8" s="2" customFormat="1" ht="16.8" customHeight="1">
      <c r="A219" s="37"/>
      <c r="B219" s="43"/>
      <c r="C219" s="286" t="s">
        <v>154</v>
      </c>
      <c r="D219" s="286" t="s">
        <v>568</v>
      </c>
      <c r="E219" s="16" t="s">
        <v>1</v>
      </c>
      <c r="F219" s="287">
        <v>208.752</v>
      </c>
      <c r="G219" s="37"/>
      <c r="H219" s="43"/>
    </row>
    <row r="220" spans="1:8" s="2" customFormat="1" ht="16.8" customHeight="1">
      <c r="A220" s="37"/>
      <c r="B220" s="43"/>
      <c r="C220" s="288" t="s">
        <v>966</v>
      </c>
      <c r="D220" s="37"/>
      <c r="E220" s="37"/>
      <c r="F220" s="37"/>
      <c r="G220" s="37"/>
      <c r="H220" s="43"/>
    </row>
    <row r="221" spans="1:8" s="2" customFormat="1" ht="16.8" customHeight="1">
      <c r="A221" s="37"/>
      <c r="B221" s="43"/>
      <c r="C221" s="286" t="s">
        <v>565</v>
      </c>
      <c r="D221" s="286" t="s">
        <v>566</v>
      </c>
      <c r="E221" s="16" t="s">
        <v>275</v>
      </c>
      <c r="F221" s="287">
        <v>208.752</v>
      </c>
      <c r="G221" s="37"/>
      <c r="H221" s="43"/>
    </row>
    <row r="222" spans="1:8" s="2" customFormat="1" ht="16.8" customHeight="1">
      <c r="A222" s="37"/>
      <c r="B222" s="43"/>
      <c r="C222" s="286" t="s">
        <v>570</v>
      </c>
      <c r="D222" s="286" t="s">
        <v>571</v>
      </c>
      <c r="E222" s="16" t="s">
        <v>275</v>
      </c>
      <c r="F222" s="287">
        <v>2087.52</v>
      </c>
      <c r="G222" s="37"/>
      <c r="H222" s="43"/>
    </row>
    <row r="223" spans="1:8" s="2" customFormat="1" ht="16.8" customHeight="1">
      <c r="A223" s="37"/>
      <c r="B223" s="43"/>
      <c r="C223" s="282" t="s">
        <v>156</v>
      </c>
      <c r="D223" s="283" t="s">
        <v>1</v>
      </c>
      <c r="E223" s="284" t="s">
        <v>1</v>
      </c>
      <c r="F223" s="285">
        <v>36.322</v>
      </c>
      <c r="G223" s="37"/>
      <c r="H223" s="43"/>
    </row>
    <row r="224" spans="1:8" s="2" customFormat="1" ht="16.8" customHeight="1">
      <c r="A224" s="37"/>
      <c r="B224" s="43"/>
      <c r="C224" s="286" t="s">
        <v>156</v>
      </c>
      <c r="D224" s="286" t="s">
        <v>596</v>
      </c>
      <c r="E224" s="16" t="s">
        <v>1</v>
      </c>
      <c r="F224" s="287">
        <v>36.322</v>
      </c>
      <c r="G224" s="37"/>
      <c r="H224" s="43"/>
    </row>
    <row r="225" spans="1:8" s="2" customFormat="1" ht="16.8" customHeight="1">
      <c r="A225" s="37"/>
      <c r="B225" s="43"/>
      <c r="C225" s="288" t="s">
        <v>966</v>
      </c>
      <c r="D225" s="37"/>
      <c r="E225" s="37"/>
      <c r="F225" s="37"/>
      <c r="G225" s="37"/>
      <c r="H225" s="43"/>
    </row>
    <row r="226" spans="1:8" s="2" customFormat="1" ht="12">
      <c r="A226" s="37"/>
      <c r="B226" s="43"/>
      <c r="C226" s="286" t="s">
        <v>593</v>
      </c>
      <c r="D226" s="286" t="s">
        <v>594</v>
      </c>
      <c r="E226" s="16" t="s">
        <v>275</v>
      </c>
      <c r="F226" s="287">
        <v>135.217</v>
      </c>
      <c r="G226" s="37"/>
      <c r="H226" s="43"/>
    </row>
    <row r="227" spans="1:8" s="2" customFormat="1" ht="16.8" customHeight="1">
      <c r="A227" s="37"/>
      <c r="B227" s="43"/>
      <c r="C227" s="286" t="s">
        <v>575</v>
      </c>
      <c r="D227" s="286" t="s">
        <v>576</v>
      </c>
      <c r="E227" s="16" t="s">
        <v>275</v>
      </c>
      <c r="F227" s="287">
        <v>66.361</v>
      </c>
      <c r="G227" s="37"/>
      <c r="H227" s="43"/>
    </row>
    <row r="228" spans="1:8" s="2" customFormat="1" ht="16.8" customHeight="1">
      <c r="A228" s="37"/>
      <c r="B228" s="43"/>
      <c r="C228" s="282" t="s">
        <v>158</v>
      </c>
      <c r="D228" s="283" t="s">
        <v>1</v>
      </c>
      <c r="E228" s="284" t="s">
        <v>1</v>
      </c>
      <c r="F228" s="285">
        <v>98.895</v>
      </c>
      <c r="G228" s="37"/>
      <c r="H228" s="43"/>
    </row>
    <row r="229" spans="1:8" s="2" customFormat="1" ht="16.8" customHeight="1">
      <c r="A229" s="37"/>
      <c r="B229" s="43"/>
      <c r="C229" s="286" t="s">
        <v>158</v>
      </c>
      <c r="D229" s="286" t="s">
        <v>597</v>
      </c>
      <c r="E229" s="16" t="s">
        <v>1</v>
      </c>
      <c r="F229" s="287">
        <v>98.895</v>
      </c>
      <c r="G229" s="37"/>
      <c r="H229" s="43"/>
    </row>
    <row r="230" spans="1:8" s="2" customFormat="1" ht="16.8" customHeight="1">
      <c r="A230" s="37"/>
      <c r="B230" s="43"/>
      <c r="C230" s="288" t="s">
        <v>966</v>
      </c>
      <c r="D230" s="37"/>
      <c r="E230" s="37"/>
      <c r="F230" s="37"/>
      <c r="G230" s="37"/>
      <c r="H230" s="43"/>
    </row>
    <row r="231" spans="1:8" s="2" customFormat="1" ht="12">
      <c r="A231" s="37"/>
      <c r="B231" s="43"/>
      <c r="C231" s="286" t="s">
        <v>593</v>
      </c>
      <c r="D231" s="286" t="s">
        <v>594</v>
      </c>
      <c r="E231" s="16" t="s">
        <v>275</v>
      </c>
      <c r="F231" s="287">
        <v>135.217</v>
      </c>
      <c r="G231" s="37"/>
      <c r="H231" s="43"/>
    </row>
    <row r="232" spans="1:8" s="2" customFormat="1" ht="16.8" customHeight="1">
      <c r="A232" s="37"/>
      <c r="B232" s="43"/>
      <c r="C232" s="286" t="s">
        <v>565</v>
      </c>
      <c r="D232" s="286" t="s">
        <v>566</v>
      </c>
      <c r="E232" s="16" t="s">
        <v>275</v>
      </c>
      <c r="F232" s="287">
        <v>208.752</v>
      </c>
      <c r="G232" s="37"/>
      <c r="H232" s="43"/>
    </row>
    <row r="233" spans="1:8" s="2" customFormat="1" ht="7.4" customHeight="1">
      <c r="A233" s="37"/>
      <c r="B233" s="171"/>
      <c r="C233" s="172"/>
      <c r="D233" s="172"/>
      <c r="E233" s="172"/>
      <c r="F233" s="172"/>
      <c r="G233" s="172"/>
      <c r="H233" s="43"/>
    </row>
    <row r="234" spans="1:8" s="2" customFormat="1" ht="12">
      <c r="A234" s="37"/>
      <c r="B234" s="37"/>
      <c r="C234" s="37"/>
      <c r="D234" s="37"/>
      <c r="E234" s="37"/>
      <c r="F234" s="37"/>
      <c r="G234" s="37"/>
      <c r="H234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Jan Duben</cp:lastModifiedBy>
  <dcterms:created xsi:type="dcterms:W3CDTF">2022-01-14T20:22:03Z</dcterms:created>
  <dcterms:modified xsi:type="dcterms:W3CDTF">2022-01-14T20:22:13Z</dcterms:modified>
  <cp:category/>
  <cp:version/>
  <cp:contentType/>
  <cp:contentStatus/>
</cp:coreProperties>
</file>