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SO 01 1 Pol" sheetId="12" r:id="rId4"/>
    <sheet name="SO 01 2.1 Pol" sheetId="13" r:id="rId5"/>
    <sheet name="SO 01 2.2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_xlnm.Print_Titles" localSheetId="4">'SO 01 2.1 Pol'!$1:$7</definedName>
    <definedName name="_xlnm.Print_Titles" localSheetId="5">'SO 01 2.2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Pol'!$A$1:$X$506</definedName>
    <definedName name="_xlnm.Print_Area" localSheetId="4">'SO 01 2.1 Pol'!$A$1:$X$114</definedName>
    <definedName name="_xlnm.Print_Area" localSheetId="5">'SO 01 2.2 Pol'!$A$1:$X$111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1" i="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G43"/>
  <c r="F43"/>
  <c r="G42"/>
  <c r="F42"/>
  <c r="G41"/>
  <c r="F41"/>
  <c r="G40"/>
  <c r="F40"/>
  <c r="G39"/>
  <c r="G44" s="1"/>
  <c r="G25" s="1"/>
  <c r="A25" s="1"/>
  <c r="F39"/>
  <c r="G101" i="14"/>
  <c r="G9"/>
  <c r="I9"/>
  <c r="I8" s="1"/>
  <c r="K9"/>
  <c r="M9"/>
  <c r="O9"/>
  <c r="Q9"/>
  <c r="Q8" s="1"/>
  <c r="V9"/>
  <c r="G12"/>
  <c r="M12" s="1"/>
  <c r="I12"/>
  <c r="K12"/>
  <c r="K8" s="1"/>
  <c r="O12"/>
  <c r="O8" s="1"/>
  <c r="Q12"/>
  <c r="V12"/>
  <c r="V8" s="1"/>
  <c r="G15"/>
  <c r="I15"/>
  <c r="K15"/>
  <c r="M15"/>
  <c r="O15"/>
  <c r="Q15"/>
  <c r="V15"/>
  <c r="G17"/>
  <c r="M17" s="1"/>
  <c r="I17"/>
  <c r="K17"/>
  <c r="O17"/>
  <c r="Q17"/>
  <c r="V17"/>
  <c r="G21"/>
  <c r="G20" s="1"/>
  <c r="I21"/>
  <c r="K21"/>
  <c r="K20" s="1"/>
  <c r="O21"/>
  <c r="O20" s="1"/>
  <c r="Q21"/>
  <c r="V21"/>
  <c r="V20" s="1"/>
  <c r="G25"/>
  <c r="I25"/>
  <c r="I20" s="1"/>
  <c r="K25"/>
  <c r="M25"/>
  <c r="O25"/>
  <c r="Q25"/>
  <c r="Q20" s="1"/>
  <c r="V25"/>
  <c r="G28"/>
  <c r="M28" s="1"/>
  <c r="I28"/>
  <c r="K28"/>
  <c r="O28"/>
  <c r="Q28"/>
  <c r="V28"/>
  <c r="G31"/>
  <c r="I31"/>
  <c r="K31"/>
  <c r="M31"/>
  <c r="O31"/>
  <c r="Q31"/>
  <c r="V31"/>
  <c r="G34"/>
  <c r="M34" s="1"/>
  <c r="I34"/>
  <c r="K34"/>
  <c r="O34"/>
  <c r="Q34"/>
  <c r="V34"/>
  <c r="G39"/>
  <c r="G38" s="1"/>
  <c r="I39"/>
  <c r="K39"/>
  <c r="K38" s="1"/>
  <c r="O39"/>
  <c r="O38" s="1"/>
  <c r="Q39"/>
  <c r="V39"/>
  <c r="V38" s="1"/>
  <c r="G41"/>
  <c r="I41"/>
  <c r="I38" s="1"/>
  <c r="K41"/>
  <c r="M41"/>
  <c r="O41"/>
  <c r="Q41"/>
  <c r="Q38" s="1"/>
  <c r="V41"/>
  <c r="G45"/>
  <c r="I45"/>
  <c r="I44" s="1"/>
  <c r="K45"/>
  <c r="M45"/>
  <c r="O45"/>
  <c r="Q45"/>
  <c r="Q44" s="1"/>
  <c r="V45"/>
  <c r="G49"/>
  <c r="M49" s="1"/>
  <c r="I49"/>
  <c r="K49"/>
  <c r="K44" s="1"/>
  <c r="O49"/>
  <c r="O44" s="1"/>
  <c r="Q49"/>
  <c r="V49"/>
  <c r="V44" s="1"/>
  <c r="G53"/>
  <c r="I53"/>
  <c r="K53"/>
  <c r="M53"/>
  <c r="O53"/>
  <c r="Q53"/>
  <c r="V53"/>
  <c r="G56"/>
  <c r="M56" s="1"/>
  <c r="I56"/>
  <c r="K56"/>
  <c r="O56"/>
  <c r="Q56"/>
  <c r="V56"/>
  <c r="G61"/>
  <c r="I61"/>
  <c r="K61"/>
  <c r="M61"/>
  <c r="O61"/>
  <c r="Q61"/>
  <c r="V61"/>
  <c r="G65"/>
  <c r="I65"/>
  <c r="I64" s="1"/>
  <c r="K65"/>
  <c r="M65"/>
  <c r="O65"/>
  <c r="Q65"/>
  <c r="Q64" s="1"/>
  <c r="V65"/>
  <c r="G68"/>
  <c r="M68" s="1"/>
  <c r="I68"/>
  <c r="K68"/>
  <c r="K64" s="1"/>
  <c r="O68"/>
  <c r="O64" s="1"/>
  <c r="Q68"/>
  <c r="V68"/>
  <c r="V64" s="1"/>
  <c r="G71"/>
  <c r="I71"/>
  <c r="K71"/>
  <c r="M71"/>
  <c r="O71"/>
  <c r="Q71"/>
  <c r="V71"/>
  <c r="G74"/>
  <c r="M74" s="1"/>
  <c r="I74"/>
  <c r="K74"/>
  <c r="O74"/>
  <c r="Q74"/>
  <c r="V74"/>
  <c r="G77"/>
  <c r="I77"/>
  <c r="K77"/>
  <c r="M77"/>
  <c r="O77"/>
  <c r="Q77"/>
  <c r="V77"/>
  <c r="G80"/>
  <c r="M80" s="1"/>
  <c r="I80"/>
  <c r="K80"/>
  <c r="O80"/>
  <c r="Q80"/>
  <c r="V80"/>
  <c r="G83"/>
  <c r="I83"/>
  <c r="K83"/>
  <c r="M83"/>
  <c r="O83"/>
  <c r="Q83"/>
  <c r="V83"/>
  <c r="G87"/>
  <c r="M87" s="1"/>
  <c r="I87"/>
  <c r="K87"/>
  <c r="O87"/>
  <c r="Q87"/>
  <c r="V87"/>
  <c r="G90"/>
  <c r="I90"/>
  <c r="K90"/>
  <c r="M90"/>
  <c r="O90"/>
  <c r="Q90"/>
  <c r="V90"/>
  <c r="G92"/>
  <c r="M92" s="1"/>
  <c r="I92"/>
  <c r="K92"/>
  <c r="O92"/>
  <c r="Q92"/>
  <c r="V92"/>
  <c r="G96"/>
  <c r="G95" s="1"/>
  <c r="I96"/>
  <c r="K96"/>
  <c r="K95" s="1"/>
  <c r="O96"/>
  <c r="O95" s="1"/>
  <c r="Q96"/>
  <c r="V96"/>
  <c r="V95" s="1"/>
  <c r="G98"/>
  <c r="I98"/>
  <c r="I95" s="1"/>
  <c r="K98"/>
  <c r="M98"/>
  <c r="O98"/>
  <c r="Q98"/>
  <c r="Q95" s="1"/>
  <c r="V98"/>
  <c r="AE101"/>
  <c r="G104" i="13"/>
  <c r="BA32"/>
  <c r="G9"/>
  <c r="I9"/>
  <c r="I8" s="1"/>
  <c r="K9"/>
  <c r="M9"/>
  <c r="O9"/>
  <c r="Q9"/>
  <c r="Q8" s="1"/>
  <c r="V9"/>
  <c r="G13"/>
  <c r="G8" s="1"/>
  <c r="I13"/>
  <c r="K13"/>
  <c r="K8" s="1"/>
  <c r="O13"/>
  <c r="O8" s="1"/>
  <c r="Q13"/>
  <c r="V13"/>
  <c r="V8" s="1"/>
  <c r="G17"/>
  <c r="I17"/>
  <c r="I16" s="1"/>
  <c r="K17"/>
  <c r="M17"/>
  <c r="O17"/>
  <c r="Q17"/>
  <c r="Q16" s="1"/>
  <c r="V17"/>
  <c r="G20"/>
  <c r="M20" s="1"/>
  <c r="I20"/>
  <c r="K20"/>
  <c r="K16" s="1"/>
  <c r="O20"/>
  <c r="O16" s="1"/>
  <c r="Q20"/>
  <c r="V20"/>
  <c r="V16" s="1"/>
  <c r="I23"/>
  <c r="Q23"/>
  <c r="G24"/>
  <c r="G23" s="1"/>
  <c r="I24"/>
  <c r="K24"/>
  <c r="K23" s="1"/>
  <c r="O24"/>
  <c r="O23" s="1"/>
  <c r="Q24"/>
  <c r="V24"/>
  <c r="V23" s="1"/>
  <c r="G28"/>
  <c r="G27" s="1"/>
  <c r="I28"/>
  <c r="I27" s="1"/>
  <c r="K28"/>
  <c r="K27" s="1"/>
  <c r="M28"/>
  <c r="O28"/>
  <c r="O27" s="1"/>
  <c r="Q28"/>
  <c r="Q27" s="1"/>
  <c r="V28"/>
  <c r="V27" s="1"/>
  <c r="G31"/>
  <c r="M31" s="1"/>
  <c r="I31"/>
  <c r="K31"/>
  <c r="O31"/>
  <c r="Q31"/>
  <c r="V31"/>
  <c r="G36"/>
  <c r="I36"/>
  <c r="I35" s="1"/>
  <c r="K36"/>
  <c r="M36"/>
  <c r="O36"/>
  <c r="Q36"/>
  <c r="Q35" s="1"/>
  <c r="V36"/>
  <c r="G39"/>
  <c r="M39" s="1"/>
  <c r="I39"/>
  <c r="K39"/>
  <c r="K35" s="1"/>
  <c r="O39"/>
  <c r="O35" s="1"/>
  <c r="Q39"/>
  <c r="V39"/>
  <c r="V35" s="1"/>
  <c r="G43"/>
  <c r="G42" s="1"/>
  <c r="I43"/>
  <c r="I42" s="1"/>
  <c r="K43"/>
  <c r="K42" s="1"/>
  <c r="M43"/>
  <c r="M42" s="1"/>
  <c r="O43"/>
  <c r="O42" s="1"/>
  <c r="Q43"/>
  <c r="Q42" s="1"/>
  <c r="V43"/>
  <c r="V42" s="1"/>
  <c r="G47"/>
  <c r="I47"/>
  <c r="I46" s="1"/>
  <c r="K47"/>
  <c r="M47"/>
  <c r="O47"/>
  <c r="Q47"/>
  <c r="Q46" s="1"/>
  <c r="V47"/>
  <c r="G50"/>
  <c r="G46" s="1"/>
  <c r="I50"/>
  <c r="K50"/>
  <c r="K46" s="1"/>
  <c r="O50"/>
  <c r="O46" s="1"/>
  <c r="Q50"/>
  <c r="V50"/>
  <c r="V46" s="1"/>
  <c r="G53"/>
  <c r="I53"/>
  <c r="K53"/>
  <c r="M53"/>
  <c r="O53"/>
  <c r="Q53"/>
  <c r="V53"/>
  <c r="G58"/>
  <c r="M58" s="1"/>
  <c r="I58"/>
  <c r="K58"/>
  <c r="O58"/>
  <c r="Q58"/>
  <c r="V58"/>
  <c r="G63"/>
  <c r="I63"/>
  <c r="K63"/>
  <c r="M63"/>
  <c r="O63"/>
  <c r="Q63"/>
  <c r="V63"/>
  <c r="G66"/>
  <c r="M66" s="1"/>
  <c r="I66"/>
  <c r="K66"/>
  <c r="O66"/>
  <c r="Q66"/>
  <c r="V66"/>
  <c r="G71"/>
  <c r="G70" s="1"/>
  <c r="I71"/>
  <c r="K71"/>
  <c r="K70" s="1"/>
  <c r="O71"/>
  <c r="O70" s="1"/>
  <c r="Q71"/>
  <c r="V71"/>
  <c r="V70" s="1"/>
  <c r="G74"/>
  <c r="I74"/>
  <c r="I70" s="1"/>
  <c r="K74"/>
  <c r="M74"/>
  <c r="O74"/>
  <c r="Q74"/>
  <c r="Q70" s="1"/>
  <c r="V74"/>
  <c r="G77"/>
  <c r="M77" s="1"/>
  <c r="I77"/>
  <c r="K77"/>
  <c r="O77"/>
  <c r="Q77"/>
  <c r="V77"/>
  <c r="G80"/>
  <c r="I80"/>
  <c r="K80"/>
  <c r="M80"/>
  <c r="O80"/>
  <c r="Q80"/>
  <c r="V80"/>
  <c r="G83"/>
  <c r="M83" s="1"/>
  <c r="I83"/>
  <c r="K83"/>
  <c r="O83"/>
  <c r="Q83"/>
  <c r="V83"/>
  <c r="G86"/>
  <c r="I86"/>
  <c r="K86"/>
  <c r="M86"/>
  <c r="O86"/>
  <c r="Q86"/>
  <c r="V86"/>
  <c r="G89"/>
  <c r="M89" s="1"/>
  <c r="I89"/>
  <c r="K89"/>
  <c r="O89"/>
  <c r="Q89"/>
  <c r="V89"/>
  <c r="G92"/>
  <c r="I92"/>
  <c r="K92"/>
  <c r="M92"/>
  <c r="O92"/>
  <c r="Q92"/>
  <c r="V92"/>
  <c r="G99"/>
  <c r="I99"/>
  <c r="I98" s="1"/>
  <c r="K99"/>
  <c r="M99"/>
  <c r="O99"/>
  <c r="Q99"/>
  <c r="Q98" s="1"/>
  <c r="V99"/>
  <c r="G101"/>
  <c r="G98" s="1"/>
  <c r="I101"/>
  <c r="K101"/>
  <c r="K98" s="1"/>
  <c r="O101"/>
  <c r="O98" s="1"/>
  <c r="Q101"/>
  <c r="V101"/>
  <c r="V98" s="1"/>
  <c r="AE104"/>
  <c r="AF104"/>
  <c r="G496" i="12"/>
  <c r="BA473"/>
  <c r="BA337"/>
  <c r="BA168"/>
  <c r="BA130"/>
  <c r="G9"/>
  <c r="I9"/>
  <c r="I8" s="1"/>
  <c r="K9"/>
  <c r="M9"/>
  <c r="O9"/>
  <c r="Q9"/>
  <c r="Q8" s="1"/>
  <c r="V9"/>
  <c r="G12"/>
  <c r="M12" s="1"/>
  <c r="I12"/>
  <c r="K12"/>
  <c r="K8" s="1"/>
  <c r="O12"/>
  <c r="O8" s="1"/>
  <c r="Q12"/>
  <c r="V12"/>
  <c r="V8" s="1"/>
  <c r="G17"/>
  <c r="G16" s="1"/>
  <c r="I17"/>
  <c r="K17"/>
  <c r="K16" s="1"/>
  <c r="O17"/>
  <c r="O16" s="1"/>
  <c r="Q17"/>
  <c r="V17"/>
  <c r="V16" s="1"/>
  <c r="G35"/>
  <c r="I35"/>
  <c r="I16" s="1"/>
  <c r="K35"/>
  <c r="M35"/>
  <c r="O35"/>
  <c r="Q35"/>
  <c r="Q16" s="1"/>
  <c r="V35"/>
  <c r="G39"/>
  <c r="M39" s="1"/>
  <c r="I39"/>
  <c r="K39"/>
  <c r="O39"/>
  <c r="Q39"/>
  <c r="V39"/>
  <c r="G49"/>
  <c r="I49"/>
  <c r="K49"/>
  <c r="M49"/>
  <c r="O49"/>
  <c r="Q49"/>
  <c r="V49"/>
  <c r="G72"/>
  <c r="M72" s="1"/>
  <c r="I72"/>
  <c r="K72"/>
  <c r="O72"/>
  <c r="Q72"/>
  <c r="V72"/>
  <c r="G89"/>
  <c r="I89"/>
  <c r="K89"/>
  <c r="M89"/>
  <c r="O89"/>
  <c r="Q89"/>
  <c r="V89"/>
  <c r="G106"/>
  <c r="M106" s="1"/>
  <c r="I106"/>
  <c r="K106"/>
  <c r="O106"/>
  <c r="Q106"/>
  <c r="V106"/>
  <c r="G129"/>
  <c r="I129"/>
  <c r="K129"/>
  <c r="M129"/>
  <c r="O129"/>
  <c r="Q129"/>
  <c r="V129"/>
  <c r="G147"/>
  <c r="M147" s="1"/>
  <c r="I147"/>
  <c r="K147"/>
  <c r="O147"/>
  <c r="Q147"/>
  <c r="V147"/>
  <c r="G157"/>
  <c r="I157"/>
  <c r="K157"/>
  <c r="M157"/>
  <c r="O157"/>
  <c r="Q157"/>
  <c r="V157"/>
  <c r="G167"/>
  <c r="M167" s="1"/>
  <c r="I167"/>
  <c r="K167"/>
  <c r="O167"/>
  <c r="Q167"/>
  <c r="V167"/>
  <c r="G186"/>
  <c r="I186"/>
  <c r="K186"/>
  <c r="M186"/>
  <c r="O186"/>
  <c r="Q186"/>
  <c r="V186"/>
  <c r="G189"/>
  <c r="M189" s="1"/>
  <c r="I189"/>
  <c r="K189"/>
  <c r="O189"/>
  <c r="Q189"/>
  <c r="V189"/>
  <c r="G197"/>
  <c r="I197"/>
  <c r="K197"/>
  <c r="M197"/>
  <c r="O197"/>
  <c r="Q197"/>
  <c r="V197"/>
  <c r="G202"/>
  <c r="M202" s="1"/>
  <c r="I202"/>
  <c r="K202"/>
  <c r="O202"/>
  <c r="Q202"/>
  <c r="V202"/>
  <c r="G207"/>
  <c r="I207"/>
  <c r="K207"/>
  <c r="M207"/>
  <c r="O207"/>
  <c r="Q207"/>
  <c r="V207"/>
  <c r="G228"/>
  <c r="M228" s="1"/>
  <c r="I228"/>
  <c r="K228"/>
  <c r="O228"/>
  <c r="Q228"/>
  <c r="V228"/>
  <c r="G237"/>
  <c r="I237"/>
  <c r="K237"/>
  <c r="M237"/>
  <c r="O237"/>
  <c r="Q237"/>
  <c r="V237"/>
  <c r="G244"/>
  <c r="M244" s="1"/>
  <c r="I244"/>
  <c r="K244"/>
  <c r="O244"/>
  <c r="Q244"/>
  <c r="V244"/>
  <c r="G247"/>
  <c r="I247"/>
  <c r="K247"/>
  <c r="M247"/>
  <c r="O247"/>
  <c r="Q247"/>
  <c r="V247"/>
  <c r="G250"/>
  <c r="M250" s="1"/>
  <c r="I250"/>
  <c r="K250"/>
  <c r="O250"/>
  <c r="Q250"/>
  <c r="V250"/>
  <c r="G260"/>
  <c r="G259" s="1"/>
  <c r="I260"/>
  <c r="K260"/>
  <c r="K259" s="1"/>
  <c r="O260"/>
  <c r="O259" s="1"/>
  <c r="Q260"/>
  <c r="V260"/>
  <c r="V259" s="1"/>
  <c r="G269"/>
  <c r="I269"/>
  <c r="I259" s="1"/>
  <c r="K269"/>
  <c r="M269"/>
  <c r="O269"/>
  <c r="Q269"/>
  <c r="Q259" s="1"/>
  <c r="V269"/>
  <c r="G272"/>
  <c r="M272" s="1"/>
  <c r="I272"/>
  <c r="K272"/>
  <c r="O272"/>
  <c r="Q272"/>
  <c r="V272"/>
  <c r="G275"/>
  <c r="G274" s="1"/>
  <c r="I275"/>
  <c r="K275"/>
  <c r="K274" s="1"/>
  <c r="O275"/>
  <c r="O274" s="1"/>
  <c r="Q275"/>
  <c r="V275"/>
  <c r="V274" s="1"/>
  <c r="G283"/>
  <c r="I283"/>
  <c r="I274" s="1"/>
  <c r="K283"/>
  <c r="M283"/>
  <c r="O283"/>
  <c r="Q283"/>
  <c r="Q274" s="1"/>
  <c r="V283"/>
  <c r="G288"/>
  <c r="M288" s="1"/>
  <c r="I288"/>
  <c r="K288"/>
  <c r="O288"/>
  <c r="Q288"/>
  <c r="V288"/>
  <c r="G293"/>
  <c r="I293"/>
  <c r="K293"/>
  <c r="M293"/>
  <c r="O293"/>
  <c r="Q293"/>
  <c r="V293"/>
  <c r="G296"/>
  <c r="M296" s="1"/>
  <c r="I296"/>
  <c r="K296"/>
  <c r="O296"/>
  <c r="Q296"/>
  <c r="V296"/>
  <c r="G299"/>
  <c r="I299"/>
  <c r="K299"/>
  <c r="M299"/>
  <c r="O299"/>
  <c r="Q299"/>
  <c r="V299"/>
  <c r="G303"/>
  <c r="M303" s="1"/>
  <c r="I303"/>
  <c r="K303"/>
  <c r="O303"/>
  <c r="Q303"/>
  <c r="V303"/>
  <c r="G306"/>
  <c r="I306"/>
  <c r="K306"/>
  <c r="M306"/>
  <c r="O306"/>
  <c r="Q306"/>
  <c r="V306"/>
  <c r="G309"/>
  <c r="M309" s="1"/>
  <c r="I309"/>
  <c r="K309"/>
  <c r="O309"/>
  <c r="Q309"/>
  <c r="V309"/>
  <c r="G312"/>
  <c r="I312"/>
  <c r="K312"/>
  <c r="M312"/>
  <c r="O312"/>
  <c r="Q312"/>
  <c r="V312"/>
  <c r="G315"/>
  <c r="M315" s="1"/>
  <c r="I315"/>
  <c r="K315"/>
  <c r="O315"/>
  <c r="Q315"/>
  <c r="V315"/>
  <c r="G318"/>
  <c r="I318"/>
  <c r="K318"/>
  <c r="M318"/>
  <c r="O318"/>
  <c r="Q318"/>
  <c r="V318"/>
  <c r="G321"/>
  <c r="M321" s="1"/>
  <c r="I321"/>
  <c r="K321"/>
  <c r="O321"/>
  <c r="Q321"/>
  <c r="V321"/>
  <c r="G324"/>
  <c r="I324"/>
  <c r="K324"/>
  <c r="M324"/>
  <c r="O324"/>
  <c r="Q324"/>
  <c r="V324"/>
  <c r="G327"/>
  <c r="M327" s="1"/>
  <c r="I327"/>
  <c r="K327"/>
  <c r="O327"/>
  <c r="Q327"/>
  <c r="V327"/>
  <c r="G330"/>
  <c r="G329" s="1"/>
  <c r="I330"/>
  <c r="K330"/>
  <c r="K329" s="1"/>
  <c r="O330"/>
  <c r="O329" s="1"/>
  <c r="Q330"/>
  <c r="V330"/>
  <c r="V329" s="1"/>
  <c r="G333"/>
  <c r="I333"/>
  <c r="I329" s="1"/>
  <c r="K333"/>
  <c r="M333"/>
  <c r="O333"/>
  <c r="Q333"/>
  <c r="Q329" s="1"/>
  <c r="V333"/>
  <c r="G336"/>
  <c r="I336"/>
  <c r="I335" s="1"/>
  <c r="K336"/>
  <c r="M336"/>
  <c r="O336"/>
  <c r="Q336"/>
  <c r="Q335" s="1"/>
  <c r="V336"/>
  <c r="G344"/>
  <c r="M344" s="1"/>
  <c r="I344"/>
  <c r="K344"/>
  <c r="K335" s="1"/>
  <c r="O344"/>
  <c r="O335" s="1"/>
  <c r="Q344"/>
  <c r="V344"/>
  <c r="V335" s="1"/>
  <c r="G346"/>
  <c r="I346"/>
  <c r="K346"/>
  <c r="M346"/>
  <c r="O346"/>
  <c r="Q346"/>
  <c r="V346"/>
  <c r="G349"/>
  <c r="M349" s="1"/>
  <c r="I349"/>
  <c r="K349"/>
  <c r="O349"/>
  <c r="Q349"/>
  <c r="V349"/>
  <c r="G352"/>
  <c r="I352"/>
  <c r="K352"/>
  <c r="M352"/>
  <c r="O352"/>
  <c r="Q352"/>
  <c r="V352"/>
  <c r="G356"/>
  <c r="I356"/>
  <c r="I355" s="1"/>
  <c r="K356"/>
  <c r="M356"/>
  <c r="O356"/>
  <c r="Q356"/>
  <c r="Q355" s="1"/>
  <c r="V356"/>
  <c r="G359"/>
  <c r="M359" s="1"/>
  <c r="I359"/>
  <c r="K359"/>
  <c r="K355" s="1"/>
  <c r="O359"/>
  <c r="O355" s="1"/>
  <c r="Q359"/>
  <c r="V359"/>
  <c r="V355" s="1"/>
  <c r="G363"/>
  <c r="G362" s="1"/>
  <c r="I363"/>
  <c r="K363"/>
  <c r="K362" s="1"/>
  <c r="O363"/>
  <c r="O362" s="1"/>
  <c r="Q363"/>
  <c r="V363"/>
  <c r="V362" s="1"/>
  <c r="G368"/>
  <c r="I368"/>
  <c r="I362" s="1"/>
  <c r="K368"/>
  <c r="M368"/>
  <c r="O368"/>
  <c r="Q368"/>
  <c r="Q362" s="1"/>
  <c r="V368"/>
  <c r="G373"/>
  <c r="M373" s="1"/>
  <c r="I373"/>
  <c r="K373"/>
  <c r="O373"/>
  <c r="Q373"/>
  <c r="V373"/>
  <c r="G382"/>
  <c r="I382"/>
  <c r="K382"/>
  <c r="M382"/>
  <c r="O382"/>
  <c r="Q382"/>
  <c r="V382"/>
  <c r="G389"/>
  <c r="M389" s="1"/>
  <c r="I389"/>
  <c r="K389"/>
  <c r="O389"/>
  <c r="Q389"/>
  <c r="V389"/>
  <c r="G394"/>
  <c r="I394"/>
  <c r="K394"/>
  <c r="M394"/>
  <c r="O394"/>
  <c r="Q394"/>
  <c r="V394"/>
  <c r="G397"/>
  <c r="M397" s="1"/>
  <c r="I397"/>
  <c r="K397"/>
  <c r="O397"/>
  <c r="Q397"/>
  <c r="V397"/>
  <c r="G402"/>
  <c r="I402"/>
  <c r="K402"/>
  <c r="M402"/>
  <c r="O402"/>
  <c r="Q402"/>
  <c r="V402"/>
  <c r="G407"/>
  <c r="M407" s="1"/>
  <c r="I407"/>
  <c r="K407"/>
  <c r="O407"/>
  <c r="Q407"/>
  <c r="V407"/>
  <c r="G410"/>
  <c r="I410"/>
  <c r="K410"/>
  <c r="M410"/>
  <c r="O410"/>
  <c r="Q410"/>
  <c r="V410"/>
  <c r="G412"/>
  <c r="M412" s="1"/>
  <c r="I412"/>
  <c r="K412"/>
  <c r="O412"/>
  <c r="Q412"/>
  <c r="V412"/>
  <c r="G416"/>
  <c r="G415" s="1"/>
  <c r="I416"/>
  <c r="K416"/>
  <c r="K415" s="1"/>
  <c r="O416"/>
  <c r="O415" s="1"/>
  <c r="Q416"/>
  <c r="V416"/>
  <c r="V415" s="1"/>
  <c r="G419"/>
  <c r="I419"/>
  <c r="I415" s="1"/>
  <c r="K419"/>
  <c r="M419"/>
  <c r="O419"/>
  <c r="Q419"/>
  <c r="Q415" s="1"/>
  <c r="V419"/>
  <c r="G423"/>
  <c r="I423"/>
  <c r="I422" s="1"/>
  <c r="K423"/>
  <c r="M423"/>
  <c r="O423"/>
  <c r="Q423"/>
  <c r="Q422" s="1"/>
  <c r="V423"/>
  <c r="G426"/>
  <c r="M426" s="1"/>
  <c r="I426"/>
  <c r="K426"/>
  <c r="K422" s="1"/>
  <c r="O426"/>
  <c r="O422" s="1"/>
  <c r="Q426"/>
  <c r="V426"/>
  <c r="V422" s="1"/>
  <c r="G429"/>
  <c r="I429"/>
  <c r="K429"/>
  <c r="M429"/>
  <c r="O429"/>
  <c r="Q429"/>
  <c r="V429"/>
  <c r="G432"/>
  <c r="M432" s="1"/>
  <c r="I432"/>
  <c r="K432"/>
  <c r="O432"/>
  <c r="Q432"/>
  <c r="V432"/>
  <c r="G436"/>
  <c r="G435" s="1"/>
  <c r="I436"/>
  <c r="K436"/>
  <c r="K435" s="1"/>
  <c r="O436"/>
  <c r="O435" s="1"/>
  <c r="Q436"/>
  <c r="V436"/>
  <c r="V435" s="1"/>
  <c r="G438"/>
  <c r="I438"/>
  <c r="I435" s="1"/>
  <c r="K438"/>
  <c r="M438"/>
  <c r="O438"/>
  <c r="Q438"/>
  <c r="Q435" s="1"/>
  <c r="V438"/>
  <c r="G440"/>
  <c r="M440" s="1"/>
  <c r="I440"/>
  <c r="K440"/>
  <c r="O440"/>
  <c r="Q440"/>
  <c r="V440"/>
  <c r="G442"/>
  <c r="I442"/>
  <c r="K442"/>
  <c r="M442"/>
  <c r="O442"/>
  <c r="Q442"/>
  <c r="V442"/>
  <c r="G444"/>
  <c r="M444" s="1"/>
  <c r="I444"/>
  <c r="K444"/>
  <c r="O444"/>
  <c r="Q444"/>
  <c r="V444"/>
  <c r="G447"/>
  <c r="I447"/>
  <c r="K447"/>
  <c r="M447"/>
  <c r="O447"/>
  <c r="Q447"/>
  <c r="V447"/>
  <c r="G449"/>
  <c r="M449" s="1"/>
  <c r="I449"/>
  <c r="K449"/>
  <c r="O449"/>
  <c r="Q449"/>
  <c r="V449"/>
  <c r="G451"/>
  <c r="I451"/>
  <c r="K451"/>
  <c r="M451"/>
  <c r="O451"/>
  <c r="Q451"/>
  <c r="V451"/>
  <c r="G453"/>
  <c r="M453" s="1"/>
  <c r="I453"/>
  <c r="K453"/>
  <c r="O453"/>
  <c r="Q453"/>
  <c r="V453"/>
  <c r="G455"/>
  <c r="I455"/>
  <c r="K455"/>
  <c r="M455"/>
  <c r="O455"/>
  <c r="Q455"/>
  <c r="V455"/>
  <c r="G457"/>
  <c r="M457" s="1"/>
  <c r="I457"/>
  <c r="K457"/>
  <c r="O457"/>
  <c r="Q457"/>
  <c r="V457"/>
  <c r="G460"/>
  <c r="I460"/>
  <c r="K460"/>
  <c r="M460"/>
  <c r="O460"/>
  <c r="Q460"/>
  <c r="V460"/>
  <c r="G463"/>
  <c r="M463" s="1"/>
  <c r="I463"/>
  <c r="K463"/>
  <c r="O463"/>
  <c r="Q463"/>
  <c r="V463"/>
  <c r="G465"/>
  <c r="I465"/>
  <c r="K465"/>
  <c r="M465"/>
  <c r="O465"/>
  <c r="Q465"/>
  <c r="V465"/>
  <c r="G467"/>
  <c r="M467" s="1"/>
  <c r="I467"/>
  <c r="K467"/>
  <c r="O467"/>
  <c r="Q467"/>
  <c r="V467"/>
  <c r="G470"/>
  <c r="G469" s="1"/>
  <c r="I470"/>
  <c r="K470"/>
  <c r="K469" s="1"/>
  <c r="O470"/>
  <c r="O469" s="1"/>
  <c r="Q470"/>
  <c r="V470"/>
  <c r="V469" s="1"/>
  <c r="G477"/>
  <c r="I477"/>
  <c r="K477"/>
  <c r="M477"/>
  <c r="O477"/>
  <c r="Q477"/>
  <c r="Q469" s="1"/>
  <c r="V477"/>
  <c r="G481"/>
  <c r="M481" s="1"/>
  <c r="I481"/>
  <c r="K481"/>
  <c r="O481"/>
  <c r="Q481"/>
  <c r="V481"/>
  <c r="G484"/>
  <c r="I484"/>
  <c r="I469" s="1"/>
  <c r="K484"/>
  <c r="M484"/>
  <c r="O484"/>
  <c r="Q484"/>
  <c r="V484"/>
  <c r="G487"/>
  <c r="M487" s="1"/>
  <c r="I487"/>
  <c r="K487"/>
  <c r="O487"/>
  <c r="Q487"/>
  <c r="V487"/>
  <c r="G491"/>
  <c r="G490" s="1"/>
  <c r="I491"/>
  <c r="K491"/>
  <c r="K490" s="1"/>
  <c r="O491"/>
  <c r="O490" s="1"/>
  <c r="Q491"/>
  <c r="V491"/>
  <c r="V490" s="1"/>
  <c r="G493"/>
  <c r="I493"/>
  <c r="I490" s="1"/>
  <c r="K493"/>
  <c r="M493"/>
  <c r="O493"/>
  <c r="Q493"/>
  <c r="Q490" s="1"/>
  <c r="V493"/>
  <c r="AE496"/>
  <c r="I20" i="1"/>
  <c r="I19"/>
  <c r="I18"/>
  <c r="I17"/>
  <c r="F44"/>
  <c r="G23" s="1"/>
  <c r="H43"/>
  <c r="H42"/>
  <c r="H41"/>
  <c r="H40"/>
  <c r="I40" s="1"/>
  <c r="I72" l="1"/>
  <c r="J71" s="1"/>
  <c r="I16"/>
  <c r="I21" s="1"/>
  <c r="J51"/>
  <c r="J53"/>
  <c r="J55"/>
  <c r="J57"/>
  <c r="J59"/>
  <c r="J61"/>
  <c r="J63"/>
  <c r="J65"/>
  <c r="J67"/>
  <c r="J69"/>
  <c r="I43"/>
  <c r="I42"/>
  <c r="I41"/>
  <c r="G26"/>
  <c r="A26"/>
  <c r="H39"/>
  <c r="A23"/>
  <c r="G28"/>
  <c r="M44" i="14"/>
  <c r="M64"/>
  <c r="M8"/>
  <c r="G64"/>
  <c r="G44"/>
  <c r="G8"/>
  <c r="AF101"/>
  <c r="M96"/>
  <c r="M95" s="1"/>
  <c r="M39"/>
  <c r="M38" s="1"/>
  <c r="M21"/>
  <c r="M20" s="1"/>
  <c r="M27" i="13"/>
  <c r="M35"/>
  <c r="M16"/>
  <c r="M101"/>
  <c r="M98" s="1"/>
  <c r="M71"/>
  <c r="M70" s="1"/>
  <c r="M50"/>
  <c r="M46" s="1"/>
  <c r="G35"/>
  <c r="G16"/>
  <c r="M13"/>
  <c r="M8" s="1"/>
  <c r="M24"/>
  <c r="M23" s="1"/>
  <c r="M355" i="12"/>
  <c r="M422"/>
  <c r="M335"/>
  <c r="M8"/>
  <c r="G422"/>
  <c r="G355"/>
  <c r="G335"/>
  <c r="G8"/>
  <c r="AF496"/>
  <c r="M491"/>
  <c r="M490" s="1"/>
  <c r="M470"/>
  <c r="M469" s="1"/>
  <c r="M436"/>
  <c r="M435" s="1"/>
  <c r="M416"/>
  <c r="M415" s="1"/>
  <c r="M363"/>
  <c r="M362" s="1"/>
  <c r="M330"/>
  <c r="M329" s="1"/>
  <c r="M275"/>
  <c r="M274" s="1"/>
  <c r="M260"/>
  <c r="M259" s="1"/>
  <c r="M17"/>
  <c r="M16" s="1"/>
  <c r="J28" i="1"/>
  <c r="J26"/>
  <c r="G38"/>
  <c r="F38"/>
  <c r="J23"/>
  <c r="J24"/>
  <c r="J25"/>
  <c r="J27"/>
  <c r="E24"/>
  <c r="E26"/>
  <c r="J70" l="1"/>
  <c r="J68"/>
  <c r="J66"/>
  <c r="J64"/>
  <c r="J62"/>
  <c r="J60"/>
  <c r="J58"/>
  <c r="J56"/>
  <c r="J54"/>
  <c r="J52"/>
  <c r="J72"/>
  <c r="H44"/>
  <c r="I39"/>
  <c r="I44" s="1"/>
  <c r="G24"/>
  <c r="A27" s="1"/>
  <c r="A24"/>
  <c r="J43" l="1"/>
  <c r="J39"/>
  <c r="J44" s="1"/>
  <c r="J40"/>
  <c r="J41"/>
  <c r="J42"/>
  <c r="A29"/>
  <c r="G29"/>
  <c r="G27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<sst xmlns="http://schemas.openxmlformats.org/spreadsheetml/2006/main" count="2410" uniqueCount="743">
  <si>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</si>
  <si>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</si>
  <si>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</si>
  <si>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</si>
  <si>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</si>
  <si>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</si>
  <si>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</si>
  <si>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</si>
  <si>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</si>
  <si>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</si>
  <si>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</si>
  <si>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</si>
  <si>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</si>
  <si>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</si>
  <si>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</si>
  <si>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</si>
  <si>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</si>
  <si>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</si>
  <si>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</si>
  <si>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</si>
  <si>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</si>
  <si>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</si>
  <si>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</si>
  <si>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</si>
  <si>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</si>
  <si>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</si>
  <si>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</si>
  <si>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</si>
  <si>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</si>
  <si>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</si>
  <si>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</si>
  <si>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</si>
  <si>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</si>
  <si>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</si>
  <si>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</si>
  <si>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</si>
  <si>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</si>
  <si>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</si>
  <si>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</si>
  <si>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</si>
  <si>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</si>
  <si>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</si>
  <si>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</si>
  <si>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Ing. Jiří Marek</t>
  </si>
  <si>
    <t>006</t>
  </si>
  <si>
    <t>Zateplení objektu požární zbrojnice č.p. 415, Děčín, Staré Město</t>
  </si>
  <si>
    <t>Statutární město Děčín</t>
  </si>
  <si>
    <t>Mírové nám. 1175/5</t>
  </si>
  <si>
    <t>Děčín-Děčín IV-Podmokly</t>
  </si>
  <si>
    <t>40502</t>
  </si>
  <si>
    <t>00261238</t>
  </si>
  <si>
    <t>CZ00261238</t>
  </si>
  <si>
    <t xml:space="preserve">zhotovitel dle výběru investor </t>
  </si>
  <si>
    <t>Stavba</t>
  </si>
  <si>
    <t>SO 01</t>
  </si>
  <si>
    <t>1</t>
  </si>
  <si>
    <t>2.1</t>
  </si>
  <si>
    <t xml:space="preserve">Plynovodní přípojka  </t>
  </si>
  <si>
    <t>2.2</t>
  </si>
  <si>
    <t>Domovní přípojka plynu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</si>
  <si>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</si>
  <si>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</si>
  <si>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</si>
  <si>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</si>
  <si>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</si>
  <si>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</si>
  <si>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</si>
  <si>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</si>
  <si>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</si>
  <si>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</si>
  <si>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</si>
  <si>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</si>
  <si>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</si>
  <si>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</si>
  <si>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</si>
  <si>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</si>
  <si>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</si>
  <si>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</si>
  <si>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</si>
  <si>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</si>
  <si>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</si>
  <si>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</si>
  <si>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</si>
  <si>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</si>
  <si>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</si>
  <si>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723</t>
  </si>
  <si>
    <t>Vnitřní plynovod</t>
  </si>
  <si>
    <t>728</t>
  </si>
  <si>
    <t>Vzduchotechnika</t>
  </si>
  <si>
    <t>764</t>
  </si>
  <si>
    <t>Konstrukce klempířské</t>
  </si>
  <si>
    <t>783</t>
  </si>
  <si>
    <t>Nátěry</t>
  </si>
  <si>
    <t>799</t>
  </si>
  <si>
    <t>Ostatní</t>
  </si>
  <si>
    <t>M23</t>
  </si>
  <si>
    <t>Montáže potrubí</t>
  </si>
  <si>
    <t>M46</t>
  </si>
  <si>
    <t>Zemní práce při montážích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</si>
  <si>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</si>
  <si>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</si>
  <si>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</si>
  <si>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</si>
  <si>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</si>
  <si>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</si>
  <si>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</si>
  <si>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</si>
  <si>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</si>
  <si>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</si>
  <si>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</si>
  <si>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</si>
  <si>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</si>
  <si>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</si>
  <si>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</si>
  <si>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</si>
  <si>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</si>
  <si>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</si>
  <si>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</si>
  <si>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</si>
  <si>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</si>
  <si>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</si>
  <si>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</si>
  <si>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</si>
  <si>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</si>
  <si>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</si>
  <si>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</si>
  <si>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</si>
  <si>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</si>
  <si>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</si>
  <si>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</si>
  <si>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</si>
  <si>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</si>
  <si>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</si>
  <si>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139601102R00</t>
  </si>
  <si>
    <t>Ruční výkop jam, rýh a šachet v hornině tř. 3</t>
  </si>
  <si>
    <t>m3</t>
  </si>
  <si>
    <t>RTS 20/ I</t>
  </si>
  <si>
    <t>Práce</t>
  </si>
  <si>
    <t>POL1_</t>
  </si>
  <si>
    <t xml:space="preserve">ruční výkop na SZ straně- pro vložení tepelné izolace 80 cm pod terén, šíře 60 cm : </t>
  </si>
  <si>
    <t>VV</t>
  </si>
  <si>
    <t>14,55*0,8*0,6</t>
  </si>
  <si>
    <t>174101102R00</t>
  </si>
  <si>
    <t>Zásyp ruční se zhutněním</t>
  </si>
  <si>
    <t xml:space="preserve">zásyp na SZ straně objektu po provedení zateplení : </t>
  </si>
  <si>
    <t xml:space="preserve">včetně rozprostření přebyt. zeminy  s urovnáním : </t>
  </si>
  <si>
    <t>620991121R00</t>
  </si>
  <si>
    <t>Zakrývání výplní vnějších otvorů z lešení</t>
  </si>
  <si>
    <t>m2</t>
  </si>
  <si>
    <t xml:space="preserve">JZ : </t>
  </si>
  <si>
    <t>1,15*1,44</t>
  </si>
  <si>
    <t>1,17*0,96</t>
  </si>
  <si>
    <t xml:space="preserve">JV : </t>
  </si>
  <si>
    <t>5,7*3,43</t>
  </si>
  <si>
    <t>2,77*2,77</t>
  </si>
  <si>
    <t>1,31*0,97</t>
  </si>
  <si>
    <t>0,8*2</t>
  </si>
  <si>
    <t>2,02*1,41</t>
  </si>
  <si>
    <t>2*1,12*1,41</t>
  </si>
  <si>
    <t xml:space="preserve">SV : </t>
  </si>
  <si>
    <t>0,51*0,83</t>
  </si>
  <si>
    <t xml:space="preserve">SZ : </t>
  </si>
  <si>
    <t>0,86*0,53</t>
  </si>
  <si>
    <t>1,2*0,9</t>
  </si>
  <si>
    <t>1,18*1,2</t>
  </si>
  <si>
    <t>2,08*1,44</t>
  </si>
  <si>
    <t>622323041R00</t>
  </si>
  <si>
    <t>Penetrace podkladu HC-4</t>
  </si>
  <si>
    <t xml:space="preserve">penetrace před aplikací lepidla na omytou fasádu : </t>
  </si>
  <si>
    <t xml:space="preserve">výměra- viz očištění fasády : </t>
  </si>
  <si>
    <t>306,7228</t>
  </si>
  <si>
    <t>622311122RU1</t>
  </si>
  <si>
    <t>Zateplovací systém Baumit, sokl, EPS tl. 100 mm s mozaikovou omítkou 5,5 kg/m2</t>
  </si>
  <si>
    <t xml:space="preserve">pozice S4, včetně hmoždinek : </t>
  </si>
  <si>
    <t>0,6*(0,65+1)/2+3,7*0,3+0,45*0,35</t>
  </si>
  <si>
    <t>6,5*(0,75+0,4)/2+1*(0,4+0,8)/2+7,2*(0,8+0,4)/2</t>
  </si>
  <si>
    <t>4,05*0,35+5,25*0,5+2,6*(0,5+0,35)/2</t>
  </si>
  <si>
    <t>10,5*0,4+2*0,65</t>
  </si>
  <si>
    <t>622311134RT3</t>
  </si>
  <si>
    <t>Zateplovací systém Baumit, fasáda, EPS F tl.140 mm s omítkou SilikonTop K2, lepidlo ProContact</t>
  </si>
  <si>
    <t>Součinitel tepelné vodivosti izolantu je 0,039 W/mK.</t>
  </si>
  <si>
    <t>POP</t>
  </si>
  <si>
    <t xml:space="preserve">pozice S1, včetně hmoždinek : </t>
  </si>
  <si>
    <t>0,55*1,3+13,3*3+3,5*2,5+1,45*4,3</t>
  </si>
  <si>
    <t>-1,31*0,97</t>
  </si>
  <si>
    <t>-2*1,12*1,41</t>
  </si>
  <si>
    <t>-2,02*1,41</t>
  </si>
  <si>
    <t>1,5*2,7+4,85*4,8+8,4*4,2</t>
  </si>
  <si>
    <t>-1,2*0,6</t>
  </si>
  <si>
    <t>-0,8*0,5</t>
  </si>
  <si>
    <t>-1,08*1,12</t>
  </si>
  <si>
    <t>12,2*0,9*5,5+2*4,2*1,9/2+4,5*0,5/2</t>
  </si>
  <si>
    <t>-0,51*0,83</t>
  </si>
  <si>
    <t>-0,5*0,1</t>
  </si>
  <si>
    <t>-2*0,1*0,8</t>
  </si>
  <si>
    <t>-1,17*0,6</t>
  </si>
  <si>
    <t>-1,15*1,44</t>
  </si>
  <si>
    <t>622311834RT3</t>
  </si>
  <si>
    <t>Zatepl.syst. Baumit, fasáda, miner.desky PV 140 mm s omítkou SilikonTop K2, lepidlo ProContact</t>
  </si>
  <si>
    <t>Součinitel tepelné vodivosti izolantu je 0,036 W/mK.</t>
  </si>
  <si>
    <t xml:space="preserve">pozice S2, včetně hmoždinek : </t>
  </si>
  <si>
    <t>0,55*1,5+3,65*0,9+1,45*2,1</t>
  </si>
  <si>
    <t>-0,9*1,6</t>
  </si>
  <si>
    <t>1,5*3+4,85*0,9+1,25*(1,4+0,9)/2+7,3*0,9</t>
  </si>
  <si>
    <t>-1,2*0,3</t>
  </si>
  <si>
    <t>12,2*0,9</t>
  </si>
  <si>
    <t>-0,35*0,6</t>
  </si>
  <si>
    <t>-0,5*0,5</t>
  </si>
  <si>
    <t>-2*0,1*0,9</t>
  </si>
  <si>
    <t>10,95*0,9+1,4*(0,9+1,55)/2</t>
  </si>
  <si>
    <t>-1,17*0,25</t>
  </si>
  <si>
    <t>622311153RT3</t>
  </si>
  <si>
    <t>Zateplovací systém Baumit, ostění, EPS F tl. 30 mm s omítkou SilikonTop K2, lepidlo ProContact</t>
  </si>
  <si>
    <t xml:space="preserve">pozice S3, včetně hmoždinek, ostění cca 15 cm : </t>
  </si>
  <si>
    <t>(1,31+2*0,97)*0,15</t>
  </si>
  <si>
    <t>2*(1,12+2*1,41)*0,15</t>
  </si>
  <si>
    <t>(2,02+2*1,41)*0,15</t>
  </si>
  <si>
    <t>(1,2+2*0,9)*0,15</t>
  </si>
  <si>
    <t>(0,8+2*0,5)*0,15</t>
  </si>
  <si>
    <t>(1,08+2*1,12)*0,15</t>
  </si>
  <si>
    <t>(0,51+2*0,83)*0,15</t>
  </si>
  <si>
    <t>(1,17+2*0,9)*0,15</t>
  </si>
  <si>
    <t>(1,15+2*1,44)*0,15</t>
  </si>
  <si>
    <t>622311352RT7</t>
  </si>
  <si>
    <t>Zatepl.systém Baumit, ostění, EPS F plus tl. 20 mm zakončený stěrkou s výztužnou tkaninou</t>
  </si>
  <si>
    <t>Součinitel tepelné vodivosti izolantu je 0,032 W/mK.</t>
  </si>
  <si>
    <t xml:space="preserve">pod venkovním parapetem, v šíři cca 15 cm : </t>
  </si>
  <si>
    <t xml:space="preserve">pozice K4 : </t>
  </si>
  <si>
    <t>1,11*0,15</t>
  </si>
  <si>
    <t xml:space="preserve">pozice K5 : </t>
  </si>
  <si>
    <t>2*1,12*0,15</t>
  </si>
  <si>
    <t xml:space="preserve">pozice K6 : </t>
  </si>
  <si>
    <t>2,02*0,15</t>
  </si>
  <si>
    <t xml:space="preserve">pozice K9 : </t>
  </si>
  <si>
    <t>1,08*0,15</t>
  </si>
  <si>
    <t xml:space="preserve">pozice K3 : </t>
  </si>
  <si>
    <t>1,31*0,15</t>
  </si>
  <si>
    <t xml:space="preserve">pozice K7 : </t>
  </si>
  <si>
    <t>1,09*0,15</t>
  </si>
  <si>
    <t xml:space="preserve">pozice K10 : </t>
  </si>
  <si>
    <t>0,51*0,15</t>
  </si>
  <si>
    <t xml:space="preserve">pozice K2 : </t>
  </si>
  <si>
    <t>0,8*0,15</t>
  </si>
  <si>
    <t xml:space="preserve">pozice K8 : </t>
  </si>
  <si>
    <t xml:space="preserve">pozice K1 : </t>
  </si>
  <si>
    <t>1,14*0,15</t>
  </si>
  <si>
    <t>622311350RT3</t>
  </si>
  <si>
    <t>Baumit, povrchová úprava ostění KZS s EPS F plus s omítkou SilikonTop K2</t>
  </si>
  <si>
    <t>Položka obsahuje: okenní a rohové lišty, výztužnou stěrku, kontaktní nátěr a povrchovou úpravu omítkou.</t>
  </si>
  <si>
    <t xml:space="preserve">úprava zateplení v místech ostění, tl. 14 cm(po celém obvodě otvoru : </t>
  </si>
  <si>
    <t/>
  </si>
  <si>
    <t>(1,31*2+2*0,97)*0,14</t>
  </si>
  <si>
    <t>2*(1,12*2+2*1,41)*0,14</t>
  </si>
  <si>
    <t>(2,02*2+2*1,41)*0,14</t>
  </si>
  <si>
    <t>(1,2*2+2*0,9)*0,14</t>
  </si>
  <si>
    <t>(0,8*2+2*0,5)*0,14</t>
  </si>
  <si>
    <t>(1,08*2+2*1,12)*0,14</t>
  </si>
  <si>
    <t>(0,51*2+2*0,83)*0,14</t>
  </si>
  <si>
    <t>(1,17*2+2*0,9)*0,14</t>
  </si>
  <si>
    <t>(1,15*2+2*1,44)*0,14</t>
  </si>
  <si>
    <t>622311012R00</t>
  </si>
  <si>
    <t>Soklová lišta hliník KZS Baumit tl. 100 mm</t>
  </si>
  <si>
    <t>m</t>
  </si>
  <si>
    <t xml:space="preserve">zakládací lišta ,včetně vymezovací podložky,vrutů a hmoždinek : </t>
  </si>
  <si>
    <t>0,6+3,7+0,45</t>
  </si>
  <si>
    <t xml:space="preserve">SZ - založeno pod terénem : </t>
  </si>
  <si>
    <t>0</t>
  </si>
  <si>
    <t>4,05+5,25+2,6</t>
  </si>
  <si>
    <t>10,5+2</t>
  </si>
  <si>
    <t>622300171R00</t>
  </si>
  <si>
    <t>Montáž těsnicí pásky</t>
  </si>
  <si>
    <t>bez dodávky materiálu</t>
  </si>
  <si>
    <t xml:space="preserve">těsnící páska u založení na lištu : </t>
  </si>
  <si>
    <t>622392181R00</t>
  </si>
  <si>
    <t>Fasádní dekorační profil (šambrána), nátěr</t>
  </si>
  <si>
    <t>Dodání profilu, připevnění k podkladu tmelem, lepení profilů k sobě PU pěnou, penetrace a nátěr profilu.</t>
  </si>
  <si>
    <t xml:space="preserve">okolo  ostění cca 15 cm : </t>
  </si>
  <si>
    <t>(1,31*2+2*0,97)</t>
  </si>
  <si>
    <t>2*(1,12*2+2*1,41)</t>
  </si>
  <si>
    <t>(2,02*2+2*1,41)</t>
  </si>
  <si>
    <t>(1,2*2+2*0,9)</t>
  </si>
  <si>
    <t>(0,8*2+2*0,5)</t>
  </si>
  <si>
    <t>(1,08*2+2*1,12)</t>
  </si>
  <si>
    <t>(0,51*2+2*0,83)</t>
  </si>
  <si>
    <t>(1,17*2+2*0,9)</t>
  </si>
  <si>
    <t>(1,15*2+2*1,44)</t>
  </si>
  <si>
    <t xml:space="preserve">římsa okolo objektu : </t>
  </si>
  <si>
    <t>2*14,7+2*12,2</t>
  </si>
  <si>
    <t>622411121R00</t>
  </si>
  <si>
    <t>Barvení vnější omítky stěn, 2 x, do složitosti 3</t>
  </si>
  <si>
    <t xml:space="preserve">barevný nátěr zádveří : </t>
  </si>
  <si>
    <t>(1,4+1,8)*2,2-0,9*1,6</t>
  </si>
  <si>
    <t>622421131R00</t>
  </si>
  <si>
    <t>Omítka vnější stěn, MVC, hladká, složitost 1-2</t>
  </si>
  <si>
    <t xml:space="preserve">jádrová omítka na JZ stěně , po otlučení a očištění JZ stěny : </t>
  </si>
  <si>
    <t>11,98*6</t>
  </si>
  <si>
    <t>5*0,5/2</t>
  </si>
  <si>
    <t>2*4*1,8/2</t>
  </si>
  <si>
    <t>1*0,65/2</t>
  </si>
  <si>
    <t>-1,17*0,96</t>
  </si>
  <si>
    <t>622432111R00</t>
  </si>
  <si>
    <t>Omítka stěn weber-pas marmolit jemnozrnná</t>
  </si>
  <si>
    <t xml:space="preserve">pozice  S6 bez zateplení- dle pohledů : </t>
  </si>
  <si>
    <t xml:space="preserve">jihovýchod : </t>
  </si>
  <si>
    <t xml:space="preserve">S6 : </t>
  </si>
  <si>
    <t>0,45*(0,45+0,35)/2</t>
  </si>
  <si>
    <t>622472162R00</t>
  </si>
  <si>
    <t>Omítka stěn vnější z MS silikonová slož. II. ručně</t>
  </si>
  <si>
    <t xml:space="preserve">pozice S5 a S6 bez zateplení- dle pohledů : </t>
  </si>
  <si>
    <t xml:space="preserve">S5 : </t>
  </si>
  <si>
    <t>0,45*2,85</t>
  </si>
  <si>
    <t>622477121R00</t>
  </si>
  <si>
    <t>Oprava vnější omítky hladké stěn,sl.II,do 10 %</t>
  </si>
  <si>
    <t xml:space="preserve">oprava vnější omítky aktivovanou maltou- předpoklad do 10 % : </t>
  </si>
  <si>
    <t>14,55*6,55</t>
  </si>
  <si>
    <t>-5,7*3,43</t>
  </si>
  <si>
    <t>-2,77*2,77</t>
  </si>
  <si>
    <t>-0,8*2</t>
  </si>
  <si>
    <t>11,98*6,7</t>
  </si>
  <si>
    <t>14,55*(6,5+5,5)/2</t>
  </si>
  <si>
    <t>-0,86*0,53</t>
  </si>
  <si>
    <t>-1,2*0,9</t>
  </si>
  <si>
    <t>-1,18*1,2</t>
  </si>
  <si>
    <t>-2,08*1,44</t>
  </si>
  <si>
    <t>622481211RT2</t>
  </si>
  <si>
    <t>Montáž výztužné sítě(perlinky)do stěrky-vněj.stěny včetně výztužné sítě a stěrkového tmelu Baumit</t>
  </si>
  <si>
    <t xml:space="preserve">zateplení soklu pod terénem na SZ straně -80 cm pod terén : </t>
  </si>
  <si>
    <t>14,55*0,8</t>
  </si>
  <si>
    <t>0,45*(0,45+0,34)/2</t>
  </si>
  <si>
    <t>622904112R00</t>
  </si>
  <si>
    <t>Očištění fasád tlakovou vodou složitost 1 - 2</t>
  </si>
  <si>
    <t xml:space="preserve">očištění stěn po odbourání břizolitu : </t>
  </si>
  <si>
    <t xml:space="preserve">JZ-viz výměra otlučení omítky : </t>
  </si>
  <si>
    <t>77,8758</t>
  </si>
  <si>
    <t xml:space="preserve">JV+SV + SZ- výměra- viz oprava omítlky(trhlin) akt. maltou : </t>
  </si>
  <si>
    <t>228,847</t>
  </si>
  <si>
    <t>283502546R</t>
  </si>
  <si>
    <t>Zátka CS EPS plus šedá d=62 mm k zapouštěcím hmoždinkám</t>
  </si>
  <si>
    <t>kus</t>
  </si>
  <si>
    <t>SPCM</t>
  </si>
  <si>
    <t>Specifikace</t>
  </si>
  <si>
    <t>POL3_</t>
  </si>
  <si>
    <t xml:space="preserve">zátky, cca 8 ks/m2 : </t>
  </si>
  <si>
    <t>(21,06+241,75+5,71)*8</t>
  </si>
  <si>
    <t>283502552R</t>
  </si>
  <si>
    <t>Zátka minerální d=66 mm, tl=25 mm k zapouštěcím hmoždinkám</t>
  </si>
  <si>
    <t>43,845*8</t>
  </si>
  <si>
    <t>28355356R</t>
  </si>
  <si>
    <t xml:space="preserve">Páska těsnicí </t>
  </si>
  <si>
    <t>(0,6+3,7+0,45)*1,1</t>
  </si>
  <si>
    <t>(4,05+5,25+2,6)*1,1</t>
  </si>
  <si>
    <t>(10,5+2)*1,1</t>
  </si>
  <si>
    <t>941941031R00</t>
  </si>
  <si>
    <t>Montáž lešení leh.řad.s podlahami,š.do 1 m, H 10 m</t>
  </si>
  <si>
    <t>POL1_1</t>
  </si>
  <si>
    <t>15*6</t>
  </si>
  <si>
    <t>13*7+2*4*2/2</t>
  </si>
  <si>
    <t>13*6+2*4*2/2</t>
  </si>
  <si>
    <t>941941191R00</t>
  </si>
  <si>
    <t>Příplatek za každý měsíc použití lešení k pol.1031</t>
  </si>
  <si>
    <t xml:space="preserve">předpoklad použití cca 3 měsíce : </t>
  </si>
  <si>
    <t>3*365</t>
  </si>
  <si>
    <t>941941831R00</t>
  </si>
  <si>
    <t>Demontáž lešení leh.řad.s podlahami,š.1 m, H 10 m</t>
  </si>
  <si>
    <t>365</t>
  </si>
  <si>
    <t>978015291R00</t>
  </si>
  <si>
    <t>Otlučení omítek vnějších MVC v složit.1-4 do 100 %</t>
  </si>
  <si>
    <t xml:space="preserve">otlučení JZ strany- břizolit-100 % plochy : </t>
  </si>
  <si>
    <t>725220909R00</t>
  </si>
  <si>
    <t>Přistavení kontejneru</t>
  </si>
  <si>
    <t xml:space="preserve">přistavení kontejneru : </t>
  </si>
  <si>
    <t xml:space="preserve">odebrání kontejneru : </t>
  </si>
  <si>
    <t>728415814R00</t>
  </si>
  <si>
    <t>Demontáž mřížky větrací nebo ventilační do 0,20 m2</t>
  </si>
  <si>
    <t xml:space="preserve">SV strana : </t>
  </si>
  <si>
    <t xml:space="preserve">SZ strana : </t>
  </si>
  <si>
    <t>764311821R00</t>
  </si>
  <si>
    <t>Demontáž krytiny, tabule 2 x 1 m, do 25 m2, do 30°</t>
  </si>
  <si>
    <t xml:space="preserve">odstranění stávající plechové krytiny na pultové střeše přístavby- vstup do objektu : </t>
  </si>
  <si>
    <t>1,5*1,4</t>
  </si>
  <si>
    <t>764410880R00</t>
  </si>
  <si>
    <t>Demontáž oplechování parapetů,rš od 400 do 600 mm</t>
  </si>
  <si>
    <t xml:space="preserve">viz pozice K1 až K10 : </t>
  </si>
  <si>
    <t>1,14+0,8+1,31+1,11+2*1,12+2,02+1,09+2,02+1,08+0,51</t>
  </si>
  <si>
    <t>764454801R00</t>
  </si>
  <si>
    <t>Demontáž odpadních trub kruhových,D 75 a 100 mm</t>
  </si>
  <si>
    <t xml:space="preserve">demontáž svodů- 2 ks : </t>
  </si>
  <si>
    <t xml:space="preserve">předpoklad vrácení zpět-objímky s ukotvením - nové : </t>
  </si>
  <si>
    <t>2*6,5</t>
  </si>
  <si>
    <t>767999801R00</t>
  </si>
  <si>
    <t>Demontáž doplňků staveb o hmotnosti do 50 kg</t>
  </si>
  <si>
    <t>kg</t>
  </si>
  <si>
    <t xml:space="preserve">demontáž stříšky nad vchodem, cca 1,7 x 1 m, hmotnost cca 10 kg : </t>
  </si>
  <si>
    <t>10</t>
  </si>
  <si>
    <t>650811111R00</t>
  </si>
  <si>
    <t>Demontáž vodiče svodového do D 10 mm</t>
  </si>
  <si>
    <t xml:space="preserve">od poslední spojky na střešě- po zemnící  tyč- včetně tyče-cca 7m : </t>
  </si>
  <si>
    <t>4*7</t>
  </si>
  <si>
    <t>979097011R00</t>
  </si>
  <si>
    <t>Pronájem kontejneru 4 t</t>
  </si>
  <si>
    <t xml:space="preserve">den   </t>
  </si>
  <si>
    <t xml:space="preserve">předpoklad cca tři dny : </t>
  </si>
  <si>
    <t>96001</t>
  </si>
  <si>
    <t>Ochrana stávajících konstrukcí neztkanou folií</t>
  </si>
  <si>
    <t>kpl</t>
  </si>
  <si>
    <t>Vlastní</t>
  </si>
  <si>
    <t>Indiv</t>
  </si>
  <si>
    <t xml:space="preserve">ochrana ponechaných konstrukcí geotextilíí, popřípadě odstranění těchto prvků : </t>
  </si>
  <si>
    <t>96002</t>
  </si>
  <si>
    <t>Zabezpečení objektu výstražnými tabulkami a zábranami</t>
  </si>
  <si>
    <t xml:space="preserve">vymezení ohroženého prostoru, včetně zabezpečení výstražnými tabulkami : </t>
  </si>
  <si>
    <t>96003</t>
  </si>
  <si>
    <t>Průzkum objektu a vypracování technologického postupu bouracích prací</t>
  </si>
  <si>
    <t>hod</t>
  </si>
  <si>
    <t xml:space="preserve">včetně zajištění případných inž. sítí : </t>
  </si>
  <si>
    <t>6</t>
  </si>
  <si>
    <t>96004</t>
  </si>
  <si>
    <t>Zkrápění při bouracích pracech</t>
  </si>
  <si>
    <t xml:space="preserve">zkrápění při otloukání břizolitu ap. : </t>
  </si>
  <si>
    <t>96005</t>
  </si>
  <si>
    <t>Odstranění prvků na fasádě</t>
  </si>
  <si>
    <t xml:space="preserve">kabelové rozvody,staré držáky kab. rozvodů,satelit,dem. části oplocení a ostatní prvky : </t>
  </si>
  <si>
    <t>9606</t>
  </si>
  <si>
    <t>Odstranění hlavního uzávěru plynu, včetně rozvodové skříně</t>
  </si>
  <si>
    <t>900      R02</t>
  </si>
  <si>
    <t>HZS stavební dělník v tarifní třídě 5</t>
  </si>
  <si>
    <t>h</t>
  </si>
  <si>
    <t xml:space="preserve">vyměřování, pasování, přípomoce, cca 15 hodin : </t>
  </si>
  <si>
    <t>15</t>
  </si>
  <si>
    <t>998011001R00</t>
  </si>
  <si>
    <t>Přesun hmot pro budovy zděné výšky do 6 m</t>
  </si>
  <si>
    <t>t</t>
  </si>
  <si>
    <t>17,89</t>
  </si>
  <si>
    <t>713131131R00</t>
  </si>
  <si>
    <t>Izolace tepelná stěn lepením</t>
  </si>
  <si>
    <t>Očištění povrchu stěny od prachu, nařezání izolačních desek na požadovaný rozměr, nanesení lepicího tmelu, osazení desek.</t>
  </si>
  <si>
    <t xml:space="preserve">zaplnění stávající niky v 2.NP- zazděné okno-  polyst. EPS 70 F, tl. cca 15 cm : </t>
  </si>
  <si>
    <t>0,6*0,83</t>
  </si>
  <si>
    <t xml:space="preserve">zaplnění otvoru po odstranění HUP- minerální vatou, tl. cca 20 cm : </t>
  </si>
  <si>
    <t>0,8*1</t>
  </si>
  <si>
    <t>998713102R00</t>
  </si>
  <si>
    <t>Přesun hmot pro izolace tepelné, výšky do 12 m</t>
  </si>
  <si>
    <t>0,1</t>
  </si>
  <si>
    <t>28375464R</t>
  </si>
  <si>
    <t>Deska polystyrenová XPS Austrotherm TOP P GK 100mm</t>
  </si>
  <si>
    <t>14,55*0,8*1,05</t>
  </si>
  <si>
    <t>283759208R</t>
  </si>
  <si>
    <t>Deska fasádní polystyrenová EPS 70 F  tl. 160 mm</t>
  </si>
  <si>
    <t>0,6*0,83*1,05</t>
  </si>
  <si>
    <t>631403092R</t>
  </si>
  <si>
    <t>Deska izolační omítková Frontrock S 1000x600x200mm jednovrstvá</t>
  </si>
  <si>
    <t>0,8*1*1,05</t>
  </si>
  <si>
    <t>728415112R00</t>
  </si>
  <si>
    <t>Montáž mřížky větrací nebo ventilační do 0,10 m2</t>
  </si>
  <si>
    <t xml:space="preserve">montáž dvou kusů mřížek(el.ventilátory) : </t>
  </si>
  <si>
    <t>42952592R</t>
  </si>
  <si>
    <t xml:space="preserve">Mřížka ochranná </t>
  </si>
  <si>
    <t xml:space="preserve">dodávka dvou kusů mřížek(el.ventilátory) : </t>
  </si>
  <si>
    <t>764211401R00</t>
  </si>
  <si>
    <t>Krytina hladká z Ti Zn tabulí 2 x 1 m, do 30°</t>
  </si>
  <si>
    <t>včetně spojovacích prostředků, zednické výpomoc a dodávky difuzní fólie.</t>
  </si>
  <si>
    <t xml:space="preserve">oplechování pultové střechy u vchodu- pozice K11 : </t>
  </si>
  <si>
    <t xml:space="preserve"> bude doměřeno po provedení zateplení, včetně lemování, rozměry pro rozp. cca 1,3 x 1,3 m : </t>
  </si>
  <si>
    <t>1,3*1,3</t>
  </si>
  <si>
    <t>764233420R00</t>
  </si>
  <si>
    <t>Lemování z Ti Zn zdí, plochých střech, rš 250 mm</t>
  </si>
  <si>
    <t>včetně zedniké výpomoci a spojovacích prostředků.</t>
  </si>
  <si>
    <t xml:space="preserve">lemování  u pultové střechy přístřešku u vchodu- pozice K11 : </t>
  </si>
  <si>
    <t xml:space="preserve"> bude doměřeno po provedení zatepleníí, rozměry pro rozp. cca 1,3 m : </t>
  </si>
  <si>
    <t>1,3</t>
  </si>
  <si>
    <t>764510450RT2</t>
  </si>
  <si>
    <t>Oplechování parapetů včetně rohů Ti Zn, rš 350 mm nalepení Enkolitem</t>
  </si>
  <si>
    <t>1,11</t>
  </si>
  <si>
    <t>2*1,12</t>
  </si>
  <si>
    <t>2,02</t>
  </si>
  <si>
    <t>1,08</t>
  </si>
  <si>
    <t>764510460RT2</t>
  </si>
  <si>
    <t>Oplechování parapetů včetně rohů Ti Zn, rš 400 mm nalepení Enkolitem</t>
  </si>
  <si>
    <t>1,31</t>
  </si>
  <si>
    <t>1,09</t>
  </si>
  <si>
    <t>0,51</t>
  </si>
  <si>
    <t>764510470RT2</t>
  </si>
  <si>
    <t>Oplechování parapetů včetně rohů Ti Zn, rš 450 mm nalepení Enkolitem</t>
  </si>
  <si>
    <t>0,8</t>
  </si>
  <si>
    <t>764510480RT2</t>
  </si>
  <si>
    <t>Oplechování parapetů včetně rohů Ti Zn, rš 600 mm nalepení Enkolitem</t>
  </si>
  <si>
    <t>1,14</t>
  </si>
  <si>
    <t>764530430RT2</t>
  </si>
  <si>
    <t>Oplechování zdí z Ti Zn plechu, rš 400 mm nalepení Enkolitem</t>
  </si>
  <si>
    <t>včetně těsnící hmoty.</t>
  </si>
  <si>
    <t xml:space="preserve">oplechování atiky u pultové střechy-pozice K11 : </t>
  </si>
  <si>
    <t>764554491R00</t>
  </si>
  <si>
    <t>Montáž trub Ti Zn odpadních kruhových</t>
  </si>
  <si>
    <t>včetně  spojovacích prostředků.</t>
  </si>
  <si>
    <t xml:space="preserve">montáž demontovaných, deponovaných svodů- 2 ks : </t>
  </si>
  <si>
    <t>764554492R00</t>
  </si>
  <si>
    <t>Montáž zděře (objímky) Ti Zn kruhové</t>
  </si>
  <si>
    <t xml:space="preserve">nové objímky, s delšími trny : </t>
  </si>
  <si>
    <t>2*4</t>
  </si>
  <si>
    <t>998764102R00</t>
  </si>
  <si>
    <t>Přesun hmot pro klempířské konstr., výšky do 12 m</t>
  </si>
  <si>
    <t>0,09</t>
  </si>
  <si>
    <t>5534426222R</t>
  </si>
  <si>
    <t>Objímka kulatého svodu 100</t>
  </si>
  <si>
    <t xml:space="preserve">nové objímky, s delšími trny cca 200 mm : </t>
  </si>
  <si>
    <t>783122210R00</t>
  </si>
  <si>
    <t>Nátěr syntetický OK "A" 1x + 2x email</t>
  </si>
  <si>
    <t xml:space="preserve">nátěr očištěné demontované stříšky(upravené na míru dle zatplení) : </t>
  </si>
  <si>
    <t>2*1,7*1</t>
  </si>
  <si>
    <t>783903812R00</t>
  </si>
  <si>
    <t>Odmaštění saponáty</t>
  </si>
  <si>
    <t xml:space="preserve">očištění demontované stříšky : </t>
  </si>
  <si>
    <t>Úprava stříšky nad vchodem</t>
  </si>
  <si>
    <t>soubor</t>
  </si>
  <si>
    <t xml:space="preserve">upravení dmontované stříšky nad vchodem, včetně nátěru : </t>
  </si>
  <si>
    <t>Zpětná montáž drobných fasádních prvků</t>
  </si>
  <si>
    <t xml:space="preserve">kabelové rozvody, části oplocení,satelit a ostatní prvky, včetně ukotvení : </t>
  </si>
  <si>
    <t>Úprava napojení dešt. svodu u vjezdu do garáže</t>
  </si>
  <si>
    <t xml:space="preserve">úprava asfaltu, úprava lapače ap. : </t>
  </si>
  <si>
    <t>Provizorní odvedení dešt. vody z okapů</t>
  </si>
  <si>
    <t xml:space="preserve">odklonem. popřípadě flexi rourou : </t>
  </si>
  <si>
    <t>210220101R00</t>
  </si>
  <si>
    <t>Svod vč.podpěr drát do pr.10mm</t>
  </si>
  <si>
    <t>210220302R00</t>
  </si>
  <si>
    <t>Svorka hromosvodová do 4 šroubů</t>
  </si>
  <si>
    <t>ks</t>
  </si>
  <si>
    <t>4*3</t>
  </si>
  <si>
    <t>210220361R00</t>
  </si>
  <si>
    <t>Montáž tyčí zemnicích délky do 2 m</t>
  </si>
  <si>
    <t>210220372R00</t>
  </si>
  <si>
    <t>Montáž ochranných prvků - úhelníků nebo trubek do zdiva</t>
  </si>
  <si>
    <t>650111611R00</t>
  </si>
  <si>
    <t>Montáž svodového vodiče D do 10 mm včetně kotvení</t>
  </si>
  <si>
    <t>650111781R00</t>
  </si>
  <si>
    <t>Označení svodu štítkem</t>
  </si>
  <si>
    <t>4*4</t>
  </si>
  <si>
    <t>650111811R00</t>
  </si>
  <si>
    <t>Montáž dist. držáku oddáleného vedení do zdiva</t>
  </si>
  <si>
    <t>4*8</t>
  </si>
  <si>
    <t>650112611R00</t>
  </si>
  <si>
    <t>Změření zemního odporu, vč. měřícího protokolu</t>
  </si>
  <si>
    <t>650511181R00</t>
  </si>
  <si>
    <t>Měření zemního přechodového odporu uzemnění</t>
  </si>
  <si>
    <t>650516813R00</t>
  </si>
  <si>
    <t>Revize hromosvodu</t>
  </si>
  <si>
    <t>6501</t>
  </si>
  <si>
    <t>Ostatní práce pro hromosvod</t>
  </si>
  <si>
    <t xml:space="preserve">nutné potřebné práce pro dokončení hrom. soustavy : </t>
  </si>
  <si>
    <t>6502</t>
  </si>
  <si>
    <t>Drát uzemňovací FeZn pozinkovaný průměr 10</t>
  </si>
  <si>
    <t>6503</t>
  </si>
  <si>
    <t>Držák OU do zdi - DUZ</t>
  </si>
  <si>
    <t>6504</t>
  </si>
  <si>
    <t>Úhelník ochranný OU délka 1,7 m</t>
  </si>
  <si>
    <t>6505</t>
  </si>
  <si>
    <t>Tyč ZT zemnící</t>
  </si>
  <si>
    <t>979086112R00</t>
  </si>
  <si>
    <t>Nakládání nebo překládání suti a vybouraných hmot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</si>
  <si>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</si>
  <si>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</si>
  <si>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</si>
  <si>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</si>
  <si>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výměra-viz bourání : </t>
  </si>
  <si>
    <t>4,697</t>
  </si>
  <si>
    <t>979081111R00</t>
  </si>
  <si>
    <t>Odvoz suti a vybour. hmot na skládku do 1 km</t>
  </si>
  <si>
    <t>Včetně naložení na dopravní prostředek a složení na skládku, bez poplatku za skládku.</t>
  </si>
  <si>
    <t xml:space="preserve">skládka Orlík= 12 km : </t>
  </si>
  <si>
    <t>979081121R00</t>
  </si>
  <si>
    <t>Příplatek k odvozu za každý další 1 km</t>
  </si>
  <si>
    <t xml:space="preserve">skládka Orlík= 12 km, tzn 11 x množství : </t>
  </si>
  <si>
    <t>4,697*11</t>
  </si>
  <si>
    <t>979082111R00</t>
  </si>
  <si>
    <t xml:space="preserve">Vnitrostaveništní doprava suti </t>
  </si>
  <si>
    <t>979990107R00</t>
  </si>
  <si>
    <t>Poplatek za skládku suti - směs betonu,cihel,dřeva,sklo, lepenka,pvc</t>
  </si>
  <si>
    <t xml:space="preserve">dodavatel použije ceníkovou položku vybrané skládky : </t>
  </si>
  <si>
    <t>005121 R</t>
  </si>
  <si>
    <t>Zařízení staveniště</t>
  </si>
  <si>
    <t>VRN</t>
  </si>
  <si>
    <t>POL99_2</t>
  </si>
  <si>
    <t>VRN2</t>
  </si>
  <si>
    <t>Přesun stavebních kapacit</t>
  </si>
  <si>
    <t>SUM</t>
  </si>
  <si>
    <t>Poznámky uchazeče k zadání</t>
  </si>
  <si>
    <t>POPUZIV</t>
  </si>
  <si>
    <t>END</t>
  </si>
  <si>
    <t>274313621R00</t>
  </si>
  <si>
    <t xml:space="preserve">Beton základových pasů prostý C 20/25 </t>
  </si>
  <si>
    <t>Včetně dodávky a uložení betonu a kamene.</t>
  </si>
  <si>
    <t xml:space="preserve">základ pod HUP : </t>
  </si>
  <si>
    <t>1,15*0,6*0,55</t>
  </si>
  <si>
    <t>564751111R00</t>
  </si>
  <si>
    <t>Podklad z kameniva drceného vel.32-63 mm,tl. 15 cm</t>
  </si>
  <si>
    <t xml:space="preserve">podkladní zásyp štěrkem - pro HUP : </t>
  </si>
  <si>
    <t>1,3*0,6</t>
  </si>
  <si>
    <t>349121100RT3</t>
  </si>
  <si>
    <t xml:space="preserve">Montáž skříně plyn-HUP do 0,2 t včetně dodávky skříně </t>
  </si>
  <si>
    <t xml:space="preserve">dodávka a osazení skříně do pilíře : </t>
  </si>
  <si>
    <t>460270002RT2</t>
  </si>
  <si>
    <t>Pilíř zděný pro HUP z cihel pálených plných 29/14/6,5</t>
  </si>
  <si>
    <t xml:space="preserve">včetně základů, včetně oplechování : </t>
  </si>
  <si>
    <t>411121232RT2</t>
  </si>
  <si>
    <t>Osazování stropních desek š. do 60, dl. do 180 cm včetně dodávky PZD  119x29x9</t>
  </si>
  <si>
    <t xml:space="preserve">zastropení HUP : </t>
  </si>
  <si>
    <t>711111001RZ1</t>
  </si>
  <si>
    <t>Izolace proti vlhkosti vodor. nátěr ALP za studena 1x nátěr - včetně dodávky penetračního laku ALP</t>
  </si>
  <si>
    <t xml:space="preserve">izolace základu HUP : </t>
  </si>
  <si>
    <t>1,3*0,8</t>
  </si>
  <si>
    <t>711141559RY1</t>
  </si>
  <si>
    <t>Izolace proti vlhk. vodorovná pásy přitavením 1 vrstva - včetně dod. Elastek 40 special mineral</t>
  </si>
  <si>
    <t>Provedení očištění povrchu a natavení jedné vrstvy modifikovaného asfaltového pásu včetně dodávky materiálů.</t>
  </si>
  <si>
    <t>723190909R00</t>
  </si>
  <si>
    <t>Zkouška tlaková  plynového potrubí</t>
  </si>
  <si>
    <t xml:space="preserve">přípojka k HUP : </t>
  </si>
  <si>
    <t>72301</t>
  </si>
  <si>
    <t>Vyčištění potrubí</t>
  </si>
  <si>
    <t>3,5</t>
  </si>
  <si>
    <t>764530460RT2</t>
  </si>
  <si>
    <t>Oplechování zdí z Ti Zn plechu, rš 750 mm nalepení Enkolitem</t>
  </si>
  <si>
    <t xml:space="preserve">oplechování HUP : </t>
  </si>
  <si>
    <t>230180014R00</t>
  </si>
  <si>
    <t>Montáž trub z plastických hmot PE, PP, 40 x 3,6</t>
  </si>
  <si>
    <t xml:space="preserve">montáž plynovodní přípojky : </t>
  </si>
  <si>
    <t>2301</t>
  </si>
  <si>
    <t>Připojení na plynovod pomocí T kusu</t>
  </si>
  <si>
    <t xml:space="preserve">montáž a dodávka připojení v HUP, pomocí T kusu : </t>
  </si>
  <si>
    <t>2302</t>
  </si>
  <si>
    <t>Montáž a dodávka vystrojení HUP</t>
  </si>
  <si>
    <t xml:space="preserve">hlavní uzávěr plynu-průchodový kulový kohout DN 25 : </t>
  </si>
  <si>
    <t xml:space="preserve">membránový plynoměr pro průtok 4 m3/hod, rozteč 250 mm : </t>
  </si>
  <si>
    <t xml:space="preserve">ostatní tvarovky a šroubení : </t>
  </si>
  <si>
    <t>2303</t>
  </si>
  <si>
    <t>DIO</t>
  </si>
  <si>
    <t xml:space="preserve">vypracování a odsouhlasení DIO : </t>
  </si>
  <si>
    <t xml:space="preserve">oszení a demontáž značek dle DIO : </t>
  </si>
  <si>
    <t xml:space="preserve">pronájem značek : </t>
  </si>
  <si>
    <t>286136353R</t>
  </si>
  <si>
    <t>Trubka  SDR11 40x3,7 mm  plyn</t>
  </si>
  <si>
    <t xml:space="preserve">plynová přípojka-dodávka mat. : </t>
  </si>
  <si>
    <t>3,5*1,1</t>
  </si>
  <si>
    <t>899731112R00</t>
  </si>
  <si>
    <t>Vodič signalizační CYY 2,5 mm2</t>
  </si>
  <si>
    <t>R-položka</t>
  </si>
  <si>
    <t>POL12_1</t>
  </si>
  <si>
    <t xml:space="preserve"> vodič v trase přípojky včetně ukončení v HUP, cca 5 m : </t>
  </si>
  <si>
    <t xml:space="preserve">včetně kontroly funkčnosti vodiče : </t>
  </si>
  <si>
    <t>113106231R00</t>
  </si>
  <si>
    <t>Rozebrání dlažeb ze zámkové dlažby v kamenivu</t>
  </si>
  <si>
    <t xml:space="preserve">chodník, šíře rýhy cca 60 cm´= 1,2m rozebrat v celé šíři chodníku : </t>
  </si>
  <si>
    <t>1,75*1,2</t>
  </si>
  <si>
    <t>460030071RT1</t>
  </si>
  <si>
    <t>Bourání živičných povrchů tl. vrstvy do 5 cm v ploše do 5 m2</t>
  </si>
  <si>
    <t xml:space="preserve">předpoklad odbourá ní asfaltu od přípojky k HUP(silnice + chodník LA) : </t>
  </si>
  <si>
    <t>1,5*0,6</t>
  </si>
  <si>
    <t>460030081RT2</t>
  </si>
  <si>
    <t>Řezání spáry v asfaltu nebo betonu v tloušťce vrstvy do 5-8 cm</t>
  </si>
  <si>
    <t xml:space="preserve">od ntl k HUP : </t>
  </si>
  <si>
    <t>2*1,5+0,6</t>
  </si>
  <si>
    <t>460200273RT1</t>
  </si>
  <si>
    <t>Výkop rýhy 50/90 cm  hor.3 strojní výkop rýhy</t>
  </si>
  <si>
    <t xml:space="preserve">předpoklad rozměrů rýhy cca 50 šíře, 90 hloubka : </t>
  </si>
  <si>
    <t>460490012R00</t>
  </si>
  <si>
    <t>Fólie výstražná z PVC, šířka 33 cm</t>
  </si>
  <si>
    <t xml:space="preserve">výstražná folie nad potrubím : </t>
  </si>
  <si>
    <t>460570273R00</t>
  </si>
  <si>
    <t>Zához rýhy 50/90 cm, hornina třídy 3, se zhutněním</t>
  </si>
  <si>
    <t xml:space="preserve">zásyp přípojky včetně podsypu a obsyppu pískem : </t>
  </si>
  <si>
    <t>460600001RT8</t>
  </si>
  <si>
    <t>Naložení a odvoz zeminy odvoz na vzdálenost 10000 m</t>
  </si>
  <si>
    <t xml:space="preserve">odvoz přebytečné zeminy z přípojky na skládku Orlík : </t>
  </si>
  <si>
    <t>3,5*0,5*0,4</t>
  </si>
  <si>
    <t>4601</t>
  </si>
  <si>
    <t>Ostatní zemní práce na přípojce</t>
  </si>
  <si>
    <t xml:space="preserve">obnova asfalt. povrchů, : </t>
  </si>
  <si>
    <t xml:space="preserve">poplatek za skládku : </t>
  </si>
  <si>
    <t xml:space="preserve">dodávka obsypového písku : </t>
  </si>
  <si>
    <t xml:space="preserve">ztpětná montáž zámkové dlažby na chodníku : </t>
  </si>
  <si>
    <t>564861111R00</t>
  </si>
  <si>
    <t>Podklad ze štěrkodrti po zhutnění tloušťky 20 cm</t>
  </si>
  <si>
    <t xml:space="preserve">obnova povrchu nad přípojkou : </t>
  </si>
  <si>
    <t>45*0,6</t>
  </si>
  <si>
    <t>565141111R00</t>
  </si>
  <si>
    <t>Podklad z obal kam.ACP 16+,ACP 22+,do 3 m,tl. 6 cm</t>
  </si>
  <si>
    <t xml:space="preserve">typ povrchu upřesní investor : </t>
  </si>
  <si>
    <t>573231110R00</t>
  </si>
  <si>
    <t>Postřik živičný spojovací z emulze 0,3-0,5 kg/m2</t>
  </si>
  <si>
    <t>45*0,6*2</t>
  </si>
  <si>
    <t>577112113R00</t>
  </si>
  <si>
    <t>Beton asfalt. ACO 11 S modifik. š. do 3 m, tl.4 cm</t>
  </si>
  <si>
    <t>723178114R00</t>
  </si>
  <si>
    <t>Potrubí vícevrstvé IVAR.ALPEX-GAS, D 26x3 mm</t>
  </si>
  <si>
    <t>Včetně pomocného lešení o výšce podlahy do 1900 mm a pro zatížení do 1,5 kPa.</t>
  </si>
  <si>
    <t xml:space="preserve">vnitřní rozvod plynu : </t>
  </si>
  <si>
    <t>8</t>
  </si>
  <si>
    <t xml:space="preserve">domovní přípojka : </t>
  </si>
  <si>
    <t>723235533R00</t>
  </si>
  <si>
    <t>Vsuvka protipožární IVAR.TASK FireBag FM DN 25</t>
  </si>
  <si>
    <t xml:space="preserve">průchod obv. zdí s protipožární armaturou : </t>
  </si>
  <si>
    <t>45</t>
  </si>
  <si>
    <t>72302</t>
  </si>
  <si>
    <t>Ostatní práce na vnitřním plynovodu</t>
  </si>
  <si>
    <t xml:space="preserve">částečná demontáž plyn. přípojky bez dokladů, včetně likvidace : </t>
  </si>
  <si>
    <t xml:space="preserve">prostup obv. kcí dle tech. pravidel ap. : </t>
  </si>
  <si>
    <t>Vytyčení inženýrských sítí</t>
  </si>
  <si>
    <t>Ruční sondy</t>
  </si>
  <si>
    <t xml:space="preserve">sondy na vytyčených sítích, cca 2 ks : </t>
  </si>
  <si>
    <t>388996181R00</t>
  </si>
  <si>
    <t>Chránička kabelu z HDPE do DN 160 mm, výkop</t>
  </si>
  <si>
    <t>Včetně spojovacího materiálu.</t>
  </si>
  <si>
    <t xml:space="preserve">chránička domovní plynové přípojky : </t>
  </si>
  <si>
    <t xml:space="preserve"> vodič v trase domovní přípojky, včetně ukončení v HUP, cca 5 m : </t>
  </si>
  <si>
    <t>50</t>
  </si>
  <si>
    <t>230180010R00</t>
  </si>
  <si>
    <t>Montáž trub z plastických hmot PE, PP, 32 x 2,9</t>
  </si>
  <si>
    <t xml:space="preserve">montáž plynovodní přípojky domovní : </t>
  </si>
  <si>
    <t>Připojení plynovodu</t>
  </si>
  <si>
    <t xml:space="preserve">montáž a dodávka připojení domovní přípojky v HUP : </t>
  </si>
  <si>
    <t xml:space="preserve">montáž a dodávka připojení domovní přípojky na vnitřní rozvody : </t>
  </si>
  <si>
    <t>286004054R</t>
  </si>
  <si>
    <t>Trubka IVAR ALPEX - GAS 32 x 3,0 mm žlutá tyč, 5 m</t>
  </si>
  <si>
    <t xml:space="preserve">plynová přípojka domovní-dodávka mat. : </t>
  </si>
  <si>
    <t>45*1,1</t>
  </si>
  <si>
    <t>199000002R00</t>
  </si>
  <si>
    <t>Poplatek za skládku horniny 1- 4</t>
  </si>
  <si>
    <t xml:space="preserve">přebytečná zemina : </t>
  </si>
  <si>
    <t>45*0,4*0,6</t>
  </si>
  <si>
    <t>460030072RT3</t>
  </si>
  <si>
    <t>Bourání živičných povrchů tl. vrstvy 5 - 10 cm v ploše nad 10 m2</t>
  </si>
  <si>
    <t xml:space="preserve">předpoklad odbourání asfaltu od  k HUP k  vstupu do objektu : </t>
  </si>
  <si>
    <t xml:space="preserve">od HUP po vstup do objektu je cca všude asfalt : </t>
  </si>
  <si>
    <t>2*45</t>
  </si>
  <si>
    <t>Fólie výstražná z PVC, šířka 33 cm žlutá</t>
  </si>
  <si>
    <t xml:space="preserve">výstražná folie nad potrubím domovní přípojky : </t>
  </si>
  <si>
    <t xml:space="preserve">zásyp přípojky včetně podsypu a obsypu pískem : </t>
  </si>
  <si>
    <t xml:space="preserve">odvoz přebytečné zeminy z přípojky a asfaltu  na skládku Orlík : </t>
  </si>
  <si>
    <t>45*0,6*0,08</t>
  </si>
  <si>
    <t>460680022RT3</t>
  </si>
  <si>
    <t>Průraz zdivem v cihlové zdi tloušťky 30 cm plochy do 0,09 m2</t>
  </si>
  <si>
    <t xml:space="preserve">průraz zdivem pro domovní plyn. přípojku : </t>
  </si>
  <si>
    <t>979990112R00</t>
  </si>
  <si>
    <t>Poplatek za skládku suti-obal.kam.-asfalt do 30x30</t>
  </si>
  <si>
    <t>45*0,6*0,08*2,1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</si>
</sst>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21" t="s">
        <v>40</v>
      </c>
    </row>
    <row r="2" spans="1:7" ht="57.75" customHeight="1">
      <c r="A2" s="76" t="s">
        <v>41</v>
      </c>
      <c r="B2" s="76"/>
      <c r="C2" s="76"/>
      <c r="D2" s="76"/>
      <c r="E2" s="76"/>
      <c r="F2" s="76"/>
      <c r="G2" s="76"/>
    </row>
  </sheetData>
  <sheetProtection password="8059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5"/>
  <sheetViews>
    <sheetView showGridLines="0" topLeftCell="B24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>
      <c r="A2" s="2"/>
      <c r="B2" s="108" t="s">
        <v>24</v>
      </c>
      <c r="C2" s="109"/>
      <c r="D2" s="110" t="s">
        <v>44</v>
      </c>
      <c r="E2" s="111" t="s">
        <v>45</v>
      </c>
      <c r="F2" s="112"/>
      <c r="G2" s="112"/>
      <c r="H2" s="112"/>
      <c r="I2" s="112"/>
      <c r="J2" s="113"/>
      <c r="O2" s="1"/>
    </row>
    <row r="3" spans="1:15" ht="27" hidden="1" customHeight="1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>
      <c r="A5" s="2"/>
      <c r="B5" s="31" t="s">
        <v>23</v>
      </c>
      <c r="D5" s="124" t="s">
        <v>46</v>
      </c>
      <c r="E5" s="91"/>
      <c r="F5" s="91"/>
      <c r="G5" s="91"/>
      <c r="H5" s="18" t="s">
        <v>42</v>
      </c>
      <c r="I5" s="128" t="s">
        <v>50</v>
      </c>
      <c r="J5" s="8"/>
    </row>
    <row r="6" spans="1:15" ht="15.75" customHeight="1">
      <c r="A6" s="2"/>
      <c r="B6" s="28"/>
      <c r="C6" s="55"/>
      <c r="D6" s="125" t="s">
        <v>47</v>
      </c>
      <c r="E6" s="92"/>
      <c r="F6" s="92"/>
      <c r="G6" s="92"/>
      <c r="H6" s="18" t="s">
        <v>36</v>
      </c>
      <c r="I6" s="128" t="s">
        <v>51</v>
      </c>
      <c r="J6" s="8"/>
    </row>
    <row r="7" spans="1:15" ht="15.75" customHeight="1">
      <c r="A7" s="2"/>
      <c r="B7" s="29"/>
      <c r="C7" s="56"/>
      <c r="D7" s="127" t="s">
        <v>49</v>
      </c>
      <c r="E7" s="126" t="s">
        <v>48</v>
      </c>
      <c r="F7" s="93"/>
      <c r="G7" s="93"/>
      <c r="H7" s="24"/>
      <c r="I7" s="23"/>
      <c r="J7" s="34"/>
    </row>
    <row r="8" spans="1:15" ht="24" hidden="1" customHeight="1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>
      <c r="A9" s="2"/>
      <c r="B9" s="2"/>
      <c r="D9" s="51"/>
      <c r="H9" s="18" t="s">
        <v>36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129" t="s">
        <v>52</v>
      </c>
      <c r="E11" s="129"/>
      <c r="F11" s="129"/>
      <c r="G11" s="129"/>
      <c r="H11" s="18" t="s">
        <v>42</v>
      </c>
      <c r="I11" s="134"/>
      <c r="J11" s="8"/>
    </row>
    <row r="12" spans="1:15" ht="15.75" customHeight="1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SUMIF(F51:F71,A16,I51:I71)+SUMIF(F51:F71,"PSU",I51:I71)</f>
        <v>0</v>
      </c>
      <c r="J16" s="85"/>
    </row>
    <row r="17" spans="1:10" ht="23.25" customHeight="1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SUMIF(F51:F71,A17,I51:I71)</f>
        <v>0</v>
      </c>
      <c r="J17" s="85"/>
    </row>
    <row r="18" spans="1:10" ht="23.25" customHeight="1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SUMIF(F51:F71,A18,I51:I71)</f>
        <v>0</v>
      </c>
      <c r="J18" s="85"/>
    </row>
    <row r="19" spans="1:10" ht="23.25" customHeight="1">
      <c r="A19" s="196" t="s">
        <v>104</v>
      </c>
      <c r="B19" s="38" t="s">
        <v>29</v>
      </c>
      <c r="C19" s="62"/>
      <c r="D19" s="63"/>
      <c r="E19" s="83"/>
      <c r="F19" s="84"/>
      <c r="G19" s="83"/>
      <c r="H19" s="84"/>
      <c r="I19" s="83">
        <f>SUMIF(F51:F71,A19,I51:I71)</f>
        <v>0</v>
      </c>
      <c r="J19" s="85"/>
    </row>
    <row r="20" spans="1:10" ht="23.25" customHeight="1">
      <c r="A20" s="196" t="s">
        <v>105</v>
      </c>
      <c r="B20" s="38" t="s">
        <v>30</v>
      </c>
      <c r="C20" s="62"/>
      <c r="D20" s="63"/>
      <c r="E20" s="83"/>
      <c r="F20" s="84"/>
      <c r="G20" s="83"/>
      <c r="H20" s="84"/>
      <c r="I20" s="83">
        <f>SUMIF(F51:F71,A20,I51:I71)</f>
        <v>0</v>
      </c>
      <c r="J20" s="85"/>
    </row>
    <row r="21" spans="1:10" ht="23.25" customHeight="1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61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>
      <c r="A39" s="137">
        <v>1</v>
      </c>
      <c r="B39" s="147" t="s">
        <v>53</v>
      </c>
      <c r="C39" s="148"/>
      <c r="D39" s="148"/>
      <c r="E39" s="148"/>
      <c r="F39" s="149">
        <f>'SO 01 1 Pol'!AE496+'SO 01 2.1 Pol'!AE104+'SO 01 2.2 Pol'!AE101</f>
        <v>0</v>
      </c>
      <c r="G39" s="150">
        <f>'SO 01 1 Pol'!AF496+'SO 01 2.1 Pol'!AF104+'SO 01 2.2 Pol'!AF101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customHeight="1">
      <c r="A40" s="137">
        <v>2</v>
      </c>
      <c r="B40" s="153" t="s">
        <v>54</v>
      </c>
      <c r="C40" s="154" t="s">
        <v>45</v>
      </c>
      <c r="D40" s="154"/>
      <c r="E40" s="154"/>
      <c r="F40" s="155">
        <f>'SO 01 1 Pol'!AE496+'SO 01 2.1 Pol'!AE104+'SO 01 2.2 Pol'!AE101</f>
        <v>0</v>
      </c>
      <c r="G40" s="156">
        <f>'SO 01 1 Pol'!AF496+'SO 01 2.1 Pol'!AF104+'SO 01 2.2 Pol'!AF101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customHeight="1">
      <c r="A41" s="137">
        <v>3</v>
      </c>
      <c r="B41" s="158" t="s">
        <v>55</v>
      </c>
      <c r="C41" s="148" t="s">
        <v>45</v>
      </c>
      <c r="D41" s="148"/>
      <c r="E41" s="148"/>
      <c r="F41" s="159">
        <f>'SO 01 1 Pol'!AE496</f>
        <v>0</v>
      </c>
      <c r="G41" s="151">
        <f>'SO 01 1 Pol'!AF496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customHeight="1">
      <c r="A42" s="137">
        <v>3</v>
      </c>
      <c r="B42" s="158" t="s">
        <v>56</v>
      </c>
      <c r="C42" s="148" t="s">
        <v>57</v>
      </c>
      <c r="D42" s="148"/>
      <c r="E42" s="148"/>
      <c r="F42" s="159">
        <f>'SO 01 2.1 Pol'!AE104</f>
        <v>0</v>
      </c>
      <c r="G42" s="151">
        <f>'SO 01 2.1 Pol'!AF104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customHeight="1">
      <c r="A43" s="137">
        <v>3</v>
      </c>
      <c r="B43" s="158" t="s">
        <v>58</v>
      </c>
      <c r="C43" s="148" t="s">
        <v>59</v>
      </c>
      <c r="D43" s="148"/>
      <c r="E43" s="148"/>
      <c r="F43" s="159">
        <f>'SO 01 2.2 Pol'!AE101</f>
        <v>0</v>
      </c>
      <c r="G43" s="151">
        <f>'SO 01 2.2 Pol'!AF101</f>
        <v>0</v>
      </c>
      <c r="H43" s="151">
        <f>(F43*SazbaDPH1/100)+(G43*SazbaDPH2/100)</f>
        <v>0</v>
      </c>
      <c r="I43" s="151">
        <f>F43+G43+H43</f>
        <v>0</v>
      </c>
      <c r="J43" s="152" t="str">
        <f>IF(CenaCelkemVypocet=0,"",I43/CenaCelkemVypocet*100)</f>
        <v/>
      </c>
    </row>
    <row r="44" spans="1:10" ht="25.5" customHeight="1">
      <c r="A44" s="137"/>
      <c r="B44" s="160" t="s">
        <v>60</v>
      </c>
      <c r="C44" s="161"/>
      <c r="D44" s="161"/>
      <c r="E44" s="162"/>
      <c r="F44" s="163">
        <f>SUMIF(A39:A43,"=1",F39:F43)</f>
        <v>0</v>
      </c>
      <c r="G44" s="164">
        <f>SUMIF(A39:A43,"=1",G39:G43)</f>
        <v>0</v>
      </c>
      <c r="H44" s="164">
        <f>SUMIF(A39:A43,"=1",H39:H43)</f>
        <v>0</v>
      </c>
      <c r="I44" s="164">
        <f>SUMIF(A39:A43,"=1",I39:I43)</f>
        <v>0</v>
      </c>
      <c r="J44" s="165">
        <f>SUMIF(A39:A43,"=1",J39:J43)</f>
        <v>0</v>
      </c>
    </row>
    <row r="48" spans="1:10" ht="15.75">
      <c r="B48" s="176" t="s">
        <v>62</v>
      </c>
    </row>
    <row r="50" spans="1:10" ht="25.5" customHeight="1">
      <c r="A50" s="178"/>
      <c r="B50" s="181" t="s">
        <v>18</v>
      </c>
      <c r="C50" s="181" t="s">
        <v>6</v>
      </c>
      <c r="D50" s="182"/>
      <c r="E50" s="182"/>
      <c r="F50" s="183" t="s">
        <v>63</v>
      </c>
      <c r="G50" s="183"/>
      <c r="H50" s="183"/>
      <c r="I50" s="183" t="s">
        <v>31</v>
      </c>
      <c r="J50" s="183" t="s">
        <v>0</v>
      </c>
    </row>
    <row r="51" spans="1:10" ht="36.75" customHeight="1">
      <c r="A51" s="179"/>
      <c r="B51" s="184" t="s">
        <v>55</v>
      </c>
      <c r="C51" s="185" t="s">
        <v>64</v>
      </c>
      <c r="D51" s="186"/>
      <c r="E51" s="186"/>
      <c r="F51" s="192" t="s">
        <v>26</v>
      </c>
      <c r="G51" s="193"/>
      <c r="H51" s="193"/>
      <c r="I51" s="193">
        <f>'SO 01 1 Pol'!G8</f>
        <v>0</v>
      </c>
      <c r="J51" s="190" t="str">
        <f>IF(I72=0,"",I51/I72*100)</f>
        <v/>
      </c>
    </row>
    <row r="52" spans="1:10" ht="36.75" customHeight="1">
      <c r="A52" s="179"/>
      <c r="B52" s="184" t="s">
        <v>65</v>
      </c>
      <c r="C52" s="185" t="s">
        <v>66</v>
      </c>
      <c r="D52" s="186"/>
      <c r="E52" s="186"/>
      <c r="F52" s="192" t="s">
        <v>26</v>
      </c>
      <c r="G52" s="193"/>
      <c r="H52" s="193"/>
      <c r="I52" s="193">
        <f>'SO 01 2.1 Pol'!G8</f>
        <v>0</v>
      </c>
      <c r="J52" s="190" t="str">
        <f>IF(I72=0,"",I52/I72*100)</f>
        <v/>
      </c>
    </row>
    <row r="53" spans="1:10" ht="36.75" customHeight="1">
      <c r="A53" s="179"/>
      <c r="B53" s="184" t="s">
        <v>67</v>
      </c>
      <c r="C53" s="185" t="s">
        <v>68</v>
      </c>
      <c r="D53" s="186"/>
      <c r="E53" s="186"/>
      <c r="F53" s="192" t="s">
        <v>26</v>
      </c>
      <c r="G53" s="193"/>
      <c r="H53" s="193"/>
      <c r="I53" s="193">
        <f>'SO 01 2.1 Pol'!G16</f>
        <v>0</v>
      </c>
      <c r="J53" s="190" t="str">
        <f>IF(I72=0,"",I53/I72*100)</f>
        <v/>
      </c>
    </row>
    <row r="54" spans="1:10" ht="36.75" customHeight="1">
      <c r="A54" s="179"/>
      <c r="B54" s="184" t="s">
        <v>69</v>
      </c>
      <c r="C54" s="185" t="s">
        <v>70</v>
      </c>
      <c r="D54" s="186"/>
      <c r="E54" s="186"/>
      <c r="F54" s="192" t="s">
        <v>26</v>
      </c>
      <c r="G54" s="193"/>
      <c r="H54" s="193"/>
      <c r="I54" s="193">
        <f>'SO 01 2.1 Pol'!G23</f>
        <v>0</v>
      </c>
      <c r="J54" s="190" t="str">
        <f>IF(I72=0,"",I54/I72*100)</f>
        <v/>
      </c>
    </row>
    <row r="55" spans="1:10" ht="36.75" customHeight="1">
      <c r="A55" s="179"/>
      <c r="B55" s="184" t="s">
        <v>71</v>
      </c>
      <c r="C55" s="185" t="s">
        <v>72</v>
      </c>
      <c r="D55" s="186"/>
      <c r="E55" s="186"/>
      <c r="F55" s="192" t="s">
        <v>26</v>
      </c>
      <c r="G55" s="193"/>
      <c r="H55" s="193"/>
      <c r="I55" s="193">
        <f>'SO 01 2.2 Pol'!G8</f>
        <v>0</v>
      </c>
      <c r="J55" s="190" t="str">
        <f>IF(I72=0,"",I55/I72*100)</f>
        <v/>
      </c>
    </row>
    <row r="56" spans="1:10" ht="36.75" customHeight="1">
      <c r="A56" s="179"/>
      <c r="B56" s="184" t="s">
        <v>73</v>
      </c>
      <c r="C56" s="185" t="s">
        <v>74</v>
      </c>
      <c r="D56" s="186"/>
      <c r="E56" s="186"/>
      <c r="F56" s="192" t="s">
        <v>26</v>
      </c>
      <c r="G56" s="193"/>
      <c r="H56" s="193"/>
      <c r="I56" s="193">
        <f>'SO 01 1 Pol'!G16</f>
        <v>0</v>
      </c>
      <c r="J56" s="190" t="str">
        <f>IF(I72=0,"",I56/I72*100)</f>
        <v/>
      </c>
    </row>
    <row r="57" spans="1:10" ht="36.75" customHeight="1">
      <c r="A57" s="179"/>
      <c r="B57" s="184" t="s">
        <v>75</v>
      </c>
      <c r="C57" s="185" t="s">
        <v>76</v>
      </c>
      <c r="D57" s="186"/>
      <c r="E57" s="186"/>
      <c r="F57" s="192" t="s">
        <v>26</v>
      </c>
      <c r="G57" s="193"/>
      <c r="H57" s="193"/>
      <c r="I57" s="193">
        <f>'SO 01 1 Pol'!G259</f>
        <v>0</v>
      </c>
      <c r="J57" s="190" t="str">
        <f>IF(I72=0,"",I57/I72*100)</f>
        <v/>
      </c>
    </row>
    <row r="58" spans="1:10" ht="36.75" customHeight="1">
      <c r="A58" s="179"/>
      <c r="B58" s="184" t="s">
        <v>77</v>
      </c>
      <c r="C58" s="185" t="s">
        <v>78</v>
      </c>
      <c r="D58" s="186"/>
      <c r="E58" s="186"/>
      <c r="F58" s="192" t="s">
        <v>26</v>
      </c>
      <c r="G58" s="193"/>
      <c r="H58" s="193"/>
      <c r="I58" s="193">
        <f>'SO 01 1 Pol'!G274</f>
        <v>0</v>
      </c>
      <c r="J58" s="190" t="str">
        <f>IF(I72=0,"",I58/I72*100)</f>
        <v/>
      </c>
    </row>
    <row r="59" spans="1:10" ht="36.75" customHeight="1">
      <c r="A59" s="179"/>
      <c r="B59" s="184" t="s">
        <v>79</v>
      </c>
      <c r="C59" s="185" t="s">
        <v>80</v>
      </c>
      <c r="D59" s="186"/>
      <c r="E59" s="186"/>
      <c r="F59" s="192" t="s">
        <v>26</v>
      </c>
      <c r="G59" s="193"/>
      <c r="H59" s="193"/>
      <c r="I59" s="193">
        <f>'SO 01 1 Pol'!G329</f>
        <v>0</v>
      </c>
      <c r="J59" s="190" t="str">
        <f>IF(I72=0,"",I59/I72*100)</f>
        <v/>
      </c>
    </row>
    <row r="60" spans="1:10" ht="36.75" customHeight="1">
      <c r="A60" s="179"/>
      <c r="B60" s="184" t="s">
        <v>81</v>
      </c>
      <c r="C60" s="185" t="s">
        <v>82</v>
      </c>
      <c r="D60" s="186"/>
      <c r="E60" s="186"/>
      <c r="F60" s="192" t="s">
        <v>27</v>
      </c>
      <c r="G60" s="193"/>
      <c r="H60" s="193"/>
      <c r="I60" s="193">
        <f>'SO 01 2.1 Pol'!G27</f>
        <v>0</v>
      </c>
      <c r="J60" s="190" t="str">
        <f>IF(I72=0,"",I60/I72*100)</f>
        <v/>
      </c>
    </row>
    <row r="61" spans="1:10" ht="36.75" customHeight="1">
      <c r="A61" s="179"/>
      <c r="B61" s="184" t="s">
        <v>83</v>
      </c>
      <c r="C61" s="185" t="s">
        <v>84</v>
      </c>
      <c r="D61" s="186"/>
      <c r="E61" s="186"/>
      <c r="F61" s="192" t="s">
        <v>27</v>
      </c>
      <c r="G61" s="193"/>
      <c r="H61" s="193"/>
      <c r="I61" s="193">
        <f>'SO 01 1 Pol'!G335</f>
        <v>0</v>
      </c>
      <c r="J61" s="190" t="str">
        <f>IF(I72=0,"",I61/I72*100)</f>
        <v/>
      </c>
    </row>
    <row r="62" spans="1:10" ht="36.75" customHeight="1">
      <c r="A62" s="179"/>
      <c r="B62" s="184" t="s">
        <v>85</v>
      </c>
      <c r="C62" s="185" t="s">
        <v>86</v>
      </c>
      <c r="D62" s="186"/>
      <c r="E62" s="186"/>
      <c r="F62" s="192" t="s">
        <v>27</v>
      </c>
      <c r="G62" s="193"/>
      <c r="H62" s="193"/>
      <c r="I62" s="193">
        <f>'SO 01 2.1 Pol'!G35+'SO 01 2.2 Pol'!G20</f>
        <v>0</v>
      </c>
      <c r="J62" s="190" t="str">
        <f>IF(I72=0,"",I62/I72*100)</f>
        <v/>
      </c>
    </row>
    <row r="63" spans="1:10" ht="36.75" customHeight="1">
      <c r="A63" s="179"/>
      <c r="B63" s="184" t="s">
        <v>87</v>
      </c>
      <c r="C63" s="185" t="s">
        <v>88</v>
      </c>
      <c r="D63" s="186"/>
      <c r="E63" s="186"/>
      <c r="F63" s="192" t="s">
        <v>27</v>
      </c>
      <c r="G63" s="193"/>
      <c r="H63" s="193"/>
      <c r="I63" s="193">
        <f>'SO 01 1 Pol'!G355</f>
        <v>0</v>
      </c>
      <c r="J63" s="190" t="str">
        <f>IF(I72=0,"",I63/I72*100)</f>
        <v/>
      </c>
    </row>
    <row r="64" spans="1:10" ht="36.75" customHeight="1">
      <c r="A64" s="179"/>
      <c r="B64" s="184" t="s">
        <v>89</v>
      </c>
      <c r="C64" s="185" t="s">
        <v>90</v>
      </c>
      <c r="D64" s="186"/>
      <c r="E64" s="186"/>
      <c r="F64" s="192" t="s">
        <v>27</v>
      </c>
      <c r="G64" s="193"/>
      <c r="H64" s="193"/>
      <c r="I64" s="193">
        <f>'SO 01 1 Pol'!G362+'SO 01 2.1 Pol'!G42</f>
        <v>0</v>
      </c>
      <c r="J64" s="190" t="str">
        <f>IF(I72=0,"",I64/I72*100)</f>
        <v/>
      </c>
    </row>
    <row r="65" spans="1:10" ht="36.75" customHeight="1">
      <c r="A65" s="179"/>
      <c r="B65" s="184" t="s">
        <v>91</v>
      </c>
      <c r="C65" s="185" t="s">
        <v>92</v>
      </c>
      <c r="D65" s="186"/>
      <c r="E65" s="186"/>
      <c r="F65" s="192" t="s">
        <v>27</v>
      </c>
      <c r="G65" s="193"/>
      <c r="H65" s="193"/>
      <c r="I65" s="193">
        <f>'SO 01 1 Pol'!G415</f>
        <v>0</v>
      </c>
      <c r="J65" s="190" t="str">
        <f>IF(I72=0,"",I65/I72*100)</f>
        <v/>
      </c>
    </row>
    <row r="66" spans="1:10" ht="36.75" customHeight="1">
      <c r="A66" s="179"/>
      <c r="B66" s="184" t="s">
        <v>93</v>
      </c>
      <c r="C66" s="185" t="s">
        <v>94</v>
      </c>
      <c r="D66" s="186"/>
      <c r="E66" s="186"/>
      <c r="F66" s="192" t="s">
        <v>27</v>
      </c>
      <c r="G66" s="193"/>
      <c r="H66" s="193"/>
      <c r="I66" s="193">
        <f>'SO 01 1 Pol'!G422+'SO 01 2.2 Pol'!G38</f>
        <v>0</v>
      </c>
      <c r="J66" s="190" t="str">
        <f>IF(I72=0,"",I66/I72*100)</f>
        <v/>
      </c>
    </row>
    <row r="67" spans="1:10" ht="36.75" customHeight="1">
      <c r="A67" s="179"/>
      <c r="B67" s="184" t="s">
        <v>95</v>
      </c>
      <c r="C67" s="185" t="s">
        <v>96</v>
      </c>
      <c r="D67" s="186"/>
      <c r="E67" s="186"/>
      <c r="F67" s="192" t="s">
        <v>28</v>
      </c>
      <c r="G67" s="193"/>
      <c r="H67" s="193"/>
      <c r="I67" s="193">
        <f>'SO 01 2.1 Pol'!G46+'SO 01 2.2 Pol'!G44</f>
        <v>0</v>
      </c>
      <c r="J67" s="190" t="str">
        <f>IF(I72=0,"",I67/I72*100)</f>
        <v/>
      </c>
    </row>
    <row r="68" spans="1:10" ht="36.75" customHeight="1">
      <c r="A68" s="179"/>
      <c r="B68" s="184" t="s">
        <v>97</v>
      </c>
      <c r="C68" s="185" t="s">
        <v>98</v>
      </c>
      <c r="D68" s="186"/>
      <c r="E68" s="186"/>
      <c r="F68" s="192" t="s">
        <v>28</v>
      </c>
      <c r="G68" s="193"/>
      <c r="H68" s="193"/>
      <c r="I68" s="193">
        <f>'SO 01 2.1 Pol'!G70+'SO 01 2.2 Pol'!G64</f>
        <v>0</v>
      </c>
      <c r="J68" s="190" t="str">
        <f>IF(I72=0,"",I68/I72*100)</f>
        <v/>
      </c>
    </row>
    <row r="69" spans="1:10" ht="36.75" customHeight="1">
      <c r="A69" s="179"/>
      <c r="B69" s="184" t="s">
        <v>99</v>
      </c>
      <c r="C69" s="185" t="s">
        <v>100</v>
      </c>
      <c r="D69" s="186"/>
      <c r="E69" s="186"/>
      <c r="F69" s="192" t="s">
        <v>28</v>
      </c>
      <c r="G69" s="193"/>
      <c r="H69" s="193"/>
      <c r="I69" s="193">
        <f>'SO 01 1 Pol'!G435</f>
        <v>0</v>
      </c>
      <c r="J69" s="190" t="str">
        <f>IF(I72=0,"",I69/I72*100)</f>
        <v/>
      </c>
    </row>
    <row r="70" spans="1:10" ht="36.75" customHeight="1">
      <c r="A70" s="179"/>
      <c r="B70" s="184" t="s">
        <v>101</v>
      </c>
      <c r="C70" s="185" t="s">
        <v>102</v>
      </c>
      <c r="D70" s="186"/>
      <c r="E70" s="186"/>
      <c r="F70" s="192" t="s">
        <v>103</v>
      </c>
      <c r="G70" s="193"/>
      <c r="H70" s="193"/>
      <c r="I70" s="193">
        <f>'SO 01 1 Pol'!G469</f>
        <v>0</v>
      </c>
      <c r="J70" s="190" t="str">
        <f>IF(I72=0,"",I70/I72*100)</f>
        <v/>
      </c>
    </row>
    <row r="71" spans="1:10" ht="36.75" customHeight="1">
      <c r="A71" s="179"/>
      <c r="B71" s="184" t="s">
        <v>104</v>
      </c>
      <c r="C71" s="185" t="s">
        <v>29</v>
      </c>
      <c r="D71" s="186"/>
      <c r="E71" s="186"/>
      <c r="F71" s="192" t="s">
        <v>104</v>
      </c>
      <c r="G71" s="193"/>
      <c r="H71" s="193"/>
      <c r="I71" s="193">
        <f>'SO 01 1 Pol'!G490+'SO 01 2.1 Pol'!G98+'SO 01 2.2 Pol'!G95</f>
        <v>0</v>
      </c>
      <c r="J71" s="190" t="str">
        <f>IF(I72=0,"",I71/I72*100)</f>
        <v/>
      </c>
    </row>
    <row r="72" spans="1:10" ht="25.5" customHeight="1">
      <c r="A72" s="180"/>
      <c r="B72" s="187" t="s">
        <v>1</v>
      </c>
      <c r="C72" s="188"/>
      <c r="D72" s="189"/>
      <c r="E72" s="189"/>
      <c r="F72" s="194"/>
      <c r="G72" s="195"/>
      <c r="H72" s="195"/>
      <c r="I72" s="195">
        <f>SUM(I51:I71)</f>
        <v>0</v>
      </c>
      <c r="J72" s="191">
        <f>SUM(J51:J71)</f>
        <v>0</v>
      </c>
    </row>
    <row r="73" spans="1:10">
      <c r="F73" s="135"/>
      <c r="G73" s="135"/>
      <c r="H73" s="135"/>
      <c r="I73" s="135"/>
      <c r="J73" s="136"/>
    </row>
    <row r="74" spans="1:10">
      <c r="F74" s="135"/>
      <c r="G74" s="135"/>
      <c r="H74" s="135"/>
      <c r="I74" s="135"/>
      <c r="J74" s="136"/>
    </row>
    <row r="75" spans="1:10">
      <c r="F75" s="135"/>
      <c r="G75" s="135"/>
      <c r="H75" s="135"/>
      <c r="I75" s="135"/>
      <c r="J75" s="136"/>
    </row>
  </sheetData>
  <sheetProtection password="8059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8">
    <mergeCell ref="C70:E70"/>
    <mergeCell ref="C71:E71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104" t="s">
        <v>7</v>
      </c>
      <c r="B1" s="104"/>
      <c r="C1" s="105"/>
      <c r="D1" s="104"/>
      <c r="E1" s="104"/>
      <c r="F1" s="104"/>
      <c r="G1" s="104"/>
    </row>
    <row r="2" spans="1:7" ht="24.95" customHeight="1">
      <c r="A2" s="50" t="s">
        <v>8</v>
      </c>
      <c r="B2" s="49"/>
      <c r="C2" s="106"/>
      <c r="D2" s="106"/>
      <c r="E2" s="106"/>
      <c r="F2" s="106"/>
      <c r="G2" s="107"/>
    </row>
    <row r="3" spans="1:7" ht="24.95" customHeight="1">
      <c r="A3" s="50" t="s">
        <v>9</v>
      </c>
      <c r="B3" s="49"/>
      <c r="C3" s="106"/>
      <c r="D3" s="106"/>
      <c r="E3" s="106"/>
      <c r="F3" s="106"/>
      <c r="G3" s="107"/>
    </row>
    <row r="4" spans="1:7" ht="24.95" customHeight="1">
      <c r="A4" s="50" t="s">
        <v>10</v>
      </c>
      <c r="B4" s="49"/>
      <c r="C4" s="106"/>
      <c r="D4" s="106"/>
      <c r="E4" s="106"/>
      <c r="F4" s="106"/>
      <c r="G4" s="107"/>
    </row>
    <row r="5" spans="1:7">
      <c r="B5" s="4"/>
      <c r="C5" s="5"/>
      <c r="D5" s="6"/>
    </row>
  </sheetData>
  <sheetProtection password="805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197" t="s">
        <v>7</v>
      </c>
      <c r="B1" s="197"/>
      <c r="C1" s="197"/>
      <c r="D1" s="197"/>
      <c r="E1" s="197"/>
      <c r="F1" s="197"/>
      <c r="G1" s="197"/>
      <c r="AG1" t="s">
        <v>106</v>
      </c>
    </row>
    <row r="2" spans="1:60" ht="24.95" customHeight="1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107</v>
      </c>
    </row>
    <row r="3" spans="1:60" ht="24.95" customHeight="1">
      <c r="A3" s="198" t="s">
        <v>9</v>
      </c>
      <c r="B3" s="49" t="s">
        <v>54</v>
      </c>
      <c r="C3" s="201" t="s">
        <v>45</v>
      </c>
      <c r="D3" s="199"/>
      <c r="E3" s="199"/>
      <c r="F3" s="199"/>
      <c r="G3" s="200"/>
      <c r="AC3" s="177" t="s">
        <v>107</v>
      </c>
      <c r="AG3" t="s">
        <v>108</v>
      </c>
    </row>
    <row r="4" spans="1:60" ht="24.95" customHeight="1">
      <c r="A4" s="202" t="s">
        <v>10</v>
      </c>
      <c r="B4" s="203" t="s">
        <v>55</v>
      </c>
      <c r="C4" s="204" t="s">
        <v>45</v>
      </c>
      <c r="D4" s="205"/>
      <c r="E4" s="205"/>
      <c r="F4" s="205"/>
      <c r="G4" s="206"/>
      <c r="AG4" t="s">
        <v>109</v>
      </c>
    </row>
    <row r="5" spans="1:60">
      <c r="D5" s="10"/>
    </row>
    <row r="6" spans="1:60" ht="38.25">
      <c r="A6" s="208" t="s">
        <v>110</v>
      </c>
      <c r="B6" s="210" t="s">
        <v>111</v>
      </c>
      <c r="C6" s="210" t="s">
        <v>112</v>
      </c>
      <c r="D6" s="209" t="s">
        <v>113</v>
      </c>
      <c r="E6" s="208" t="s">
        <v>114</v>
      </c>
      <c r="F6" s="207" t="s">
        <v>115</v>
      </c>
      <c r="G6" s="208" t="s">
        <v>31</v>
      </c>
      <c r="H6" s="211" t="s">
        <v>32</v>
      </c>
      <c r="I6" s="211" t="s">
        <v>116</v>
      </c>
      <c r="J6" s="211" t="s">
        <v>33</v>
      </c>
      <c r="K6" s="211" t="s">
        <v>117</v>
      </c>
      <c r="L6" s="211" t="s">
        <v>118</v>
      </c>
      <c r="M6" s="211" t="s">
        <v>119</v>
      </c>
      <c r="N6" s="211" t="s">
        <v>120</v>
      </c>
      <c r="O6" s="211" t="s">
        <v>121</v>
      </c>
      <c r="P6" s="211" t="s">
        <v>122</v>
      </c>
      <c r="Q6" s="211" t="s">
        <v>123</v>
      </c>
      <c r="R6" s="211" t="s">
        <v>124</v>
      </c>
      <c r="S6" s="211" t="s">
        <v>125</v>
      </c>
      <c r="T6" s="211" t="s">
        <v>126</v>
      </c>
      <c r="U6" s="211" t="s">
        <v>127</v>
      </c>
      <c r="V6" s="211" t="s">
        <v>128</v>
      </c>
      <c r="W6" s="211" t="s">
        <v>129</v>
      </c>
      <c r="X6" s="211" t="s">
        <v>130</v>
      </c>
    </row>
    <row r="7" spans="1:60" hidden="1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>
      <c r="A8" s="235" t="s">
        <v>131</v>
      </c>
      <c r="B8" s="236" t="s">
        <v>55</v>
      </c>
      <c r="C8" s="252" t="s">
        <v>64</v>
      </c>
      <c r="D8" s="237"/>
      <c r="E8" s="238"/>
      <c r="F8" s="239"/>
      <c r="G8" s="239">
        <f>SUMIF(AG9:AG15,"&lt;&gt;NOR",G9:G15)</f>
        <v>0</v>
      </c>
      <c r="H8" s="239"/>
      <c r="I8" s="239">
        <f>SUM(I9:I15)</f>
        <v>0</v>
      </c>
      <c r="J8" s="239"/>
      <c r="K8" s="239">
        <f>SUM(K9:K15)</f>
        <v>0</v>
      </c>
      <c r="L8" s="239"/>
      <c r="M8" s="239">
        <f>SUM(M9:M15)</f>
        <v>0</v>
      </c>
      <c r="N8" s="239"/>
      <c r="O8" s="239">
        <f>SUM(O9:O15)</f>
        <v>0</v>
      </c>
      <c r="P8" s="239"/>
      <c r="Q8" s="239">
        <f>SUM(Q9:Q15)</f>
        <v>0</v>
      </c>
      <c r="R8" s="239"/>
      <c r="S8" s="239"/>
      <c r="T8" s="240"/>
      <c r="U8" s="234"/>
      <c r="V8" s="234">
        <f>SUM(V9:V15)</f>
        <v>32.68</v>
      </c>
      <c r="W8" s="234"/>
      <c r="X8" s="234"/>
      <c r="AG8" t="s">
        <v>132</v>
      </c>
    </row>
    <row r="9" spans="1:60" outlineLevel="1">
      <c r="A9" s="241">
        <v>1</v>
      </c>
      <c r="B9" s="242" t="s">
        <v>133</v>
      </c>
      <c r="C9" s="253" t="s">
        <v>134</v>
      </c>
      <c r="D9" s="243" t="s">
        <v>135</v>
      </c>
      <c r="E9" s="244">
        <v>6.984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6"/>
      <c r="S9" s="246" t="s">
        <v>136</v>
      </c>
      <c r="T9" s="247" t="s">
        <v>136</v>
      </c>
      <c r="U9" s="231">
        <v>3.53</v>
      </c>
      <c r="V9" s="231">
        <f>ROUND(E9*U9,2)</f>
        <v>24.65</v>
      </c>
      <c r="W9" s="231"/>
      <c r="X9" s="231" t="s">
        <v>137</v>
      </c>
      <c r="Y9" s="212"/>
      <c r="Z9" s="212"/>
      <c r="AA9" s="212"/>
      <c r="AB9" s="212"/>
      <c r="AC9" s="212"/>
      <c r="AD9" s="212"/>
      <c r="AE9" s="212"/>
      <c r="AF9" s="212"/>
      <c r="AG9" s="212" t="s">
        <v>138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>
      <c r="A10" s="229"/>
      <c r="B10" s="230"/>
      <c r="C10" s="254" t="s">
        <v>139</v>
      </c>
      <c r="D10" s="232"/>
      <c r="E10" s="233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2"/>
      <c r="Z10" s="212"/>
      <c r="AA10" s="212"/>
      <c r="AB10" s="212"/>
      <c r="AC10" s="212"/>
      <c r="AD10" s="212"/>
      <c r="AE10" s="212"/>
      <c r="AF10" s="212"/>
      <c r="AG10" s="212" t="s">
        <v>140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>
      <c r="A11" s="229"/>
      <c r="B11" s="230"/>
      <c r="C11" s="254" t="s">
        <v>141</v>
      </c>
      <c r="D11" s="232"/>
      <c r="E11" s="233">
        <v>6.984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12"/>
      <c r="Z11" s="212"/>
      <c r="AA11" s="212"/>
      <c r="AB11" s="212"/>
      <c r="AC11" s="212"/>
      <c r="AD11" s="212"/>
      <c r="AE11" s="212"/>
      <c r="AF11" s="212"/>
      <c r="AG11" s="212" t="s">
        <v>140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>
      <c r="A12" s="241">
        <v>2</v>
      </c>
      <c r="B12" s="242" t="s">
        <v>142</v>
      </c>
      <c r="C12" s="253" t="s">
        <v>143</v>
      </c>
      <c r="D12" s="243" t="s">
        <v>135</v>
      </c>
      <c r="E12" s="244">
        <v>6.984</v>
      </c>
      <c r="F12" s="245"/>
      <c r="G12" s="246">
        <f>ROUND(E12*F12,2)</f>
        <v>0</v>
      </c>
      <c r="H12" s="245"/>
      <c r="I12" s="246">
        <f>ROUND(E12*H12,2)</f>
        <v>0</v>
      </c>
      <c r="J12" s="245"/>
      <c r="K12" s="246">
        <f>ROUND(E12*J12,2)</f>
        <v>0</v>
      </c>
      <c r="L12" s="246">
        <v>21</v>
      </c>
      <c r="M12" s="246">
        <f>G12*(1+L12/100)</f>
        <v>0</v>
      </c>
      <c r="N12" s="246">
        <v>0</v>
      </c>
      <c r="O12" s="246">
        <f>ROUND(E12*N12,2)</f>
        <v>0</v>
      </c>
      <c r="P12" s="246">
        <v>0</v>
      </c>
      <c r="Q12" s="246">
        <f>ROUND(E12*P12,2)</f>
        <v>0</v>
      </c>
      <c r="R12" s="246"/>
      <c r="S12" s="246" t="s">
        <v>136</v>
      </c>
      <c r="T12" s="247" t="s">
        <v>136</v>
      </c>
      <c r="U12" s="231">
        <v>1.1499999999999999</v>
      </c>
      <c r="V12" s="231">
        <f>ROUND(E12*U12,2)</f>
        <v>8.0299999999999994</v>
      </c>
      <c r="W12" s="231"/>
      <c r="X12" s="231" t="s">
        <v>137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138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29"/>
      <c r="B13" s="230"/>
      <c r="C13" s="254" t="s">
        <v>144</v>
      </c>
      <c r="D13" s="232"/>
      <c r="E13" s="233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12"/>
      <c r="Z13" s="212"/>
      <c r="AA13" s="212"/>
      <c r="AB13" s="212"/>
      <c r="AC13" s="212"/>
      <c r="AD13" s="212"/>
      <c r="AE13" s="212"/>
      <c r="AF13" s="212"/>
      <c r="AG13" s="212" t="s">
        <v>140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29"/>
      <c r="B14" s="230"/>
      <c r="C14" s="254" t="s">
        <v>145</v>
      </c>
      <c r="D14" s="232"/>
      <c r="E14" s="233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2"/>
      <c r="Z14" s="212"/>
      <c r="AA14" s="212"/>
      <c r="AB14" s="212"/>
      <c r="AC14" s="212"/>
      <c r="AD14" s="212"/>
      <c r="AE14" s="212"/>
      <c r="AF14" s="212"/>
      <c r="AG14" s="212" t="s">
        <v>140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29"/>
      <c r="B15" s="230"/>
      <c r="C15" s="254" t="s">
        <v>141</v>
      </c>
      <c r="D15" s="232"/>
      <c r="E15" s="233">
        <v>6.984</v>
      </c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12"/>
      <c r="Z15" s="212"/>
      <c r="AA15" s="212"/>
      <c r="AB15" s="212"/>
      <c r="AC15" s="212"/>
      <c r="AD15" s="212"/>
      <c r="AE15" s="212"/>
      <c r="AF15" s="212"/>
      <c r="AG15" s="212" t="s">
        <v>140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>
      <c r="A16" s="235" t="s">
        <v>131</v>
      </c>
      <c r="B16" s="236" t="s">
        <v>73</v>
      </c>
      <c r="C16" s="252" t="s">
        <v>74</v>
      </c>
      <c r="D16" s="237"/>
      <c r="E16" s="238"/>
      <c r="F16" s="239"/>
      <c r="G16" s="239">
        <f>SUMIF(AG17:AG258,"&lt;&gt;NOR",G17:G258)</f>
        <v>0</v>
      </c>
      <c r="H16" s="239"/>
      <c r="I16" s="239">
        <f>SUM(I17:I258)</f>
        <v>0</v>
      </c>
      <c r="J16" s="239"/>
      <c r="K16" s="239">
        <f>SUM(K17:K258)</f>
        <v>0</v>
      </c>
      <c r="L16" s="239"/>
      <c r="M16" s="239">
        <f>SUM(M17:M258)</f>
        <v>0</v>
      </c>
      <c r="N16" s="239"/>
      <c r="O16" s="239">
        <f>SUM(O17:O258)</f>
        <v>10.1</v>
      </c>
      <c r="P16" s="239"/>
      <c r="Q16" s="239">
        <f>SUM(Q17:Q258)</f>
        <v>0</v>
      </c>
      <c r="R16" s="239"/>
      <c r="S16" s="239"/>
      <c r="T16" s="240"/>
      <c r="U16" s="234"/>
      <c r="V16" s="234">
        <f>SUM(V17:V258)</f>
        <v>620.71</v>
      </c>
      <c r="W16" s="234"/>
      <c r="X16" s="234"/>
      <c r="AG16" t="s">
        <v>132</v>
      </c>
    </row>
    <row r="17" spans="1:60" outlineLevel="1">
      <c r="A17" s="241">
        <v>3</v>
      </c>
      <c r="B17" s="242" t="s">
        <v>146</v>
      </c>
      <c r="C17" s="253" t="s">
        <v>147</v>
      </c>
      <c r="D17" s="243" t="s">
        <v>148</v>
      </c>
      <c r="E17" s="244">
        <v>45.250700000000002</v>
      </c>
      <c r="F17" s="245"/>
      <c r="G17" s="246">
        <f>ROUND(E17*F17,2)</f>
        <v>0</v>
      </c>
      <c r="H17" s="245"/>
      <c r="I17" s="246">
        <f>ROUND(E17*H17,2)</f>
        <v>0</v>
      </c>
      <c r="J17" s="245"/>
      <c r="K17" s="246">
        <f>ROUND(E17*J17,2)</f>
        <v>0</v>
      </c>
      <c r="L17" s="246">
        <v>21</v>
      </c>
      <c r="M17" s="246">
        <f>G17*(1+L17/100)</f>
        <v>0</v>
      </c>
      <c r="N17" s="246">
        <v>4.0000000000000003E-5</v>
      </c>
      <c r="O17" s="246">
        <f>ROUND(E17*N17,2)</f>
        <v>0</v>
      </c>
      <c r="P17" s="246">
        <v>0</v>
      </c>
      <c r="Q17" s="246">
        <f>ROUND(E17*P17,2)</f>
        <v>0</v>
      </c>
      <c r="R17" s="246"/>
      <c r="S17" s="246" t="s">
        <v>136</v>
      </c>
      <c r="T17" s="247" t="s">
        <v>136</v>
      </c>
      <c r="U17" s="231">
        <v>0.08</v>
      </c>
      <c r="V17" s="231">
        <f>ROUND(E17*U17,2)</f>
        <v>3.62</v>
      </c>
      <c r="W17" s="231"/>
      <c r="X17" s="231" t="s">
        <v>137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138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>
      <c r="A18" s="229"/>
      <c r="B18" s="230"/>
      <c r="C18" s="254" t="s">
        <v>149</v>
      </c>
      <c r="D18" s="232"/>
      <c r="E18" s="233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12"/>
      <c r="Z18" s="212"/>
      <c r="AA18" s="212"/>
      <c r="AB18" s="212"/>
      <c r="AC18" s="212"/>
      <c r="AD18" s="212"/>
      <c r="AE18" s="212"/>
      <c r="AF18" s="212"/>
      <c r="AG18" s="212" t="s">
        <v>140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>
      <c r="A19" s="229"/>
      <c r="B19" s="230"/>
      <c r="C19" s="254" t="s">
        <v>150</v>
      </c>
      <c r="D19" s="232"/>
      <c r="E19" s="233">
        <v>1.6559999999999999</v>
      </c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12"/>
      <c r="Z19" s="212"/>
      <c r="AA19" s="212"/>
      <c r="AB19" s="212"/>
      <c r="AC19" s="212"/>
      <c r="AD19" s="212"/>
      <c r="AE19" s="212"/>
      <c r="AF19" s="212"/>
      <c r="AG19" s="212" t="s">
        <v>140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>
      <c r="A20" s="229"/>
      <c r="B20" s="230"/>
      <c r="C20" s="254" t="s">
        <v>151</v>
      </c>
      <c r="D20" s="232"/>
      <c r="E20" s="233">
        <v>1.1232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12"/>
      <c r="Z20" s="212"/>
      <c r="AA20" s="212"/>
      <c r="AB20" s="212"/>
      <c r="AC20" s="212"/>
      <c r="AD20" s="212"/>
      <c r="AE20" s="212"/>
      <c r="AF20" s="212"/>
      <c r="AG20" s="212" t="s">
        <v>140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>
      <c r="A21" s="229"/>
      <c r="B21" s="230"/>
      <c r="C21" s="254" t="s">
        <v>152</v>
      </c>
      <c r="D21" s="232"/>
      <c r="E21" s="233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12"/>
      <c r="Z21" s="212"/>
      <c r="AA21" s="212"/>
      <c r="AB21" s="212"/>
      <c r="AC21" s="212"/>
      <c r="AD21" s="212"/>
      <c r="AE21" s="212"/>
      <c r="AF21" s="212"/>
      <c r="AG21" s="212" t="s">
        <v>140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>
      <c r="A22" s="229"/>
      <c r="B22" s="230"/>
      <c r="C22" s="254" t="s">
        <v>153</v>
      </c>
      <c r="D22" s="232"/>
      <c r="E22" s="233">
        <v>19.550999999999998</v>
      </c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12"/>
      <c r="Z22" s="212"/>
      <c r="AA22" s="212"/>
      <c r="AB22" s="212"/>
      <c r="AC22" s="212"/>
      <c r="AD22" s="212"/>
      <c r="AE22" s="212"/>
      <c r="AF22" s="212"/>
      <c r="AG22" s="212" t="s">
        <v>140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>
      <c r="A23" s="229"/>
      <c r="B23" s="230"/>
      <c r="C23" s="254" t="s">
        <v>154</v>
      </c>
      <c r="D23" s="232"/>
      <c r="E23" s="233">
        <v>7.6729000000000003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12"/>
      <c r="Z23" s="212"/>
      <c r="AA23" s="212"/>
      <c r="AB23" s="212"/>
      <c r="AC23" s="212"/>
      <c r="AD23" s="212"/>
      <c r="AE23" s="212"/>
      <c r="AF23" s="212"/>
      <c r="AG23" s="212" t="s">
        <v>140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>
      <c r="A24" s="229"/>
      <c r="B24" s="230"/>
      <c r="C24" s="254" t="s">
        <v>155</v>
      </c>
      <c r="D24" s="232"/>
      <c r="E24" s="233">
        <v>1.2706999999999999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2"/>
      <c r="Z24" s="212"/>
      <c r="AA24" s="212"/>
      <c r="AB24" s="212"/>
      <c r="AC24" s="212"/>
      <c r="AD24" s="212"/>
      <c r="AE24" s="212"/>
      <c r="AF24" s="212"/>
      <c r="AG24" s="212" t="s">
        <v>140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>
      <c r="A25" s="229"/>
      <c r="B25" s="230"/>
      <c r="C25" s="254" t="s">
        <v>156</v>
      </c>
      <c r="D25" s="232"/>
      <c r="E25" s="233">
        <v>1.6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12"/>
      <c r="Z25" s="212"/>
      <c r="AA25" s="212"/>
      <c r="AB25" s="212"/>
      <c r="AC25" s="212"/>
      <c r="AD25" s="212"/>
      <c r="AE25" s="212"/>
      <c r="AF25" s="212"/>
      <c r="AG25" s="212" t="s">
        <v>140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>
      <c r="A26" s="229"/>
      <c r="B26" s="230"/>
      <c r="C26" s="254" t="s">
        <v>157</v>
      </c>
      <c r="D26" s="232"/>
      <c r="E26" s="233">
        <v>2.8481999999999998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140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>
      <c r="A27" s="229"/>
      <c r="B27" s="230"/>
      <c r="C27" s="254" t="s">
        <v>158</v>
      </c>
      <c r="D27" s="232"/>
      <c r="E27" s="233">
        <v>3.1583999999999999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12"/>
      <c r="Z27" s="212"/>
      <c r="AA27" s="212"/>
      <c r="AB27" s="212"/>
      <c r="AC27" s="212"/>
      <c r="AD27" s="212"/>
      <c r="AE27" s="212"/>
      <c r="AF27" s="212"/>
      <c r="AG27" s="212" t="s">
        <v>140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>
      <c r="A28" s="229"/>
      <c r="B28" s="230"/>
      <c r="C28" s="254" t="s">
        <v>159</v>
      </c>
      <c r="D28" s="232"/>
      <c r="E28" s="233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12"/>
      <c r="Z28" s="212"/>
      <c r="AA28" s="212"/>
      <c r="AB28" s="212"/>
      <c r="AC28" s="212"/>
      <c r="AD28" s="212"/>
      <c r="AE28" s="212"/>
      <c r="AF28" s="212"/>
      <c r="AG28" s="212" t="s">
        <v>140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29"/>
      <c r="B29" s="230"/>
      <c r="C29" s="254" t="s">
        <v>160</v>
      </c>
      <c r="D29" s="232"/>
      <c r="E29" s="233">
        <v>0.42330000000000001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12"/>
      <c r="Z29" s="212"/>
      <c r="AA29" s="212"/>
      <c r="AB29" s="212"/>
      <c r="AC29" s="212"/>
      <c r="AD29" s="212"/>
      <c r="AE29" s="212"/>
      <c r="AF29" s="212"/>
      <c r="AG29" s="212" t="s">
        <v>140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29"/>
      <c r="B30" s="230"/>
      <c r="C30" s="254" t="s">
        <v>161</v>
      </c>
      <c r="D30" s="232"/>
      <c r="E30" s="233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12"/>
      <c r="Z30" s="212"/>
      <c r="AA30" s="212"/>
      <c r="AB30" s="212"/>
      <c r="AC30" s="212"/>
      <c r="AD30" s="212"/>
      <c r="AE30" s="212"/>
      <c r="AF30" s="212"/>
      <c r="AG30" s="212" t="s">
        <v>140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>
      <c r="A31" s="229"/>
      <c r="B31" s="230"/>
      <c r="C31" s="254" t="s">
        <v>162</v>
      </c>
      <c r="D31" s="232"/>
      <c r="E31" s="233">
        <v>0.45579999999999998</v>
      </c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12"/>
      <c r="Z31" s="212"/>
      <c r="AA31" s="212"/>
      <c r="AB31" s="212"/>
      <c r="AC31" s="212"/>
      <c r="AD31" s="212"/>
      <c r="AE31" s="212"/>
      <c r="AF31" s="212"/>
      <c r="AG31" s="212" t="s">
        <v>140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>
      <c r="A32" s="229"/>
      <c r="B32" s="230"/>
      <c r="C32" s="254" t="s">
        <v>163</v>
      </c>
      <c r="D32" s="232"/>
      <c r="E32" s="233">
        <v>1.08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12"/>
      <c r="Z32" s="212"/>
      <c r="AA32" s="212"/>
      <c r="AB32" s="212"/>
      <c r="AC32" s="212"/>
      <c r="AD32" s="212"/>
      <c r="AE32" s="212"/>
      <c r="AF32" s="212"/>
      <c r="AG32" s="212" t="s">
        <v>140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>
      <c r="A33" s="229"/>
      <c r="B33" s="230"/>
      <c r="C33" s="254" t="s">
        <v>164</v>
      </c>
      <c r="D33" s="232"/>
      <c r="E33" s="233">
        <v>1.4159999999999999</v>
      </c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12"/>
      <c r="Z33" s="212"/>
      <c r="AA33" s="212"/>
      <c r="AB33" s="212"/>
      <c r="AC33" s="212"/>
      <c r="AD33" s="212"/>
      <c r="AE33" s="212"/>
      <c r="AF33" s="212"/>
      <c r="AG33" s="212" t="s">
        <v>140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29"/>
      <c r="B34" s="230"/>
      <c r="C34" s="254" t="s">
        <v>165</v>
      </c>
      <c r="D34" s="232"/>
      <c r="E34" s="233">
        <v>2.9952000000000001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12"/>
      <c r="Z34" s="212"/>
      <c r="AA34" s="212"/>
      <c r="AB34" s="212"/>
      <c r="AC34" s="212"/>
      <c r="AD34" s="212"/>
      <c r="AE34" s="212"/>
      <c r="AF34" s="212"/>
      <c r="AG34" s="212" t="s">
        <v>140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41">
        <v>4</v>
      </c>
      <c r="B35" s="242" t="s">
        <v>166</v>
      </c>
      <c r="C35" s="253" t="s">
        <v>167</v>
      </c>
      <c r="D35" s="243" t="s">
        <v>148</v>
      </c>
      <c r="E35" s="244">
        <v>306.72280000000001</v>
      </c>
      <c r="F35" s="245"/>
      <c r="G35" s="246">
        <f>ROUND(E35*F35,2)</f>
        <v>0</v>
      </c>
      <c r="H35" s="245"/>
      <c r="I35" s="246">
        <f>ROUND(E35*H35,2)</f>
        <v>0</v>
      </c>
      <c r="J35" s="245"/>
      <c r="K35" s="246">
        <f>ROUND(E35*J35,2)</f>
        <v>0</v>
      </c>
      <c r="L35" s="246">
        <v>21</v>
      </c>
      <c r="M35" s="246">
        <f>G35*(1+L35/100)</f>
        <v>0</v>
      </c>
      <c r="N35" s="246">
        <v>3.5E-4</v>
      </c>
      <c r="O35" s="246">
        <f>ROUND(E35*N35,2)</f>
        <v>0.11</v>
      </c>
      <c r="P35" s="246">
        <v>0</v>
      </c>
      <c r="Q35" s="246">
        <f>ROUND(E35*P35,2)</f>
        <v>0</v>
      </c>
      <c r="R35" s="246"/>
      <c r="S35" s="246" t="s">
        <v>136</v>
      </c>
      <c r="T35" s="247" t="s">
        <v>136</v>
      </c>
      <c r="U35" s="231">
        <v>7.0000000000000007E-2</v>
      </c>
      <c r="V35" s="231">
        <f>ROUND(E35*U35,2)</f>
        <v>21.47</v>
      </c>
      <c r="W35" s="231"/>
      <c r="X35" s="231" t="s">
        <v>137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138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29"/>
      <c r="B36" s="230"/>
      <c r="C36" s="254" t="s">
        <v>168</v>
      </c>
      <c r="D36" s="232"/>
      <c r="E36" s="233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12"/>
      <c r="Z36" s="212"/>
      <c r="AA36" s="212"/>
      <c r="AB36" s="212"/>
      <c r="AC36" s="212"/>
      <c r="AD36" s="212"/>
      <c r="AE36" s="212"/>
      <c r="AF36" s="212"/>
      <c r="AG36" s="212" t="s">
        <v>140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29"/>
      <c r="B37" s="230"/>
      <c r="C37" s="254" t="s">
        <v>169</v>
      </c>
      <c r="D37" s="232"/>
      <c r="E37" s="233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140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29"/>
      <c r="B38" s="230"/>
      <c r="C38" s="254" t="s">
        <v>170</v>
      </c>
      <c r="D38" s="232"/>
      <c r="E38" s="233">
        <v>306.72280000000001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12"/>
      <c r="Z38" s="212"/>
      <c r="AA38" s="212"/>
      <c r="AB38" s="212"/>
      <c r="AC38" s="212"/>
      <c r="AD38" s="212"/>
      <c r="AE38" s="212"/>
      <c r="AF38" s="212"/>
      <c r="AG38" s="212" t="s">
        <v>140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22.5" outlineLevel="1">
      <c r="A39" s="241">
        <v>5</v>
      </c>
      <c r="B39" s="242" t="s">
        <v>171</v>
      </c>
      <c r="C39" s="253" t="s">
        <v>172</v>
      </c>
      <c r="D39" s="243" t="s">
        <v>148</v>
      </c>
      <c r="E39" s="244">
        <v>21.067499999999999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6">
        <v>1.7129999999999999E-2</v>
      </c>
      <c r="O39" s="246">
        <f>ROUND(E39*N39,2)</f>
        <v>0.36</v>
      </c>
      <c r="P39" s="246">
        <v>0</v>
      </c>
      <c r="Q39" s="246">
        <f>ROUND(E39*P39,2)</f>
        <v>0</v>
      </c>
      <c r="R39" s="246"/>
      <c r="S39" s="246" t="s">
        <v>136</v>
      </c>
      <c r="T39" s="247" t="s">
        <v>136</v>
      </c>
      <c r="U39" s="231">
        <v>1.26</v>
      </c>
      <c r="V39" s="231">
        <f>ROUND(E39*U39,2)</f>
        <v>26.55</v>
      </c>
      <c r="W39" s="231"/>
      <c r="X39" s="231" t="s">
        <v>137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138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29"/>
      <c r="B40" s="230"/>
      <c r="C40" s="254" t="s">
        <v>173</v>
      </c>
      <c r="D40" s="232"/>
      <c r="E40" s="233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12"/>
      <c r="Z40" s="212"/>
      <c r="AA40" s="212"/>
      <c r="AB40" s="212"/>
      <c r="AC40" s="212"/>
      <c r="AD40" s="212"/>
      <c r="AE40" s="212"/>
      <c r="AF40" s="212"/>
      <c r="AG40" s="212" t="s">
        <v>140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29"/>
      <c r="B41" s="230"/>
      <c r="C41" s="254" t="s">
        <v>152</v>
      </c>
      <c r="D41" s="232"/>
      <c r="E41" s="233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12"/>
      <c r="Z41" s="212"/>
      <c r="AA41" s="212"/>
      <c r="AB41" s="212"/>
      <c r="AC41" s="212"/>
      <c r="AD41" s="212"/>
      <c r="AE41" s="212"/>
      <c r="AF41" s="212"/>
      <c r="AG41" s="212" t="s">
        <v>140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>
      <c r="A42" s="229"/>
      <c r="B42" s="230"/>
      <c r="C42" s="254" t="s">
        <v>174</v>
      </c>
      <c r="D42" s="232"/>
      <c r="E42" s="233">
        <v>1.7625</v>
      </c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12"/>
      <c r="Z42" s="212"/>
      <c r="AA42" s="212"/>
      <c r="AB42" s="212"/>
      <c r="AC42" s="212"/>
      <c r="AD42" s="212"/>
      <c r="AE42" s="212"/>
      <c r="AF42" s="212"/>
      <c r="AG42" s="212" t="s">
        <v>140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>
      <c r="A43" s="229"/>
      <c r="B43" s="230"/>
      <c r="C43" s="254" t="s">
        <v>161</v>
      </c>
      <c r="D43" s="232"/>
      <c r="E43" s="233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12"/>
      <c r="Z43" s="212"/>
      <c r="AA43" s="212"/>
      <c r="AB43" s="212"/>
      <c r="AC43" s="212"/>
      <c r="AD43" s="212"/>
      <c r="AE43" s="212"/>
      <c r="AF43" s="212"/>
      <c r="AG43" s="212" t="s">
        <v>140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29"/>
      <c r="B44" s="230"/>
      <c r="C44" s="254" t="s">
        <v>175</v>
      </c>
      <c r="D44" s="232"/>
      <c r="E44" s="233">
        <v>8.6575000000000006</v>
      </c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12"/>
      <c r="Z44" s="212"/>
      <c r="AA44" s="212"/>
      <c r="AB44" s="212"/>
      <c r="AC44" s="212"/>
      <c r="AD44" s="212"/>
      <c r="AE44" s="212"/>
      <c r="AF44" s="212"/>
      <c r="AG44" s="212" t="s">
        <v>140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29"/>
      <c r="B45" s="230"/>
      <c r="C45" s="254" t="s">
        <v>159</v>
      </c>
      <c r="D45" s="232"/>
      <c r="E45" s="233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12"/>
      <c r="Z45" s="212"/>
      <c r="AA45" s="212"/>
      <c r="AB45" s="212"/>
      <c r="AC45" s="212"/>
      <c r="AD45" s="212"/>
      <c r="AE45" s="212"/>
      <c r="AF45" s="212"/>
      <c r="AG45" s="212" t="s">
        <v>140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>
      <c r="A46" s="229"/>
      <c r="B46" s="230"/>
      <c r="C46" s="254" t="s">
        <v>176</v>
      </c>
      <c r="D46" s="232"/>
      <c r="E46" s="233">
        <v>5.1475</v>
      </c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12"/>
      <c r="Z46" s="212"/>
      <c r="AA46" s="212"/>
      <c r="AB46" s="212"/>
      <c r="AC46" s="212"/>
      <c r="AD46" s="212"/>
      <c r="AE46" s="212"/>
      <c r="AF46" s="212"/>
      <c r="AG46" s="212" t="s">
        <v>140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>
      <c r="A47" s="229"/>
      <c r="B47" s="230"/>
      <c r="C47" s="254" t="s">
        <v>149</v>
      </c>
      <c r="D47" s="232"/>
      <c r="E47" s="233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12"/>
      <c r="Z47" s="212"/>
      <c r="AA47" s="212"/>
      <c r="AB47" s="212"/>
      <c r="AC47" s="212"/>
      <c r="AD47" s="212"/>
      <c r="AE47" s="212"/>
      <c r="AF47" s="212"/>
      <c r="AG47" s="212" t="s">
        <v>140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29"/>
      <c r="B48" s="230"/>
      <c r="C48" s="254" t="s">
        <v>177</v>
      </c>
      <c r="D48" s="232"/>
      <c r="E48" s="233">
        <v>5.5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2"/>
      <c r="Z48" s="212"/>
      <c r="AA48" s="212"/>
      <c r="AB48" s="212"/>
      <c r="AC48" s="212"/>
      <c r="AD48" s="212"/>
      <c r="AE48" s="212"/>
      <c r="AF48" s="212"/>
      <c r="AG48" s="212" t="s">
        <v>140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ht="22.5" outlineLevel="1">
      <c r="A49" s="241">
        <v>6</v>
      </c>
      <c r="B49" s="242" t="s">
        <v>178</v>
      </c>
      <c r="C49" s="253" t="s">
        <v>179</v>
      </c>
      <c r="D49" s="243" t="s">
        <v>148</v>
      </c>
      <c r="E49" s="244">
        <v>241.75360000000001</v>
      </c>
      <c r="F49" s="245"/>
      <c r="G49" s="246">
        <f>ROUND(E49*F49,2)</f>
        <v>0</v>
      </c>
      <c r="H49" s="245"/>
      <c r="I49" s="246">
        <f>ROUND(E49*H49,2)</f>
        <v>0</v>
      </c>
      <c r="J49" s="245"/>
      <c r="K49" s="246">
        <f>ROUND(E49*J49,2)</f>
        <v>0</v>
      </c>
      <c r="L49" s="246">
        <v>21</v>
      </c>
      <c r="M49" s="246">
        <f>G49*(1+L49/100)</f>
        <v>0</v>
      </c>
      <c r="N49" s="246">
        <v>1.3480000000000001E-2</v>
      </c>
      <c r="O49" s="246">
        <f>ROUND(E49*N49,2)</f>
        <v>3.26</v>
      </c>
      <c r="P49" s="246">
        <v>0</v>
      </c>
      <c r="Q49" s="246">
        <f>ROUND(E49*P49,2)</f>
        <v>0</v>
      </c>
      <c r="R49" s="246"/>
      <c r="S49" s="246" t="s">
        <v>136</v>
      </c>
      <c r="T49" s="247" t="s">
        <v>136</v>
      </c>
      <c r="U49" s="231">
        <v>1.26</v>
      </c>
      <c r="V49" s="231">
        <f>ROUND(E49*U49,2)</f>
        <v>304.61</v>
      </c>
      <c r="W49" s="231"/>
      <c r="X49" s="231" t="s">
        <v>137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138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>
      <c r="A50" s="229"/>
      <c r="B50" s="230"/>
      <c r="C50" s="255" t="s">
        <v>180</v>
      </c>
      <c r="D50" s="248"/>
      <c r="E50" s="248"/>
      <c r="F50" s="248"/>
      <c r="G50" s="248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12"/>
      <c r="Z50" s="212"/>
      <c r="AA50" s="212"/>
      <c r="AB50" s="212"/>
      <c r="AC50" s="212"/>
      <c r="AD50" s="212"/>
      <c r="AE50" s="212"/>
      <c r="AF50" s="212"/>
      <c r="AG50" s="212" t="s">
        <v>181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29"/>
      <c r="B51" s="230"/>
      <c r="C51" s="254" t="s">
        <v>182</v>
      </c>
      <c r="D51" s="232"/>
      <c r="E51" s="233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12"/>
      <c r="Z51" s="212"/>
      <c r="AA51" s="212"/>
      <c r="AB51" s="212"/>
      <c r="AC51" s="212"/>
      <c r="AD51" s="212"/>
      <c r="AE51" s="212"/>
      <c r="AF51" s="212"/>
      <c r="AG51" s="212" t="s">
        <v>140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29"/>
      <c r="B52" s="230"/>
      <c r="C52" s="254" t="s">
        <v>152</v>
      </c>
      <c r="D52" s="232"/>
      <c r="E52" s="233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12"/>
      <c r="Z52" s="212"/>
      <c r="AA52" s="212"/>
      <c r="AB52" s="212"/>
      <c r="AC52" s="212"/>
      <c r="AD52" s="212"/>
      <c r="AE52" s="212"/>
      <c r="AF52" s="212"/>
      <c r="AG52" s="212" t="s">
        <v>140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>
      <c r="A53" s="229"/>
      <c r="B53" s="230"/>
      <c r="C53" s="254" t="s">
        <v>183</v>
      </c>
      <c r="D53" s="232"/>
      <c r="E53" s="233">
        <v>55.6</v>
      </c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12"/>
      <c r="Z53" s="212"/>
      <c r="AA53" s="212"/>
      <c r="AB53" s="212"/>
      <c r="AC53" s="212"/>
      <c r="AD53" s="212"/>
      <c r="AE53" s="212"/>
      <c r="AF53" s="212"/>
      <c r="AG53" s="212" t="s">
        <v>140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29"/>
      <c r="B54" s="230"/>
      <c r="C54" s="254" t="s">
        <v>184</v>
      </c>
      <c r="D54" s="232"/>
      <c r="E54" s="233">
        <v>-1.2706999999999999</v>
      </c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12"/>
      <c r="Z54" s="212"/>
      <c r="AA54" s="212"/>
      <c r="AB54" s="212"/>
      <c r="AC54" s="212"/>
      <c r="AD54" s="212"/>
      <c r="AE54" s="212"/>
      <c r="AF54" s="212"/>
      <c r="AG54" s="212" t="s">
        <v>140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>
      <c r="A55" s="229"/>
      <c r="B55" s="230"/>
      <c r="C55" s="254" t="s">
        <v>185</v>
      </c>
      <c r="D55" s="232"/>
      <c r="E55" s="233">
        <v>-3.1583999999999999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2"/>
      <c r="Z55" s="212"/>
      <c r="AA55" s="212"/>
      <c r="AB55" s="212"/>
      <c r="AC55" s="212"/>
      <c r="AD55" s="212"/>
      <c r="AE55" s="212"/>
      <c r="AF55" s="212"/>
      <c r="AG55" s="212" t="s">
        <v>140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>
      <c r="A56" s="229"/>
      <c r="B56" s="230"/>
      <c r="C56" s="254" t="s">
        <v>186</v>
      </c>
      <c r="D56" s="232"/>
      <c r="E56" s="233">
        <v>-2.8481999999999998</v>
      </c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12"/>
      <c r="Z56" s="212"/>
      <c r="AA56" s="212"/>
      <c r="AB56" s="212"/>
      <c r="AC56" s="212"/>
      <c r="AD56" s="212"/>
      <c r="AE56" s="212"/>
      <c r="AF56" s="212"/>
      <c r="AG56" s="212" t="s">
        <v>140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29"/>
      <c r="B57" s="230"/>
      <c r="C57" s="254" t="s">
        <v>161</v>
      </c>
      <c r="D57" s="232"/>
      <c r="E57" s="233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12"/>
      <c r="Z57" s="212"/>
      <c r="AA57" s="212"/>
      <c r="AB57" s="212"/>
      <c r="AC57" s="212"/>
      <c r="AD57" s="212"/>
      <c r="AE57" s="212"/>
      <c r="AF57" s="212"/>
      <c r="AG57" s="212" t="s">
        <v>140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29"/>
      <c r="B58" s="230"/>
      <c r="C58" s="254" t="s">
        <v>187</v>
      </c>
      <c r="D58" s="232"/>
      <c r="E58" s="233">
        <v>62.61</v>
      </c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12"/>
      <c r="Z58" s="212"/>
      <c r="AA58" s="212"/>
      <c r="AB58" s="212"/>
      <c r="AC58" s="212"/>
      <c r="AD58" s="212"/>
      <c r="AE58" s="212"/>
      <c r="AF58" s="212"/>
      <c r="AG58" s="212" t="s">
        <v>140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>
      <c r="A59" s="229"/>
      <c r="B59" s="230"/>
      <c r="C59" s="254" t="s">
        <v>188</v>
      </c>
      <c r="D59" s="232"/>
      <c r="E59" s="233">
        <v>-0.72</v>
      </c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12"/>
      <c r="Z59" s="212"/>
      <c r="AA59" s="212"/>
      <c r="AB59" s="212"/>
      <c r="AC59" s="212"/>
      <c r="AD59" s="212"/>
      <c r="AE59" s="212"/>
      <c r="AF59" s="212"/>
      <c r="AG59" s="212" t="s">
        <v>140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29"/>
      <c r="B60" s="230"/>
      <c r="C60" s="254" t="s">
        <v>189</v>
      </c>
      <c r="D60" s="232"/>
      <c r="E60" s="233">
        <v>-0.4</v>
      </c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12"/>
      <c r="Z60" s="212"/>
      <c r="AA60" s="212"/>
      <c r="AB60" s="212"/>
      <c r="AC60" s="212"/>
      <c r="AD60" s="212"/>
      <c r="AE60" s="212"/>
      <c r="AF60" s="212"/>
      <c r="AG60" s="212" t="s">
        <v>140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>
      <c r="A61" s="229"/>
      <c r="B61" s="230"/>
      <c r="C61" s="254" t="s">
        <v>186</v>
      </c>
      <c r="D61" s="232"/>
      <c r="E61" s="233">
        <v>-2.8481999999999998</v>
      </c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12"/>
      <c r="Z61" s="212"/>
      <c r="AA61" s="212"/>
      <c r="AB61" s="212"/>
      <c r="AC61" s="212"/>
      <c r="AD61" s="212"/>
      <c r="AE61" s="212"/>
      <c r="AF61" s="212"/>
      <c r="AG61" s="212" t="s">
        <v>140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29"/>
      <c r="B62" s="230"/>
      <c r="C62" s="254" t="s">
        <v>190</v>
      </c>
      <c r="D62" s="232"/>
      <c r="E62" s="233">
        <v>-1.2096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12"/>
      <c r="Z62" s="212"/>
      <c r="AA62" s="212"/>
      <c r="AB62" s="212"/>
      <c r="AC62" s="212"/>
      <c r="AD62" s="212"/>
      <c r="AE62" s="212"/>
      <c r="AF62" s="212"/>
      <c r="AG62" s="212" t="s">
        <v>140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29"/>
      <c r="B63" s="230"/>
      <c r="C63" s="254" t="s">
        <v>159</v>
      </c>
      <c r="D63" s="232"/>
      <c r="E63" s="233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12"/>
      <c r="Z63" s="212"/>
      <c r="AA63" s="212"/>
      <c r="AB63" s="212"/>
      <c r="AC63" s="212"/>
      <c r="AD63" s="212"/>
      <c r="AE63" s="212"/>
      <c r="AF63" s="212"/>
      <c r="AG63" s="212" t="s">
        <v>140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29"/>
      <c r="B64" s="230"/>
      <c r="C64" s="254" t="s">
        <v>191</v>
      </c>
      <c r="D64" s="232"/>
      <c r="E64" s="233">
        <v>69.495000000000005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12"/>
      <c r="Z64" s="212"/>
      <c r="AA64" s="212"/>
      <c r="AB64" s="212"/>
      <c r="AC64" s="212"/>
      <c r="AD64" s="212"/>
      <c r="AE64" s="212"/>
      <c r="AF64" s="212"/>
      <c r="AG64" s="212" t="s">
        <v>140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>
      <c r="A65" s="229"/>
      <c r="B65" s="230"/>
      <c r="C65" s="254" t="s">
        <v>192</v>
      </c>
      <c r="D65" s="232"/>
      <c r="E65" s="233">
        <v>-0.42330000000000001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12"/>
      <c r="Z65" s="212"/>
      <c r="AA65" s="212"/>
      <c r="AB65" s="212"/>
      <c r="AC65" s="212"/>
      <c r="AD65" s="212"/>
      <c r="AE65" s="212"/>
      <c r="AF65" s="212"/>
      <c r="AG65" s="212" t="s">
        <v>140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29"/>
      <c r="B66" s="230"/>
      <c r="C66" s="254" t="s">
        <v>193</v>
      </c>
      <c r="D66" s="232"/>
      <c r="E66" s="233">
        <v>-0.05</v>
      </c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12"/>
      <c r="Z66" s="212"/>
      <c r="AA66" s="212"/>
      <c r="AB66" s="212"/>
      <c r="AC66" s="212"/>
      <c r="AD66" s="212"/>
      <c r="AE66" s="212"/>
      <c r="AF66" s="212"/>
      <c r="AG66" s="212" t="s">
        <v>140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>
      <c r="A67" s="229"/>
      <c r="B67" s="230"/>
      <c r="C67" s="254" t="s">
        <v>194</v>
      </c>
      <c r="D67" s="232"/>
      <c r="E67" s="233">
        <v>-0.16</v>
      </c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12"/>
      <c r="Z67" s="212"/>
      <c r="AA67" s="212"/>
      <c r="AB67" s="212"/>
      <c r="AC67" s="212"/>
      <c r="AD67" s="212"/>
      <c r="AE67" s="212"/>
      <c r="AF67" s="212"/>
      <c r="AG67" s="212" t="s">
        <v>140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>
      <c r="A68" s="229"/>
      <c r="B68" s="230"/>
      <c r="C68" s="254" t="s">
        <v>149</v>
      </c>
      <c r="D68" s="232"/>
      <c r="E68" s="233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12"/>
      <c r="Z68" s="212"/>
      <c r="AA68" s="212"/>
      <c r="AB68" s="212"/>
      <c r="AC68" s="212"/>
      <c r="AD68" s="212"/>
      <c r="AE68" s="212"/>
      <c r="AF68" s="212"/>
      <c r="AG68" s="212" t="s">
        <v>140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>
      <c r="A69" s="229"/>
      <c r="B69" s="230"/>
      <c r="C69" s="254" t="s">
        <v>191</v>
      </c>
      <c r="D69" s="232"/>
      <c r="E69" s="233">
        <v>69.495000000000005</v>
      </c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12"/>
      <c r="Z69" s="212"/>
      <c r="AA69" s="212"/>
      <c r="AB69" s="212"/>
      <c r="AC69" s="212"/>
      <c r="AD69" s="212"/>
      <c r="AE69" s="212"/>
      <c r="AF69" s="212"/>
      <c r="AG69" s="212" t="s">
        <v>140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29"/>
      <c r="B70" s="230"/>
      <c r="C70" s="254" t="s">
        <v>195</v>
      </c>
      <c r="D70" s="232"/>
      <c r="E70" s="233">
        <v>-0.70199999999999996</v>
      </c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12"/>
      <c r="Z70" s="212"/>
      <c r="AA70" s="212"/>
      <c r="AB70" s="212"/>
      <c r="AC70" s="212"/>
      <c r="AD70" s="212"/>
      <c r="AE70" s="212"/>
      <c r="AF70" s="212"/>
      <c r="AG70" s="212" t="s">
        <v>140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>
      <c r="A71" s="229"/>
      <c r="B71" s="230"/>
      <c r="C71" s="254" t="s">
        <v>196</v>
      </c>
      <c r="D71" s="232"/>
      <c r="E71" s="233">
        <v>-1.6559999999999999</v>
      </c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12"/>
      <c r="Z71" s="212"/>
      <c r="AA71" s="212"/>
      <c r="AB71" s="212"/>
      <c r="AC71" s="212"/>
      <c r="AD71" s="212"/>
      <c r="AE71" s="212"/>
      <c r="AF71" s="212"/>
      <c r="AG71" s="212" t="s">
        <v>140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>
      <c r="A72" s="241">
        <v>7</v>
      </c>
      <c r="B72" s="242" t="s">
        <v>197</v>
      </c>
      <c r="C72" s="253" t="s">
        <v>198</v>
      </c>
      <c r="D72" s="243" t="s">
        <v>148</v>
      </c>
      <c r="E72" s="244">
        <v>43.844999999999999</v>
      </c>
      <c r="F72" s="245"/>
      <c r="G72" s="246">
        <f>ROUND(E72*F72,2)</f>
        <v>0</v>
      </c>
      <c r="H72" s="245"/>
      <c r="I72" s="246">
        <f>ROUND(E72*H72,2)</f>
        <v>0</v>
      </c>
      <c r="J72" s="245"/>
      <c r="K72" s="246">
        <f>ROUND(E72*J72,2)</f>
        <v>0</v>
      </c>
      <c r="L72" s="246">
        <v>21</v>
      </c>
      <c r="M72" s="246">
        <f>G72*(1+L72/100)</f>
        <v>0</v>
      </c>
      <c r="N72" s="246">
        <v>3.934E-2</v>
      </c>
      <c r="O72" s="246">
        <f>ROUND(E72*N72,2)</f>
        <v>1.72</v>
      </c>
      <c r="P72" s="246">
        <v>0</v>
      </c>
      <c r="Q72" s="246">
        <f>ROUND(E72*P72,2)</f>
        <v>0</v>
      </c>
      <c r="R72" s="246"/>
      <c r="S72" s="246" t="s">
        <v>136</v>
      </c>
      <c r="T72" s="247" t="s">
        <v>136</v>
      </c>
      <c r="U72" s="231">
        <v>1.4157999999999999</v>
      </c>
      <c r="V72" s="231">
        <f>ROUND(E72*U72,2)</f>
        <v>62.08</v>
      </c>
      <c r="W72" s="231"/>
      <c r="X72" s="231" t="s">
        <v>137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138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>
      <c r="A73" s="229"/>
      <c r="B73" s="230"/>
      <c r="C73" s="255" t="s">
        <v>199</v>
      </c>
      <c r="D73" s="248"/>
      <c r="E73" s="248"/>
      <c r="F73" s="248"/>
      <c r="G73" s="248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12"/>
      <c r="Z73" s="212"/>
      <c r="AA73" s="212"/>
      <c r="AB73" s="212"/>
      <c r="AC73" s="212"/>
      <c r="AD73" s="212"/>
      <c r="AE73" s="212"/>
      <c r="AF73" s="212"/>
      <c r="AG73" s="212" t="s">
        <v>181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>
      <c r="A74" s="229"/>
      <c r="B74" s="230"/>
      <c r="C74" s="254" t="s">
        <v>200</v>
      </c>
      <c r="D74" s="232"/>
      <c r="E74" s="233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12"/>
      <c r="Z74" s="212"/>
      <c r="AA74" s="212"/>
      <c r="AB74" s="212"/>
      <c r="AC74" s="212"/>
      <c r="AD74" s="212"/>
      <c r="AE74" s="212"/>
      <c r="AF74" s="212"/>
      <c r="AG74" s="212" t="s">
        <v>140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29"/>
      <c r="B75" s="230"/>
      <c r="C75" s="254" t="s">
        <v>152</v>
      </c>
      <c r="D75" s="232"/>
      <c r="E75" s="233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12"/>
      <c r="Z75" s="212"/>
      <c r="AA75" s="212"/>
      <c r="AB75" s="212"/>
      <c r="AC75" s="212"/>
      <c r="AD75" s="212"/>
      <c r="AE75" s="212"/>
      <c r="AF75" s="212"/>
      <c r="AG75" s="212" t="s">
        <v>140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29"/>
      <c r="B76" s="230"/>
      <c r="C76" s="254" t="s">
        <v>201</v>
      </c>
      <c r="D76" s="232"/>
      <c r="E76" s="233">
        <v>7.1550000000000002</v>
      </c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12"/>
      <c r="Z76" s="212"/>
      <c r="AA76" s="212"/>
      <c r="AB76" s="212"/>
      <c r="AC76" s="212"/>
      <c r="AD76" s="212"/>
      <c r="AE76" s="212"/>
      <c r="AF76" s="212"/>
      <c r="AG76" s="212" t="s">
        <v>140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>
      <c r="A77" s="229"/>
      <c r="B77" s="230"/>
      <c r="C77" s="254" t="s">
        <v>202</v>
      </c>
      <c r="D77" s="232"/>
      <c r="E77" s="233">
        <v>-1.44</v>
      </c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12"/>
      <c r="Z77" s="212"/>
      <c r="AA77" s="212"/>
      <c r="AB77" s="212"/>
      <c r="AC77" s="212"/>
      <c r="AD77" s="212"/>
      <c r="AE77" s="212"/>
      <c r="AF77" s="212"/>
      <c r="AG77" s="212" t="s">
        <v>140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>
      <c r="A78" s="229"/>
      <c r="B78" s="230"/>
      <c r="C78" s="254" t="s">
        <v>161</v>
      </c>
      <c r="D78" s="232"/>
      <c r="E78" s="233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12"/>
      <c r="Z78" s="212"/>
      <c r="AA78" s="212"/>
      <c r="AB78" s="212"/>
      <c r="AC78" s="212"/>
      <c r="AD78" s="212"/>
      <c r="AE78" s="212"/>
      <c r="AF78" s="212"/>
      <c r="AG78" s="212" t="s">
        <v>140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>
      <c r="A79" s="229"/>
      <c r="B79" s="230"/>
      <c r="C79" s="254" t="s">
        <v>203</v>
      </c>
      <c r="D79" s="232"/>
      <c r="E79" s="233">
        <v>16.872499999999999</v>
      </c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12"/>
      <c r="Z79" s="212"/>
      <c r="AA79" s="212"/>
      <c r="AB79" s="212"/>
      <c r="AC79" s="212"/>
      <c r="AD79" s="212"/>
      <c r="AE79" s="212"/>
      <c r="AF79" s="212"/>
      <c r="AG79" s="212" t="s">
        <v>140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29"/>
      <c r="B80" s="230"/>
      <c r="C80" s="254" t="s">
        <v>204</v>
      </c>
      <c r="D80" s="232"/>
      <c r="E80" s="233">
        <v>-0.36</v>
      </c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12"/>
      <c r="Z80" s="212"/>
      <c r="AA80" s="212"/>
      <c r="AB80" s="212"/>
      <c r="AC80" s="212"/>
      <c r="AD80" s="212"/>
      <c r="AE80" s="212"/>
      <c r="AF80" s="212"/>
      <c r="AG80" s="212" t="s">
        <v>140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29"/>
      <c r="B81" s="230"/>
      <c r="C81" s="254" t="s">
        <v>159</v>
      </c>
      <c r="D81" s="232"/>
      <c r="E81" s="233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12"/>
      <c r="Z81" s="212"/>
      <c r="AA81" s="212"/>
      <c r="AB81" s="212"/>
      <c r="AC81" s="212"/>
      <c r="AD81" s="212"/>
      <c r="AE81" s="212"/>
      <c r="AF81" s="212"/>
      <c r="AG81" s="212" t="s">
        <v>140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29"/>
      <c r="B82" s="230"/>
      <c r="C82" s="254" t="s">
        <v>205</v>
      </c>
      <c r="D82" s="232"/>
      <c r="E82" s="233">
        <v>10.98</v>
      </c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12"/>
      <c r="Z82" s="212"/>
      <c r="AA82" s="212"/>
      <c r="AB82" s="212"/>
      <c r="AC82" s="212"/>
      <c r="AD82" s="212"/>
      <c r="AE82" s="212"/>
      <c r="AF82" s="212"/>
      <c r="AG82" s="212" t="s">
        <v>140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29"/>
      <c r="B83" s="230"/>
      <c r="C83" s="254" t="s">
        <v>206</v>
      </c>
      <c r="D83" s="232"/>
      <c r="E83" s="233">
        <v>-0.21</v>
      </c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12"/>
      <c r="Z83" s="212"/>
      <c r="AA83" s="212"/>
      <c r="AB83" s="212"/>
      <c r="AC83" s="212"/>
      <c r="AD83" s="212"/>
      <c r="AE83" s="212"/>
      <c r="AF83" s="212"/>
      <c r="AG83" s="212" t="s">
        <v>140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29"/>
      <c r="B84" s="230"/>
      <c r="C84" s="254" t="s">
        <v>207</v>
      </c>
      <c r="D84" s="232"/>
      <c r="E84" s="233">
        <v>-0.25</v>
      </c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12"/>
      <c r="Z84" s="212"/>
      <c r="AA84" s="212"/>
      <c r="AB84" s="212"/>
      <c r="AC84" s="212"/>
      <c r="AD84" s="212"/>
      <c r="AE84" s="212"/>
      <c r="AF84" s="212"/>
      <c r="AG84" s="212" t="s">
        <v>140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29"/>
      <c r="B85" s="230"/>
      <c r="C85" s="254" t="s">
        <v>208</v>
      </c>
      <c r="D85" s="232"/>
      <c r="E85" s="233">
        <v>-0.18</v>
      </c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12"/>
      <c r="Z85" s="212"/>
      <c r="AA85" s="212"/>
      <c r="AB85" s="212"/>
      <c r="AC85" s="212"/>
      <c r="AD85" s="212"/>
      <c r="AE85" s="212"/>
      <c r="AF85" s="212"/>
      <c r="AG85" s="212" t="s">
        <v>140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29"/>
      <c r="B86" s="230"/>
      <c r="C86" s="254" t="s">
        <v>149</v>
      </c>
      <c r="D86" s="232"/>
      <c r="E86" s="233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12"/>
      <c r="Z86" s="212"/>
      <c r="AA86" s="212"/>
      <c r="AB86" s="212"/>
      <c r="AC86" s="212"/>
      <c r="AD86" s="212"/>
      <c r="AE86" s="212"/>
      <c r="AF86" s="212"/>
      <c r="AG86" s="212" t="s">
        <v>140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29"/>
      <c r="B87" s="230"/>
      <c r="C87" s="254" t="s">
        <v>209</v>
      </c>
      <c r="D87" s="232"/>
      <c r="E87" s="233">
        <v>11.57</v>
      </c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12"/>
      <c r="Z87" s="212"/>
      <c r="AA87" s="212"/>
      <c r="AB87" s="212"/>
      <c r="AC87" s="212"/>
      <c r="AD87" s="212"/>
      <c r="AE87" s="212"/>
      <c r="AF87" s="212"/>
      <c r="AG87" s="212" t="s">
        <v>140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29"/>
      <c r="B88" s="230"/>
      <c r="C88" s="254" t="s">
        <v>210</v>
      </c>
      <c r="D88" s="232"/>
      <c r="E88" s="233">
        <v>-0.29249999999999998</v>
      </c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12"/>
      <c r="Z88" s="212"/>
      <c r="AA88" s="212"/>
      <c r="AB88" s="212"/>
      <c r="AC88" s="212"/>
      <c r="AD88" s="212"/>
      <c r="AE88" s="212"/>
      <c r="AF88" s="212"/>
      <c r="AG88" s="212" t="s">
        <v>140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>
      <c r="A89" s="241">
        <v>8</v>
      </c>
      <c r="B89" s="242" t="s">
        <v>211</v>
      </c>
      <c r="C89" s="253" t="s">
        <v>212</v>
      </c>
      <c r="D89" s="243" t="s">
        <v>148</v>
      </c>
      <c r="E89" s="244">
        <v>5.7149999999999999</v>
      </c>
      <c r="F89" s="245"/>
      <c r="G89" s="246">
        <f>ROUND(E89*F89,2)</f>
        <v>0</v>
      </c>
      <c r="H89" s="245"/>
      <c r="I89" s="246">
        <f>ROUND(E89*H89,2)</f>
        <v>0</v>
      </c>
      <c r="J89" s="245"/>
      <c r="K89" s="246">
        <f>ROUND(E89*J89,2)</f>
        <v>0</v>
      </c>
      <c r="L89" s="246">
        <v>21</v>
      </c>
      <c r="M89" s="246">
        <f>G89*(1+L89/100)</f>
        <v>0</v>
      </c>
      <c r="N89" s="246">
        <v>1.295E-2</v>
      </c>
      <c r="O89" s="246">
        <f>ROUND(E89*N89,2)</f>
        <v>7.0000000000000007E-2</v>
      </c>
      <c r="P89" s="246">
        <v>0</v>
      </c>
      <c r="Q89" s="246">
        <f>ROUND(E89*P89,2)</f>
        <v>0</v>
      </c>
      <c r="R89" s="246"/>
      <c r="S89" s="246" t="s">
        <v>136</v>
      </c>
      <c r="T89" s="247" t="s">
        <v>136</v>
      </c>
      <c r="U89" s="231">
        <v>2.9</v>
      </c>
      <c r="V89" s="231">
        <f>ROUND(E89*U89,2)</f>
        <v>16.57</v>
      </c>
      <c r="W89" s="231"/>
      <c r="X89" s="231" t="s">
        <v>137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138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29"/>
      <c r="B90" s="230"/>
      <c r="C90" s="255" t="s">
        <v>180</v>
      </c>
      <c r="D90" s="248"/>
      <c r="E90" s="248"/>
      <c r="F90" s="248"/>
      <c r="G90" s="248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12"/>
      <c r="Z90" s="212"/>
      <c r="AA90" s="212"/>
      <c r="AB90" s="212"/>
      <c r="AC90" s="212"/>
      <c r="AD90" s="212"/>
      <c r="AE90" s="212"/>
      <c r="AF90" s="212"/>
      <c r="AG90" s="212" t="s">
        <v>181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>
      <c r="A91" s="229"/>
      <c r="B91" s="230"/>
      <c r="C91" s="254" t="s">
        <v>213</v>
      </c>
      <c r="D91" s="232"/>
      <c r="E91" s="233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12"/>
      <c r="Z91" s="212"/>
      <c r="AA91" s="212"/>
      <c r="AB91" s="212"/>
      <c r="AC91" s="212"/>
      <c r="AD91" s="212"/>
      <c r="AE91" s="212"/>
      <c r="AF91" s="212"/>
      <c r="AG91" s="212" t="s">
        <v>140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29"/>
      <c r="B92" s="230"/>
      <c r="C92" s="254" t="s">
        <v>152</v>
      </c>
      <c r="D92" s="232"/>
      <c r="E92" s="233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12"/>
      <c r="Z92" s="212"/>
      <c r="AA92" s="212"/>
      <c r="AB92" s="212"/>
      <c r="AC92" s="212"/>
      <c r="AD92" s="212"/>
      <c r="AE92" s="212"/>
      <c r="AF92" s="212"/>
      <c r="AG92" s="212" t="s">
        <v>140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29"/>
      <c r="B93" s="230"/>
      <c r="C93" s="254" t="s">
        <v>214</v>
      </c>
      <c r="D93" s="232"/>
      <c r="E93" s="233">
        <v>0.48749999999999999</v>
      </c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12"/>
      <c r="Z93" s="212"/>
      <c r="AA93" s="212"/>
      <c r="AB93" s="212"/>
      <c r="AC93" s="212"/>
      <c r="AD93" s="212"/>
      <c r="AE93" s="212"/>
      <c r="AF93" s="212"/>
      <c r="AG93" s="212" t="s">
        <v>140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29"/>
      <c r="B94" s="230"/>
      <c r="C94" s="254" t="s">
        <v>215</v>
      </c>
      <c r="D94" s="232"/>
      <c r="E94" s="233">
        <v>1.1819999999999999</v>
      </c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12"/>
      <c r="Z94" s="212"/>
      <c r="AA94" s="212"/>
      <c r="AB94" s="212"/>
      <c r="AC94" s="212"/>
      <c r="AD94" s="212"/>
      <c r="AE94" s="212"/>
      <c r="AF94" s="212"/>
      <c r="AG94" s="212" t="s">
        <v>140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29"/>
      <c r="B95" s="230"/>
      <c r="C95" s="254" t="s">
        <v>216</v>
      </c>
      <c r="D95" s="232"/>
      <c r="E95" s="233">
        <v>0.72599999999999998</v>
      </c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12"/>
      <c r="Z95" s="212"/>
      <c r="AA95" s="212"/>
      <c r="AB95" s="212"/>
      <c r="AC95" s="212"/>
      <c r="AD95" s="212"/>
      <c r="AE95" s="212"/>
      <c r="AF95" s="212"/>
      <c r="AG95" s="212" t="s">
        <v>140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>
      <c r="A96" s="229"/>
      <c r="B96" s="230"/>
      <c r="C96" s="254" t="s">
        <v>161</v>
      </c>
      <c r="D96" s="232"/>
      <c r="E96" s="233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12"/>
      <c r="Z96" s="212"/>
      <c r="AA96" s="212"/>
      <c r="AB96" s="212"/>
      <c r="AC96" s="212"/>
      <c r="AD96" s="212"/>
      <c r="AE96" s="212"/>
      <c r="AF96" s="212"/>
      <c r="AG96" s="212" t="s">
        <v>140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29"/>
      <c r="B97" s="230"/>
      <c r="C97" s="254" t="s">
        <v>217</v>
      </c>
      <c r="D97" s="232"/>
      <c r="E97" s="233">
        <v>0.45</v>
      </c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12"/>
      <c r="Z97" s="212"/>
      <c r="AA97" s="212"/>
      <c r="AB97" s="212"/>
      <c r="AC97" s="212"/>
      <c r="AD97" s="212"/>
      <c r="AE97" s="212"/>
      <c r="AF97" s="212"/>
      <c r="AG97" s="212" t="s">
        <v>140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29"/>
      <c r="B98" s="230"/>
      <c r="C98" s="254" t="s">
        <v>218</v>
      </c>
      <c r="D98" s="232"/>
      <c r="E98" s="233">
        <v>0.27</v>
      </c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12"/>
      <c r="Z98" s="212"/>
      <c r="AA98" s="212"/>
      <c r="AB98" s="212"/>
      <c r="AC98" s="212"/>
      <c r="AD98" s="212"/>
      <c r="AE98" s="212"/>
      <c r="AF98" s="212"/>
      <c r="AG98" s="212" t="s">
        <v>140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29"/>
      <c r="B99" s="230"/>
      <c r="C99" s="254" t="s">
        <v>216</v>
      </c>
      <c r="D99" s="232"/>
      <c r="E99" s="233">
        <v>0.72599999999999998</v>
      </c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12"/>
      <c r="Z99" s="212"/>
      <c r="AA99" s="212"/>
      <c r="AB99" s="212"/>
      <c r="AC99" s="212"/>
      <c r="AD99" s="212"/>
      <c r="AE99" s="212"/>
      <c r="AF99" s="212"/>
      <c r="AG99" s="212" t="s">
        <v>140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29"/>
      <c r="B100" s="230"/>
      <c r="C100" s="254" t="s">
        <v>219</v>
      </c>
      <c r="D100" s="232"/>
      <c r="E100" s="233">
        <v>0.498</v>
      </c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140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29"/>
      <c r="B101" s="230"/>
      <c r="C101" s="254" t="s">
        <v>159</v>
      </c>
      <c r="D101" s="232"/>
      <c r="E101" s="233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140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>
      <c r="A102" s="229"/>
      <c r="B102" s="230"/>
      <c r="C102" s="254" t="s">
        <v>220</v>
      </c>
      <c r="D102" s="232"/>
      <c r="E102" s="233">
        <v>0.32550000000000001</v>
      </c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140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>
      <c r="A103" s="229"/>
      <c r="B103" s="230"/>
      <c r="C103" s="254" t="s">
        <v>149</v>
      </c>
      <c r="D103" s="232"/>
      <c r="E103" s="233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12"/>
      <c r="Z103" s="212"/>
      <c r="AA103" s="212"/>
      <c r="AB103" s="212"/>
      <c r="AC103" s="212"/>
      <c r="AD103" s="212"/>
      <c r="AE103" s="212"/>
      <c r="AF103" s="212"/>
      <c r="AG103" s="212" t="s">
        <v>140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>
      <c r="A104" s="229"/>
      <c r="B104" s="230"/>
      <c r="C104" s="254" t="s">
        <v>221</v>
      </c>
      <c r="D104" s="232"/>
      <c r="E104" s="233">
        <v>0.44550000000000001</v>
      </c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140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>
      <c r="A105" s="229"/>
      <c r="B105" s="230"/>
      <c r="C105" s="254" t="s">
        <v>222</v>
      </c>
      <c r="D105" s="232"/>
      <c r="E105" s="233">
        <v>0.60450000000000004</v>
      </c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140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ht="22.5" outlineLevel="1">
      <c r="A106" s="241">
        <v>9</v>
      </c>
      <c r="B106" s="242" t="s">
        <v>223</v>
      </c>
      <c r="C106" s="253" t="s">
        <v>224</v>
      </c>
      <c r="D106" s="243" t="s">
        <v>148</v>
      </c>
      <c r="E106" s="244">
        <v>1.998</v>
      </c>
      <c r="F106" s="245"/>
      <c r="G106" s="246">
        <f>ROUND(E106*F106,2)</f>
        <v>0</v>
      </c>
      <c r="H106" s="245"/>
      <c r="I106" s="246">
        <f>ROUND(E106*H106,2)</f>
        <v>0</v>
      </c>
      <c r="J106" s="245"/>
      <c r="K106" s="246">
        <f>ROUND(E106*J106,2)</f>
        <v>0</v>
      </c>
      <c r="L106" s="246">
        <v>21</v>
      </c>
      <c r="M106" s="246">
        <f>G106*(1+L106/100)</f>
        <v>0</v>
      </c>
      <c r="N106" s="246">
        <v>9.4900000000000002E-3</v>
      </c>
      <c r="O106" s="246">
        <f>ROUND(E106*N106,2)</f>
        <v>0.02</v>
      </c>
      <c r="P106" s="246">
        <v>0</v>
      </c>
      <c r="Q106" s="246">
        <f>ROUND(E106*P106,2)</f>
        <v>0</v>
      </c>
      <c r="R106" s="246"/>
      <c r="S106" s="246" t="s">
        <v>136</v>
      </c>
      <c r="T106" s="247" t="s">
        <v>136</v>
      </c>
      <c r="U106" s="231">
        <v>2.3519999999999999</v>
      </c>
      <c r="V106" s="231">
        <f>ROUND(E106*U106,2)</f>
        <v>4.7</v>
      </c>
      <c r="W106" s="231"/>
      <c r="X106" s="231" t="s">
        <v>137</v>
      </c>
      <c r="Y106" s="212"/>
      <c r="Z106" s="212"/>
      <c r="AA106" s="212"/>
      <c r="AB106" s="212"/>
      <c r="AC106" s="212"/>
      <c r="AD106" s="212"/>
      <c r="AE106" s="212"/>
      <c r="AF106" s="212"/>
      <c r="AG106" s="212" t="s">
        <v>138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>
      <c r="A107" s="229"/>
      <c r="B107" s="230"/>
      <c r="C107" s="255" t="s">
        <v>225</v>
      </c>
      <c r="D107" s="248"/>
      <c r="E107" s="248"/>
      <c r="F107" s="248"/>
      <c r="G107" s="248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181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>
      <c r="A108" s="229"/>
      <c r="B108" s="230"/>
      <c r="C108" s="254" t="s">
        <v>226</v>
      </c>
      <c r="D108" s="232"/>
      <c r="E108" s="233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140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>
      <c r="A109" s="229"/>
      <c r="B109" s="230"/>
      <c r="C109" s="254" t="s">
        <v>227</v>
      </c>
      <c r="D109" s="232"/>
      <c r="E109" s="233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140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>
      <c r="A110" s="229"/>
      <c r="B110" s="230"/>
      <c r="C110" s="254" t="s">
        <v>228</v>
      </c>
      <c r="D110" s="232"/>
      <c r="E110" s="233">
        <v>0.16650000000000001</v>
      </c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140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>
      <c r="A111" s="229"/>
      <c r="B111" s="230"/>
      <c r="C111" s="254" t="s">
        <v>229</v>
      </c>
      <c r="D111" s="232"/>
      <c r="E111" s="233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140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>
      <c r="A112" s="229"/>
      <c r="B112" s="230"/>
      <c r="C112" s="254" t="s">
        <v>230</v>
      </c>
      <c r="D112" s="232"/>
      <c r="E112" s="233">
        <v>0.33600000000000002</v>
      </c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140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>
      <c r="A113" s="229"/>
      <c r="B113" s="230"/>
      <c r="C113" s="254" t="s">
        <v>231</v>
      </c>
      <c r="D113" s="232"/>
      <c r="E113" s="233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140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>
      <c r="A114" s="229"/>
      <c r="B114" s="230"/>
      <c r="C114" s="254" t="s">
        <v>232</v>
      </c>
      <c r="D114" s="232"/>
      <c r="E114" s="233">
        <v>0.30299999999999999</v>
      </c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140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>
      <c r="A115" s="229"/>
      <c r="B115" s="230"/>
      <c r="C115" s="254" t="s">
        <v>233</v>
      </c>
      <c r="D115" s="232"/>
      <c r="E115" s="233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140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>
      <c r="A116" s="229"/>
      <c r="B116" s="230"/>
      <c r="C116" s="254" t="s">
        <v>234</v>
      </c>
      <c r="D116" s="232"/>
      <c r="E116" s="233">
        <v>0.16200000000000001</v>
      </c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140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>
      <c r="A117" s="229"/>
      <c r="B117" s="230"/>
      <c r="C117" s="254" t="s">
        <v>235</v>
      </c>
      <c r="D117" s="232"/>
      <c r="E117" s="233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140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>
      <c r="A118" s="229"/>
      <c r="B118" s="230"/>
      <c r="C118" s="254" t="s">
        <v>236</v>
      </c>
      <c r="D118" s="232"/>
      <c r="E118" s="233">
        <v>0.19650000000000001</v>
      </c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140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>
      <c r="A119" s="229"/>
      <c r="B119" s="230"/>
      <c r="C119" s="254" t="s">
        <v>237</v>
      </c>
      <c r="D119" s="232"/>
      <c r="E119" s="233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140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>
      <c r="A120" s="229"/>
      <c r="B120" s="230"/>
      <c r="C120" s="254" t="s">
        <v>238</v>
      </c>
      <c r="D120" s="232"/>
      <c r="E120" s="233">
        <v>0.16350000000000001</v>
      </c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140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>
      <c r="A121" s="229"/>
      <c r="B121" s="230"/>
      <c r="C121" s="254" t="s">
        <v>239</v>
      </c>
      <c r="D121" s="232"/>
      <c r="E121" s="233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140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>
      <c r="A122" s="229"/>
      <c r="B122" s="230"/>
      <c r="C122" s="254" t="s">
        <v>240</v>
      </c>
      <c r="D122" s="232"/>
      <c r="E122" s="233">
        <v>7.6499999999999999E-2</v>
      </c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140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>
      <c r="A123" s="229"/>
      <c r="B123" s="230"/>
      <c r="C123" s="254" t="s">
        <v>241</v>
      </c>
      <c r="D123" s="232"/>
      <c r="E123" s="233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140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>
      <c r="A124" s="229"/>
      <c r="B124" s="230"/>
      <c r="C124" s="254" t="s">
        <v>242</v>
      </c>
      <c r="D124" s="232"/>
      <c r="E124" s="233">
        <v>0.12</v>
      </c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140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>
      <c r="A125" s="229"/>
      <c r="B125" s="230"/>
      <c r="C125" s="254" t="s">
        <v>243</v>
      </c>
      <c r="D125" s="232"/>
      <c r="E125" s="233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140</v>
      </c>
      <c r="AH125" s="212">
        <v>0</v>
      </c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>
      <c r="A126" s="229"/>
      <c r="B126" s="230"/>
      <c r="C126" s="254" t="s">
        <v>232</v>
      </c>
      <c r="D126" s="232"/>
      <c r="E126" s="233">
        <v>0.30299999999999999</v>
      </c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12"/>
      <c r="Z126" s="212"/>
      <c r="AA126" s="212"/>
      <c r="AB126" s="212"/>
      <c r="AC126" s="212"/>
      <c r="AD126" s="212"/>
      <c r="AE126" s="212"/>
      <c r="AF126" s="212"/>
      <c r="AG126" s="212" t="s">
        <v>140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>
      <c r="A127" s="229"/>
      <c r="B127" s="230"/>
      <c r="C127" s="254" t="s">
        <v>244</v>
      </c>
      <c r="D127" s="232"/>
      <c r="E127" s="233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140</v>
      </c>
      <c r="AH127" s="212">
        <v>0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>
      <c r="A128" s="229"/>
      <c r="B128" s="230"/>
      <c r="C128" s="254" t="s">
        <v>245</v>
      </c>
      <c r="D128" s="232"/>
      <c r="E128" s="233">
        <v>0.17100000000000001</v>
      </c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140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ht="22.5" outlineLevel="1">
      <c r="A129" s="241">
        <v>10</v>
      </c>
      <c r="B129" s="242" t="s">
        <v>246</v>
      </c>
      <c r="C129" s="253" t="s">
        <v>247</v>
      </c>
      <c r="D129" s="243" t="s">
        <v>148</v>
      </c>
      <c r="E129" s="244">
        <v>7.2240000000000002</v>
      </c>
      <c r="F129" s="245"/>
      <c r="G129" s="246">
        <f>ROUND(E129*F129,2)</f>
        <v>0</v>
      </c>
      <c r="H129" s="245"/>
      <c r="I129" s="246">
        <f>ROUND(E129*H129,2)</f>
        <v>0</v>
      </c>
      <c r="J129" s="245"/>
      <c r="K129" s="246">
        <f>ROUND(E129*J129,2)</f>
        <v>0</v>
      </c>
      <c r="L129" s="246">
        <v>21</v>
      </c>
      <c r="M129" s="246">
        <f>G129*(1+L129/100)</f>
        <v>0</v>
      </c>
      <c r="N129" s="246">
        <v>1.048E-2</v>
      </c>
      <c r="O129" s="246">
        <f>ROUND(E129*N129,2)</f>
        <v>0.08</v>
      </c>
      <c r="P129" s="246">
        <v>0</v>
      </c>
      <c r="Q129" s="246">
        <f>ROUND(E129*P129,2)</f>
        <v>0</v>
      </c>
      <c r="R129" s="246"/>
      <c r="S129" s="246" t="s">
        <v>136</v>
      </c>
      <c r="T129" s="247" t="s">
        <v>136</v>
      </c>
      <c r="U129" s="231">
        <v>2.19</v>
      </c>
      <c r="V129" s="231">
        <f>ROUND(E129*U129,2)</f>
        <v>15.82</v>
      </c>
      <c r="W129" s="231"/>
      <c r="X129" s="231" t="s">
        <v>137</v>
      </c>
      <c r="Y129" s="212"/>
      <c r="Z129" s="212"/>
      <c r="AA129" s="212"/>
      <c r="AB129" s="212"/>
      <c r="AC129" s="212"/>
      <c r="AD129" s="212"/>
      <c r="AE129" s="212"/>
      <c r="AF129" s="212"/>
      <c r="AG129" s="212" t="s">
        <v>138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ht="22.5" outlineLevel="1">
      <c r="A130" s="229"/>
      <c r="B130" s="230"/>
      <c r="C130" s="255" t="s">
        <v>248</v>
      </c>
      <c r="D130" s="248"/>
      <c r="E130" s="248"/>
      <c r="F130" s="248"/>
      <c r="G130" s="248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181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49" t="str">
        <f>C130</f>
        <v>Položka obsahuje: okenní a rohové lišty, výztužnou stěrku, kontaktní nátěr a povrchovou úpravu omítkou.</v>
      </c>
      <c r="BB130" s="212"/>
      <c r="BC130" s="212"/>
      <c r="BD130" s="212"/>
      <c r="BE130" s="212"/>
      <c r="BF130" s="212"/>
      <c r="BG130" s="212"/>
      <c r="BH130" s="212"/>
    </row>
    <row r="131" spans="1:60" ht="22.5" outlineLevel="1">
      <c r="A131" s="229"/>
      <c r="B131" s="230"/>
      <c r="C131" s="254" t="s">
        <v>249</v>
      </c>
      <c r="D131" s="232"/>
      <c r="E131" s="233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12"/>
      <c r="Z131" s="212"/>
      <c r="AA131" s="212"/>
      <c r="AB131" s="212"/>
      <c r="AC131" s="212"/>
      <c r="AD131" s="212"/>
      <c r="AE131" s="212"/>
      <c r="AF131" s="212"/>
      <c r="AG131" s="212" t="s">
        <v>140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>
      <c r="A132" s="229"/>
      <c r="B132" s="230"/>
      <c r="C132" s="254" t="s">
        <v>250</v>
      </c>
      <c r="D132" s="232"/>
      <c r="E132" s="233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140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>
      <c r="A133" s="229"/>
      <c r="B133" s="230"/>
      <c r="C133" s="254" t="s">
        <v>152</v>
      </c>
      <c r="D133" s="232"/>
      <c r="E133" s="233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140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>
      <c r="A134" s="229"/>
      <c r="B134" s="230"/>
      <c r="C134" s="254" t="s">
        <v>251</v>
      </c>
      <c r="D134" s="232"/>
      <c r="E134" s="233">
        <v>0.63839999999999997</v>
      </c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140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>
      <c r="A135" s="229"/>
      <c r="B135" s="230"/>
      <c r="C135" s="254" t="s">
        <v>252</v>
      </c>
      <c r="D135" s="232"/>
      <c r="E135" s="233">
        <v>1.4168000000000001</v>
      </c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140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>
      <c r="A136" s="229"/>
      <c r="B136" s="230"/>
      <c r="C136" s="254" t="s">
        <v>253</v>
      </c>
      <c r="D136" s="232"/>
      <c r="E136" s="233">
        <v>0.96040000000000003</v>
      </c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140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>
      <c r="A137" s="229"/>
      <c r="B137" s="230"/>
      <c r="C137" s="254" t="s">
        <v>161</v>
      </c>
      <c r="D137" s="232"/>
      <c r="E137" s="233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140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>
      <c r="A138" s="229"/>
      <c r="B138" s="230"/>
      <c r="C138" s="254" t="s">
        <v>254</v>
      </c>
      <c r="D138" s="232"/>
      <c r="E138" s="233">
        <v>0.58799999999999997</v>
      </c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140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>
      <c r="A139" s="229"/>
      <c r="B139" s="230"/>
      <c r="C139" s="254" t="s">
        <v>255</v>
      </c>
      <c r="D139" s="232"/>
      <c r="E139" s="233">
        <v>0.36399999999999999</v>
      </c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140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>
      <c r="A140" s="229"/>
      <c r="B140" s="230"/>
      <c r="C140" s="254" t="s">
        <v>253</v>
      </c>
      <c r="D140" s="232"/>
      <c r="E140" s="233">
        <v>0.96040000000000003</v>
      </c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140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>
      <c r="A141" s="229"/>
      <c r="B141" s="230"/>
      <c r="C141" s="254" t="s">
        <v>256</v>
      </c>
      <c r="D141" s="232"/>
      <c r="E141" s="233">
        <v>0.61599999999999999</v>
      </c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12"/>
      <c r="Z141" s="212"/>
      <c r="AA141" s="212"/>
      <c r="AB141" s="212"/>
      <c r="AC141" s="212"/>
      <c r="AD141" s="212"/>
      <c r="AE141" s="212"/>
      <c r="AF141" s="212"/>
      <c r="AG141" s="212" t="s">
        <v>140</v>
      </c>
      <c r="AH141" s="212">
        <v>0</v>
      </c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>
      <c r="A142" s="229"/>
      <c r="B142" s="230"/>
      <c r="C142" s="254" t="s">
        <v>159</v>
      </c>
      <c r="D142" s="232"/>
      <c r="E142" s="233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140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>
      <c r="A143" s="229"/>
      <c r="B143" s="230"/>
      <c r="C143" s="254" t="s">
        <v>257</v>
      </c>
      <c r="D143" s="232"/>
      <c r="E143" s="233">
        <v>0.37519999999999998</v>
      </c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12"/>
      <c r="Z143" s="212"/>
      <c r="AA143" s="212"/>
      <c r="AB143" s="212"/>
      <c r="AC143" s="212"/>
      <c r="AD143" s="212"/>
      <c r="AE143" s="212"/>
      <c r="AF143" s="212"/>
      <c r="AG143" s="212" t="s">
        <v>140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>
      <c r="A144" s="229"/>
      <c r="B144" s="230"/>
      <c r="C144" s="254" t="s">
        <v>149</v>
      </c>
      <c r="D144" s="232"/>
      <c r="E144" s="233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140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>
      <c r="A145" s="229"/>
      <c r="B145" s="230"/>
      <c r="C145" s="254" t="s">
        <v>258</v>
      </c>
      <c r="D145" s="232"/>
      <c r="E145" s="233">
        <v>0.5796</v>
      </c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140</v>
      </c>
      <c r="AH145" s="212">
        <v>0</v>
      </c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>
      <c r="A146" s="229"/>
      <c r="B146" s="230"/>
      <c r="C146" s="254" t="s">
        <v>259</v>
      </c>
      <c r="D146" s="232"/>
      <c r="E146" s="233">
        <v>0.72519999999999996</v>
      </c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140</v>
      </c>
      <c r="AH146" s="212">
        <v>0</v>
      </c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>
      <c r="A147" s="241">
        <v>11</v>
      </c>
      <c r="B147" s="242" t="s">
        <v>260</v>
      </c>
      <c r="C147" s="253" t="s">
        <v>261</v>
      </c>
      <c r="D147" s="243" t="s">
        <v>262</v>
      </c>
      <c r="E147" s="244">
        <v>29.15</v>
      </c>
      <c r="F147" s="245"/>
      <c r="G147" s="246">
        <f>ROUND(E147*F147,2)</f>
        <v>0</v>
      </c>
      <c r="H147" s="245"/>
      <c r="I147" s="246">
        <f>ROUND(E147*H147,2)</f>
        <v>0</v>
      </c>
      <c r="J147" s="245"/>
      <c r="K147" s="246">
        <f>ROUND(E147*J147,2)</f>
        <v>0</v>
      </c>
      <c r="L147" s="246">
        <v>21</v>
      </c>
      <c r="M147" s="246">
        <f>G147*(1+L147/100)</f>
        <v>0</v>
      </c>
      <c r="N147" s="246">
        <v>2.7999999999999998E-4</v>
      </c>
      <c r="O147" s="246">
        <f>ROUND(E147*N147,2)</f>
        <v>0.01</v>
      </c>
      <c r="P147" s="246">
        <v>0</v>
      </c>
      <c r="Q147" s="246">
        <f>ROUND(E147*P147,2)</f>
        <v>0</v>
      </c>
      <c r="R147" s="246"/>
      <c r="S147" s="246" t="s">
        <v>136</v>
      </c>
      <c r="T147" s="247" t="s">
        <v>136</v>
      </c>
      <c r="U147" s="231">
        <v>0.21</v>
      </c>
      <c r="V147" s="231">
        <f>ROUND(E147*U147,2)</f>
        <v>6.12</v>
      </c>
      <c r="W147" s="231"/>
      <c r="X147" s="231" t="s">
        <v>137</v>
      </c>
      <c r="Y147" s="212"/>
      <c r="Z147" s="212"/>
      <c r="AA147" s="212"/>
      <c r="AB147" s="212"/>
      <c r="AC147" s="212"/>
      <c r="AD147" s="212"/>
      <c r="AE147" s="212"/>
      <c r="AF147" s="212"/>
      <c r="AG147" s="212" t="s">
        <v>138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ht="22.5" outlineLevel="1">
      <c r="A148" s="229"/>
      <c r="B148" s="230"/>
      <c r="C148" s="254" t="s">
        <v>263</v>
      </c>
      <c r="D148" s="232"/>
      <c r="E148" s="233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140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>
      <c r="A149" s="229"/>
      <c r="B149" s="230"/>
      <c r="C149" s="254" t="s">
        <v>152</v>
      </c>
      <c r="D149" s="232"/>
      <c r="E149" s="233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12"/>
      <c r="Z149" s="212"/>
      <c r="AA149" s="212"/>
      <c r="AB149" s="212"/>
      <c r="AC149" s="212"/>
      <c r="AD149" s="212"/>
      <c r="AE149" s="212"/>
      <c r="AF149" s="212"/>
      <c r="AG149" s="212" t="s">
        <v>140</v>
      </c>
      <c r="AH149" s="212">
        <v>0</v>
      </c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>
      <c r="A150" s="229"/>
      <c r="B150" s="230"/>
      <c r="C150" s="254" t="s">
        <v>264</v>
      </c>
      <c r="D150" s="232"/>
      <c r="E150" s="233">
        <v>4.75</v>
      </c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140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>
      <c r="A151" s="229"/>
      <c r="B151" s="230"/>
      <c r="C151" s="254" t="s">
        <v>265</v>
      </c>
      <c r="D151" s="232"/>
      <c r="E151" s="233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140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>
      <c r="A152" s="229"/>
      <c r="B152" s="230"/>
      <c r="C152" s="254" t="s">
        <v>266</v>
      </c>
      <c r="D152" s="232"/>
      <c r="E152" s="233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12"/>
      <c r="Z152" s="212"/>
      <c r="AA152" s="212"/>
      <c r="AB152" s="212"/>
      <c r="AC152" s="212"/>
      <c r="AD152" s="212"/>
      <c r="AE152" s="212"/>
      <c r="AF152" s="212"/>
      <c r="AG152" s="212" t="s">
        <v>140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>
      <c r="A153" s="229"/>
      <c r="B153" s="230"/>
      <c r="C153" s="254" t="s">
        <v>159</v>
      </c>
      <c r="D153" s="232"/>
      <c r="E153" s="233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140</v>
      </c>
      <c r="AH153" s="212">
        <v>0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>
      <c r="A154" s="229"/>
      <c r="B154" s="230"/>
      <c r="C154" s="254" t="s">
        <v>267</v>
      </c>
      <c r="D154" s="232"/>
      <c r="E154" s="233">
        <v>11.9</v>
      </c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140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>
      <c r="A155" s="229"/>
      <c r="B155" s="230"/>
      <c r="C155" s="254" t="s">
        <v>149</v>
      </c>
      <c r="D155" s="232"/>
      <c r="E155" s="233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12"/>
      <c r="Z155" s="212"/>
      <c r="AA155" s="212"/>
      <c r="AB155" s="212"/>
      <c r="AC155" s="212"/>
      <c r="AD155" s="212"/>
      <c r="AE155" s="212"/>
      <c r="AF155" s="212"/>
      <c r="AG155" s="212" t="s">
        <v>140</v>
      </c>
      <c r="AH155" s="212">
        <v>0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>
      <c r="A156" s="229"/>
      <c r="B156" s="230"/>
      <c r="C156" s="254" t="s">
        <v>268</v>
      </c>
      <c r="D156" s="232"/>
      <c r="E156" s="233">
        <v>12.5</v>
      </c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140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>
      <c r="A157" s="241">
        <v>12</v>
      </c>
      <c r="B157" s="242" t="s">
        <v>269</v>
      </c>
      <c r="C157" s="253" t="s">
        <v>270</v>
      </c>
      <c r="D157" s="243" t="s">
        <v>262</v>
      </c>
      <c r="E157" s="244">
        <v>29.15</v>
      </c>
      <c r="F157" s="245"/>
      <c r="G157" s="246">
        <f>ROUND(E157*F157,2)</f>
        <v>0</v>
      </c>
      <c r="H157" s="245"/>
      <c r="I157" s="246">
        <f>ROUND(E157*H157,2)</f>
        <v>0</v>
      </c>
      <c r="J157" s="245"/>
      <c r="K157" s="246">
        <f>ROUND(E157*J157,2)</f>
        <v>0</v>
      </c>
      <c r="L157" s="246">
        <v>21</v>
      </c>
      <c r="M157" s="246">
        <f>G157*(1+L157/100)</f>
        <v>0</v>
      </c>
      <c r="N157" s="246">
        <v>0</v>
      </c>
      <c r="O157" s="246">
        <f>ROUND(E157*N157,2)</f>
        <v>0</v>
      </c>
      <c r="P157" s="246">
        <v>0</v>
      </c>
      <c r="Q157" s="246">
        <f>ROUND(E157*P157,2)</f>
        <v>0</v>
      </c>
      <c r="R157" s="246"/>
      <c r="S157" s="246" t="s">
        <v>136</v>
      </c>
      <c r="T157" s="247" t="s">
        <v>136</v>
      </c>
      <c r="U157" s="231">
        <v>3.3300000000000003E-2</v>
      </c>
      <c r="V157" s="231">
        <f>ROUND(E157*U157,2)</f>
        <v>0.97</v>
      </c>
      <c r="W157" s="231"/>
      <c r="X157" s="231" t="s">
        <v>137</v>
      </c>
      <c r="Y157" s="212"/>
      <c r="Z157" s="212"/>
      <c r="AA157" s="212"/>
      <c r="AB157" s="212"/>
      <c r="AC157" s="212"/>
      <c r="AD157" s="212"/>
      <c r="AE157" s="212"/>
      <c r="AF157" s="212"/>
      <c r="AG157" s="212" t="s">
        <v>138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>
      <c r="A158" s="229"/>
      <c r="B158" s="230"/>
      <c r="C158" s="255" t="s">
        <v>271</v>
      </c>
      <c r="D158" s="248"/>
      <c r="E158" s="248"/>
      <c r="F158" s="248"/>
      <c r="G158" s="248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12"/>
      <c r="Z158" s="212"/>
      <c r="AA158" s="212"/>
      <c r="AB158" s="212"/>
      <c r="AC158" s="212"/>
      <c r="AD158" s="212"/>
      <c r="AE158" s="212"/>
      <c r="AF158" s="212"/>
      <c r="AG158" s="212" t="s">
        <v>181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>
      <c r="A159" s="229"/>
      <c r="B159" s="230"/>
      <c r="C159" s="254" t="s">
        <v>272</v>
      </c>
      <c r="D159" s="232"/>
      <c r="E159" s="233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140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>
      <c r="A160" s="229"/>
      <c r="B160" s="230"/>
      <c r="C160" s="254" t="s">
        <v>250</v>
      </c>
      <c r="D160" s="232"/>
      <c r="E160" s="233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140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>
      <c r="A161" s="229"/>
      <c r="B161" s="230"/>
      <c r="C161" s="254" t="s">
        <v>152</v>
      </c>
      <c r="D161" s="232"/>
      <c r="E161" s="233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140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>
      <c r="A162" s="229"/>
      <c r="B162" s="230"/>
      <c r="C162" s="254" t="s">
        <v>264</v>
      </c>
      <c r="D162" s="232"/>
      <c r="E162" s="233">
        <v>4.75</v>
      </c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12"/>
      <c r="Z162" s="212"/>
      <c r="AA162" s="212"/>
      <c r="AB162" s="212"/>
      <c r="AC162" s="212"/>
      <c r="AD162" s="212"/>
      <c r="AE162" s="212"/>
      <c r="AF162" s="212"/>
      <c r="AG162" s="212" t="s">
        <v>140</v>
      </c>
      <c r="AH162" s="212">
        <v>0</v>
      </c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>
      <c r="A163" s="229"/>
      <c r="B163" s="230"/>
      <c r="C163" s="254" t="s">
        <v>159</v>
      </c>
      <c r="D163" s="232"/>
      <c r="E163" s="233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140</v>
      </c>
      <c r="AH163" s="212">
        <v>0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>
      <c r="A164" s="229"/>
      <c r="B164" s="230"/>
      <c r="C164" s="254" t="s">
        <v>267</v>
      </c>
      <c r="D164" s="232"/>
      <c r="E164" s="233">
        <v>11.9</v>
      </c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140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>
      <c r="A165" s="229"/>
      <c r="B165" s="230"/>
      <c r="C165" s="254" t="s">
        <v>149</v>
      </c>
      <c r="D165" s="232"/>
      <c r="E165" s="233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140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>
      <c r="A166" s="229"/>
      <c r="B166" s="230"/>
      <c r="C166" s="254" t="s">
        <v>268</v>
      </c>
      <c r="D166" s="232"/>
      <c r="E166" s="233">
        <v>12.5</v>
      </c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12"/>
      <c r="Z166" s="212"/>
      <c r="AA166" s="212"/>
      <c r="AB166" s="212"/>
      <c r="AC166" s="212"/>
      <c r="AD166" s="212"/>
      <c r="AE166" s="212"/>
      <c r="AF166" s="212"/>
      <c r="AG166" s="212" t="s">
        <v>140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>
      <c r="A167" s="241">
        <v>13</v>
      </c>
      <c r="B167" s="242" t="s">
        <v>273</v>
      </c>
      <c r="C167" s="253" t="s">
        <v>274</v>
      </c>
      <c r="D167" s="243" t="s">
        <v>262</v>
      </c>
      <c r="E167" s="244">
        <v>105.4</v>
      </c>
      <c r="F167" s="245"/>
      <c r="G167" s="246">
        <f>ROUND(E167*F167,2)</f>
        <v>0</v>
      </c>
      <c r="H167" s="245"/>
      <c r="I167" s="246">
        <f>ROUND(E167*H167,2)</f>
        <v>0</v>
      </c>
      <c r="J167" s="245"/>
      <c r="K167" s="246">
        <f>ROUND(E167*J167,2)</f>
        <v>0</v>
      </c>
      <c r="L167" s="246">
        <v>21</v>
      </c>
      <c r="M167" s="246">
        <f>G167*(1+L167/100)</f>
        <v>0</v>
      </c>
      <c r="N167" s="246">
        <v>5.6999999999999998E-4</v>
      </c>
      <c r="O167" s="246">
        <f>ROUND(E167*N167,2)</f>
        <v>0.06</v>
      </c>
      <c r="P167" s="246">
        <v>0</v>
      </c>
      <c r="Q167" s="246">
        <f>ROUND(E167*P167,2)</f>
        <v>0</v>
      </c>
      <c r="R167" s="246"/>
      <c r="S167" s="246" t="s">
        <v>136</v>
      </c>
      <c r="T167" s="247" t="s">
        <v>136</v>
      </c>
      <c r="U167" s="231">
        <v>0.15</v>
      </c>
      <c r="V167" s="231">
        <f>ROUND(E167*U167,2)</f>
        <v>15.81</v>
      </c>
      <c r="W167" s="231"/>
      <c r="X167" s="231" t="s">
        <v>137</v>
      </c>
      <c r="Y167" s="212"/>
      <c r="Z167" s="212"/>
      <c r="AA167" s="212"/>
      <c r="AB167" s="212"/>
      <c r="AC167" s="212"/>
      <c r="AD167" s="212"/>
      <c r="AE167" s="212"/>
      <c r="AF167" s="212"/>
      <c r="AG167" s="212" t="s">
        <v>138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>
      <c r="A168" s="229"/>
      <c r="B168" s="230"/>
      <c r="C168" s="255" t="s">
        <v>275</v>
      </c>
      <c r="D168" s="248"/>
      <c r="E168" s="248"/>
      <c r="F168" s="248"/>
      <c r="G168" s="248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181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49" t="str">
        <f>C168</f>
        <v>Dodání profilu, připevnění k podkladu tmelem, lepení profilů k sobě PU pěnou, penetrace a nátěr profilu.</v>
      </c>
      <c r="BB168" s="212"/>
      <c r="BC168" s="212"/>
      <c r="BD168" s="212"/>
      <c r="BE168" s="212"/>
      <c r="BF168" s="212"/>
      <c r="BG168" s="212"/>
      <c r="BH168" s="212"/>
    </row>
    <row r="169" spans="1:60" outlineLevel="1">
      <c r="A169" s="229"/>
      <c r="B169" s="230"/>
      <c r="C169" s="254" t="s">
        <v>276</v>
      </c>
      <c r="D169" s="232"/>
      <c r="E169" s="233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140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>
      <c r="A170" s="229"/>
      <c r="B170" s="230"/>
      <c r="C170" s="254" t="s">
        <v>152</v>
      </c>
      <c r="D170" s="232"/>
      <c r="E170" s="233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140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>
      <c r="A171" s="229"/>
      <c r="B171" s="230"/>
      <c r="C171" s="254" t="s">
        <v>277</v>
      </c>
      <c r="D171" s="232"/>
      <c r="E171" s="233">
        <v>4.5599999999999996</v>
      </c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140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>
      <c r="A172" s="229"/>
      <c r="B172" s="230"/>
      <c r="C172" s="254" t="s">
        <v>278</v>
      </c>
      <c r="D172" s="232"/>
      <c r="E172" s="233">
        <v>10.119999999999999</v>
      </c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12"/>
      <c r="Z172" s="212"/>
      <c r="AA172" s="212"/>
      <c r="AB172" s="212"/>
      <c r="AC172" s="212"/>
      <c r="AD172" s="212"/>
      <c r="AE172" s="212"/>
      <c r="AF172" s="212"/>
      <c r="AG172" s="212" t="s">
        <v>140</v>
      </c>
      <c r="AH172" s="212">
        <v>0</v>
      </c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>
      <c r="A173" s="229"/>
      <c r="B173" s="230"/>
      <c r="C173" s="254" t="s">
        <v>279</v>
      </c>
      <c r="D173" s="232"/>
      <c r="E173" s="233">
        <v>6.86</v>
      </c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140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>
      <c r="A174" s="229"/>
      <c r="B174" s="230"/>
      <c r="C174" s="254" t="s">
        <v>161</v>
      </c>
      <c r="D174" s="232"/>
      <c r="E174" s="233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140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>
      <c r="A175" s="229"/>
      <c r="B175" s="230"/>
      <c r="C175" s="254" t="s">
        <v>280</v>
      </c>
      <c r="D175" s="232"/>
      <c r="E175" s="233">
        <v>4.2</v>
      </c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140</v>
      </c>
      <c r="AH175" s="212">
        <v>0</v>
      </c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>
      <c r="A176" s="229"/>
      <c r="B176" s="230"/>
      <c r="C176" s="254" t="s">
        <v>281</v>
      </c>
      <c r="D176" s="232"/>
      <c r="E176" s="233">
        <v>2.6</v>
      </c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12"/>
      <c r="Z176" s="212"/>
      <c r="AA176" s="212"/>
      <c r="AB176" s="212"/>
      <c r="AC176" s="212"/>
      <c r="AD176" s="212"/>
      <c r="AE176" s="212"/>
      <c r="AF176" s="212"/>
      <c r="AG176" s="212" t="s">
        <v>140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>
      <c r="A177" s="229"/>
      <c r="B177" s="230"/>
      <c r="C177" s="254" t="s">
        <v>279</v>
      </c>
      <c r="D177" s="232"/>
      <c r="E177" s="233">
        <v>6.86</v>
      </c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140</v>
      </c>
      <c r="AH177" s="212">
        <v>0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>
      <c r="A178" s="229"/>
      <c r="B178" s="230"/>
      <c r="C178" s="254" t="s">
        <v>282</v>
      </c>
      <c r="D178" s="232"/>
      <c r="E178" s="233">
        <v>4.4000000000000004</v>
      </c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140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>
      <c r="A179" s="229"/>
      <c r="B179" s="230"/>
      <c r="C179" s="254" t="s">
        <v>159</v>
      </c>
      <c r="D179" s="232"/>
      <c r="E179" s="233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140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>
      <c r="A180" s="229"/>
      <c r="B180" s="230"/>
      <c r="C180" s="254" t="s">
        <v>283</v>
      </c>
      <c r="D180" s="232"/>
      <c r="E180" s="233">
        <v>2.68</v>
      </c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140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>
      <c r="A181" s="229"/>
      <c r="B181" s="230"/>
      <c r="C181" s="254" t="s">
        <v>149</v>
      </c>
      <c r="D181" s="232"/>
      <c r="E181" s="233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12"/>
      <c r="Z181" s="212"/>
      <c r="AA181" s="212"/>
      <c r="AB181" s="212"/>
      <c r="AC181" s="212"/>
      <c r="AD181" s="212"/>
      <c r="AE181" s="212"/>
      <c r="AF181" s="212"/>
      <c r="AG181" s="212" t="s">
        <v>140</v>
      </c>
      <c r="AH181" s="212">
        <v>0</v>
      </c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>
      <c r="A182" s="229"/>
      <c r="B182" s="230"/>
      <c r="C182" s="254" t="s">
        <v>284</v>
      </c>
      <c r="D182" s="232"/>
      <c r="E182" s="233">
        <v>4.1399999999999997</v>
      </c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140</v>
      </c>
      <c r="AH182" s="212">
        <v>0</v>
      </c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>
      <c r="A183" s="229"/>
      <c r="B183" s="230"/>
      <c r="C183" s="254" t="s">
        <v>285</v>
      </c>
      <c r="D183" s="232"/>
      <c r="E183" s="233">
        <v>5.18</v>
      </c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12"/>
      <c r="Z183" s="212"/>
      <c r="AA183" s="212"/>
      <c r="AB183" s="212"/>
      <c r="AC183" s="212"/>
      <c r="AD183" s="212"/>
      <c r="AE183" s="212"/>
      <c r="AF183" s="212"/>
      <c r="AG183" s="212" t="s">
        <v>140</v>
      </c>
      <c r="AH183" s="212">
        <v>0</v>
      </c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>
      <c r="A184" s="229"/>
      <c r="B184" s="230"/>
      <c r="C184" s="254" t="s">
        <v>286</v>
      </c>
      <c r="D184" s="232"/>
      <c r="E184" s="233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140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>
      <c r="A185" s="229"/>
      <c r="B185" s="230"/>
      <c r="C185" s="254" t="s">
        <v>287</v>
      </c>
      <c r="D185" s="232"/>
      <c r="E185" s="233">
        <v>53.8</v>
      </c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140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>
      <c r="A186" s="241">
        <v>14</v>
      </c>
      <c r="B186" s="242" t="s">
        <v>288</v>
      </c>
      <c r="C186" s="253" t="s">
        <v>289</v>
      </c>
      <c r="D186" s="243" t="s">
        <v>148</v>
      </c>
      <c r="E186" s="244">
        <v>5.6</v>
      </c>
      <c r="F186" s="245"/>
      <c r="G186" s="246">
        <f>ROUND(E186*F186,2)</f>
        <v>0</v>
      </c>
      <c r="H186" s="245"/>
      <c r="I186" s="246">
        <f>ROUND(E186*H186,2)</f>
        <v>0</v>
      </c>
      <c r="J186" s="245"/>
      <c r="K186" s="246">
        <f>ROUND(E186*J186,2)</f>
        <v>0</v>
      </c>
      <c r="L186" s="246">
        <v>21</v>
      </c>
      <c r="M186" s="246">
        <f>G186*(1+L186/100)</f>
        <v>0</v>
      </c>
      <c r="N186" s="246">
        <v>2.0100000000000001E-3</v>
      </c>
      <c r="O186" s="246">
        <f>ROUND(E186*N186,2)</f>
        <v>0.01</v>
      </c>
      <c r="P186" s="246">
        <v>0</v>
      </c>
      <c r="Q186" s="246">
        <f>ROUND(E186*P186,2)</f>
        <v>0</v>
      </c>
      <c r="R186" s="246"/>
      <c r="S186" s="246" t="s">
        <v>136</v>
      </c>
      <c r="T186" s="247" t="s">
        <v>136</v>
      </c>
      <c r="U186" s="231">
        <v>0.111</v>
      </c>
      <c r="V186" s="231">
        <f>ROUND(E186*U186,2)</f>
        <v>0.62</v>
      </c>
      <c r="W186" s="231"/>
      <c r="X186" s="231" t="s">
        <v>137</v>
      </c>
      <c r="Y186" s="212"/>
      <c r="Z186" s="212"/>
      <c r="AA186" s="212"/>
      <c r="AB186" s="212"/>
      <c r="AC186" s="212"/>
      <c r="AD186" s="212"/>
      <c r="AE186" s="212"/>
      <c r="AF186" s="212"/>
      <c r="AG186" s="212" t="s">
        <v>138</v>
      </c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>
      <c r="A187" s="229"/>
      <c r="B187" s="230"/>
      <c r="C187" s="254" t="s">
        <v>290</v>
      </c>
      <c r="D187" s="232"/>
      <c r="E187" s="233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140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>
      <c r="A188" s="229"/>
      <c r="B188" s="230"/>
      <c r="C188" s="254" t="s">
        <v>291</v>
      </c>
      <c r="D188" s="232"/>
      <c r="E188" s="233">
        <v>5.6</v>
      </c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140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>
      <c r="A189" s="241">
        <v>15</v>
      </c>
      <c r="B189" s="242" t="s">
        <v>292</v>
      </c>
      <c r="C189" s="253" t="s">
        <v>293</v>
      </c>
      <c r="D189" s="243" t="s">
        <v>148</v>
      </c>
      <c r="E189" s="244">
        <v>77.875799999999998</v>
      </c>
      <c r="F189" s="245"/>
      <c r="G189" s="246">
        <f>ROUND(E189*F189,2)</f>
        <v>0</v>
      </c>
      <c r="H189" s="245"/>
      <c r="I189" s="246">
        <f>ROUND(E189*H189,2)</f>
        <v>0</v>
      </c>
      <c r="J189" s="245"/>
      <c r="K189" s="246">
        <f>ROUND(E189*J189,2)</f>
        <v>0</v>
      </c>
      <c r="L189" s="246">
        <v>21</v>
      </c>
      <c r="M189" s="246">
        <f>G189*(1+L189/100)</f>
        <v>0</v>
      </c>
      <c r="N189" s="246">
        <v>4.8169999999999998E-2</v>
      </c>
      <c r="O189" s="246">
        <f>ROUND(E189*N189,2)</f>
        <v>3.75</v>
      </c>
      <c r="P189" s="246">
        <v>0</v>
      </c>
      <c r="Q189" s="246">
        <f>ROUND(E189*P189,2)</f>
        <v>0</v>
      </c>
      <c r="R189" s="246"/>
      <c r="S189" s="246" t="s">
        <v>136</v>
      </c>
      <c r="T189" s="247" t="s">
        <v>136</v>
      </c>
      <c r="U189" s="231">
        <v>0.74299999999999999</v>
      </c>
      <c r="V189" s="231">
        <f>ROUND(E189*U189,2)</f>
        <v>57.86</v>
      </c>
      <c r="W189" s="231"/>
      <c r="X189" s="231" t="s">
        <v>137</v>
      </c>
      <c r="Y189" s="212"/>
      <c r="Z189" s="212"/>
      <c r="AA189" s="212"/>
      <c r="AB189" s="212"/>
      <c r="AC189" s="212"/>
      <c r="AD189" s="212"/>
      <c r="AE189" s="212"/>
      <c r="AF189" s="212"/>
      <c r="AG189" s="212" t="s">
        <v>138</v>
      </c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ht="22.5" outlineLevel="1">
      <c r="A190" s="229"/>
      <c r="B190" s="230"/>
      <c r="C190" s="254" t="s">
        <v>294</v>
      </c>
      <c r="D190" s="232"/>
      <c r="E190" s="233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140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>
      <c r="A191" s="229"/>
      <c r="B191" s="230"/>
      <c r="C191" s="254" t="s">
        <v>295</v>
      </c>
      <c r="D191" s="232"/>
      <c r="E191" s="233">
        <v>71.88</v>
      </c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140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>
      <c r="A192" s="229"/>
      <c r="B192" s="230"/>
      <c r="C192" s="254" t="s">
        <v>296</v>
      </c>
      <c r="D192" s="232"/>
      <c r="E192" s="233">
        <v>1.25</v>
      </c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140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>
      <c r="A193" s="229"/>
      <c r="B193" s="230"/>
      <c r="C193" s="254" t="s">
        <v>297</v>
      </c>
      <c r="D193" s="232"/>
      <c r="E193" s="233">
        <v>7.2</v>
      </c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140</v>
      </c>
      <c r="AH193" s="212">
        <v>0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>
      <c r="A194" s="229"/>
      <c r="B194" s="230"/>
      <c r="C194" s="254" t="s">
        <v>298</v>
      </c>
      <c r="D194" s="232"/>
      <c r="E194" s="233">
        <v>0.32500000000000001</v>
      </c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12"/>
      <c r="Z194" s="212"/>
      <c r="AA194" s="212"/>
      <c r="AB194" s="212"/>
      <c r="AC194" s="212"/>
      <c r="AD194" s="212"/>
      <c r="AE194" s="212"/>
      <c r="AF194" s="212"/>
      <c r="AG194" s="212" t="s">
        <v>140</v>
      </c>
      <c r="AH194" s="212">
        <v>0</v>
      </c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>
      <c r="A195" s="229"/>
      <c r="B195" s="230"/>
      <c r="C195" s="254" t="s">
        <v>196</v>
      </c>
      <c r="D195" s="232"/>
      <c r="E195" s="233">
        <v>-1.6559999999999999</v>
      </c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140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>
      <c r="A196" s="229"/>
      <c r="B196" s="230"/>
      <c r="C196" s="254" t="s">
        <v>299</v>
      </c>
      <c r="D196" s="232"/>
      <c r="E196" s="233">
        <v>-1.1232</v>
      </c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12"/>
      <c r="Z196" s="212"/>
      <c r="AA196" s="212"/>
      <c r="AB196" s="212"/>
      <c r="AC196" s="212"/>
      <c r="AD196" s="212"/>
      <c r="AE196" s="212"/>
      <c r="AF196" s="212"/>
      <c r="AG196" s="212" t="s">
        <v>140</v>
      </c>
      <c r="AH196" s="212">
        <v>0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>
      <c r="A197" s="241">
        <v>16</v>
      </c>
      <c r="B197" s="242" t="s">
        <v>300</v>
      </c>
      <c r="C197" s="253" t="s">
        <v>301</v>
      </c>
      <c r="D197" s="243" t="s">
        <v>148</v>
      </c>
      <c r="E197" s="244">
        <v>0.18</v>
      </c>
      <c r="F197" s="245"/>
      <c r="G197" s="246">
        <f>ROUND(E197*F197,2)</f>
        <v>0</v>
      </c>
      <c r="H197" s="245"/>
      <c r="I197" s="246">
        <f>ROUND(E197*H197,2)</f>
        <v>0</v>
      </c>
      <c r="J197" s="245"/>
      <c r="K197" s="246">
        <f>ROUND(E197*J197,2)</f>
        <v>0</v>
      </c>
      <c r="L197" s="246">
        <v>21</v>
      </c>
      <c r="M197" s="246">
        <f>G197*(1+L197/100)</f>
        <v>0</v>
      </c>
      <c r="N197" s="246">
        <v>3.6800000000000001E-3</v>
      </c>
      <c r="O197" s="246">
        <f>ROUND(E197*N197,2)</f>
        <v>0</v>
      </c>
      <c r="P197" s="246">
        <v>0</v>
      </c>
      <c r="Q197" s="246">
        <f>ROUND(E197*P197,2)</f>
        <v>0</v>
      </c>
      <c r="R197" s="246"/>
      <c r="S197" s="246" t="s">
        <v>136</v>
      </c>
      <c r="T197" s="247" t="s">
        <v>136</v>
      </c>
      <c r="U197" s="231">
        <v>0.46</v>
      </c>
      <c r="V197" s="231">
        <f>ROUND(E197*U197,2)</f>
        <v>0.08</v>
      </c>
      <c r="W197" s="231"/>
      <c r="X197" s="231" t="s">
        <v>137</v>
      </c>
      <c r="Y197" s="212"/>
      <c r="Z197" s="212"/>
      <c r="AA197" s="212"/>
      <c r="AB197" s="212"/>
      <c r="AC197" s="212"/>
      <c r="AD197" s="212"/>
      <c r="AE197" s="212"/>
      <c r="AF197" s="212"/>
      <c r="AG197" s="212" t="s">
        <v>138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>
      <c r="A198" s="229"/>
      <c r="B198" s="230"/>
      <c r="C198" s="254" t="s">
        <v>302</v>
      </c>
      <c r="D198" s="232"/>
      <c r="E198" s="233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12"/>
      <c r="Z198" s="212"/>
      <c r="AA198" s="212"/>
      <c r="AB198" s="212"/>
      <c r="AC198" s="212"/>
      <c r="AD198" s="212"/>
      <c r="AE198" s="212"/>
      <c r="AF198" s="212"/>
      <c r="AG198" s="212" t="s">
        <v>140</v>
      </c>
      <c r="AH198" s="212">
        <v>0</v>
      </c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>
      <c r="A199" s="229"/>
      <c r="B199" s="230"/>
      <c r="C199" s="254" t="s">
        <v>303</v>
      </c>
      <c r="D199" s="232"/>
      <c r="E199" s="233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140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>
      <c r="A200" s="229"/>
      <c r="B200" s="230"/>
      <c r="C200" s="254" t="s">
        <v>304</v>
      </c>
      <c r="D200" s="232"/>
      <c r="E200" s="233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140</v>
      </c>
      <c r="AH200" s="212">
        <v>0</v>
      </c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>
      <c r="A201" s="229"/>
      <c r="B201" s="230"/>
      <c r="C201" s="254" t="s">
        <v>305</v>
      </c>
      <c r="D201" s="232"/>
      <c r="E201" s="233">
        <v>0.18</v>
      </c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12"/>
      <c r="Z201" s="212"/>
      <c r="AA201" s="212"/>
      <c r="AB201" s="212"/>
      <c r="AC201" s="212"/>
      <c r="AD201" s="212"/>
      <c r="AE201" s="212"/>
      <c r="AF201" s="212"/>
      <c r="AG201" s="212" t="s">
        <v>140</v>
      </c>
      <c r="AH201" s="212">
        <v>0</v>
      </c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>
      <c r="A202" s="241">
        <v>17</v>
      </c>
      <c r="B202" s="242" t="s">
        <v>306</v>
      </c>
      <c r="C202" s="253" t="s">
        <v>307</v>
      </c>
      <c r="D202" s="243" t="s">
        <v>148</v>
      </c>
      <c r="E202" s="244">
        <v>1.2825</v>
      </c>
      <c r="F202" s="245"/>
      <c r="G202" s="246">
        <f>ROUND(E202*F202,2)</f>
        <v>0</v>
      </c>
      <c r="H202" s="245"/>
      <c r="I202" s="246">
        <f>ROUND(E202*H202,2)</f>
        <v>0</v>
      </c>
      <c r="J202" s="245"/>
      <c r="K202" s="246">
        <f>ROUND(E202*J202,2)</f>
        <v>0</v>
      </c>
      <c r="L202" s="246">
        <v>21</v>
      </c>
      <c r="M202" s="246">
        <f>G202*(1+L202/100)</f>
        <v>0</v>
      </c>
      <c r="N202" s="246">
        <v>3.5000000000000003E-2</v>
      </c>
      <c r="O202" s="246">
        <f>ROUND(E202*N202,2)</f>
        <v>0.04</v>
      </c>
      <c r="P202" s="246">
        <v>0</v>
      </c>
      <c r="Q202" s="246">
        <f>ROUND(E202*P202,2)</f>
        <v>0</v>
      </c>
      <c r="R202" s="246"/>
      <c r="S202" s="246" t="s">
        <v>136</v>
      </c>
      <c r="T202" s="247" t="s">
        <v>136</v>
      </c>
      <c r="U202" s="231">
        <v>0.79200999999999999</v>
      </c>
      <c r="V202" s="231">
        <f>ROUND(E202*U202,2)</f>
        <v>1.02</v>
      </c>
      <c r="W202" s="231"/>
      <c r="X202" s="231" t="s">
        <v>137</v>
      </c>
      <c r="Y202" s="212"/>
      <c r="Z202" s="212"/>
      <c r="AA202" s="212"/>
      <c r="AB202" s="212"/>
      <c r="AC202" s="212"/>
      <c r="AD202" s="212"/>
      <c r="AE202" s="212"/>
      <c r="AF202" s="212"/>
      <c r="AG202" s="212" t="s">
        <v>138</v>
      </c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>
      <c r="A203" s="229"/>
      <c r="B203" s="230"/>
      <c r="C203" s="254" t="s">
        <v>308</v>
      </c>
      <c r="D203" s="232"/>
      <c r="E203" s="233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12"/>
      <c r="Z203" s="212"/>
      <c r="AA203" s="212"/>
      <c r="AB203" s="212"/>
      <c r="AC203" s="212"/>
      <c r="AD203" s="212"/>
      <c r="AE203" s="212"/>
      <c r="AF203" s="212"/>
      <c r="AG203" s="212" t="s">
        <v>140</v>
      </c>
      <c r="AH203" s="212">
        <v>0</v>
      </c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>
      <c r="A204" s="229"/>
      <c r="B204" s="230"/>
      <c r="C204" s="254" t="s">
        <v>303</v>
      </c>
      <c r="D204" s="232"/>
      <c r="E204" s="233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12"/>
      <c r="Z204" s="212"/>
      <c r="AA204" s="212"/>
      <c r="AB204" s="212"/>
      <c r="AC204" s="212"/>
      <c r="AD204" s="212"/>
      <c r="AE204" s="212"/>
      <c r="AF204" s="212"/>
      <c r="AG204" s="212" t="s">
        <v>140</v>
      </c>
      <c r="AH204" s="212">
        <v>0</v>
      </c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>
      <c r="A205" s="229"/>
      <c r="B205" s="230"/>
      <c r="C205" s="254" t="s">
        <v>309</v>
      </c>
      <c r="D205" s="232"/>
      <c r="E205" s="233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12"/>
      <c r="Z205" s="212"/>
      <c r="AA205" s="212"/>
      <c r="AB205" s="212"/>
      <c r="AC205" s="212"/>
      <c r="AD205" s="212"/>
      <c r="AE205" s="212"/>
      <c r="AF205" s="212"/>
      <c r="AG205" s="212" t="s">
        <v>140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>
      <c r="A206" s="229"/>
      <c r="B206" s="230"/>
      <c r="C206" s="254" t="s">
        <v>310</v>
      </c>
      <c r="D206" s="232"/>
      <c r="E206" s="233">
        <v>1.2825</v>
      </c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140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>
      <c r="A207" s="241">
        <v>18</v>
      </c>
      <c r="B207" s="242" t="s">
        <v>311</v>
      </c>
      <c r="C207" s="253" t="s">
        <v>312</v>
      </c>
      <c r="D207" s="243" t="s">
        <v>148</v>
      </c>
      <c r="E207" s="244">
        <v>228.84700000000001</v>
      </c>
      <c r="F207" s="245"/>
      <c r="G207" s="246">
        <f>ROUND(E207*F207,2)</f>
        <v>0</v>
      </c>
      <c r="H207" s="245"/>
      <c r="I207" s="246">
        <f>ROUND(E207*H207,2)</f>
        <v>0</v>
      </c>
      <c r="J207" s="245"/>
      <c r="K207" s="246">
        <f>ROUND(E207*J207,2)</f>
        <v>0</v>
      </c>
      <c r="L207" s="246">
        <v>21</v>
      </c>
      <c r="M207" s="246">
        <f>G207*(1+L207/100)</f>
        <v>0</v>
      </c>
      <c r="N207" s="246">
        <v>2.4099999999999998E-3</v>
      </c>
      <c r="O207" s="246">
        <f>ROUND(E207*N207,2)</f>
        <v>0.55000000000000004</v>
      </c>
      <c r="P207" s="246">
        <v>0</v>
      </c>
      <c r="Q207" s="246">
        <f>ROUND(E207*P207,2)</f>
        <v>0</v>
      </c>
      <c r="R207" s="246"/>
      <c r="S207" s="246" t="s">
        <v>136</v>
      </c>
      <c r="T207" s="247" t="s">
        <v>136</v>
      </c>
      <c r="U207" s="231">
        <v>0.1938</v>
      </c>
      <c r="V207" s="231">
        <f>ROUND(E207*U207,2)</f>
        <v>44.35</v>
      </c>
      <c r="W207" s="231"/>
      <c r="X207" s="231" t="s">
        <v>137</v>
      </c>
      <c r="Y207" s="212"/>
      <c r="Z207" s="212"/>
      <c r="AA207" s="212"/>
      <c r="AB207" s="212"/>
      <c r="AC207" s="212"/>
      <c r="AD207" s="212"/>
      <c r="AE207" s="212"/>
      <c r="AF207" s="212"/>
      <c r="AG207" s="212" t="s">
        <v>138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ht="22.5" outlineLevel="1">
      <c r="A208" s="229"/>
      <c r="B208" s="230"/>
      <c r="C208" s="254" t="s">
        <v>313</v>
      </c>
      <c r="D208" s="232"/>
      <c r="E208" s="233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12"/>
      <c r="Z208" s="212"/>
      <c r="AA208" s="212"/>
      <c r="AB208" s="212"/>
      <c r="AC208" s="212"/>
      <c r="AD208" s="212"/>
      <c r="AE208" s="212"/>
      <c r="AF208" s="212"/>
      <c r="AG208" s="212" t="s">
        <v>140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>
      <c r="A209" s="229"/>
      <c r="B209" s="230"/>
      <c r="C209" s="254" t="s">
        <v>152</v>
      </c>
      <c r="D209" s="232"/>
      <c r="E209" s="233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12"/>
      <c r="Z209" s="212"/>
      <c r="AA209" s="212"/>
      <c r="AB209" s="212"/>
      <c r="AC209" s="212"/>
      <c r="AD209" s="212"/>
      <c r="AE209" s="212"/>
      <c r="AF209" s="212"/>
      <c r="AG209" s="212" t="s">
        <v>140</v>
      </c>
      <c r="AH209" s="212">
        <v>0</v>
      </c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>
      <c r="A210" s="229"/>
      <c r="B210" s="230"/>
      <c r="C210" s="254" t="s">
        <v>314</v>
      </c>
      <c r="D210" s="232"/>
      <c r="E210" s="233">
        <v>95.302499999999995</v>
      </c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12"/>
      <c r="Z210" s="212"/>
      <c r="AA210" s="212"/>
      <c r="AB210" s="212"/>
      <c r="AC210" s="212"/>
      <c r="AD210" s="212"/>
      <c r="AE210" s="212"/>
      <c r="AF210" s="212"/>
      <c r="AG210" s="212" t="s">
        <v>140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>
      <c r="A211" s="229"/>
      <c r="B211" s="230"/>
      <c r="C211" s="254" t="s">
        <v>315</v>
      </c>
      <c r="D211" s="232"/>
      <c r="E211" s="233">
        <v>-19.550999999999998</v>
      </c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12"/>
      <c r="Z211" s="212"/>
      <c r="AA211" s="212"/>
      <c r="AB211" s="212"/>
      <c r="AC211" s="212"/>
      <c r="AD211" s="212"/>
      <c r="AE211" s="212"/>
      <c r="AF211" s="212"/>
      <c r="AG211" s="212" t="s">
        <v>140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>
      <c r="A212" s="229"/>
      <c r="B212" s="230"/>
      <c r="C212" s="254" t="s">
        <v>316</v>
      </c>
      <c r="D212" s="232"/>
      <c r="E212" s="233">
        <v>-7.6729000000000003</v>
      </c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12"/>
      <c r="Z212" s="212"/>
      <c r="AA212" s="212"/>
      <c r="AB212" s="212"/>
      <c r="AC212" s="212"/>
      <c r="AD212" s="212"/>
      <c r="AE212" s="212"/>
      <c r="AF212" s="212"/>
      <c r="AG212" s="212" t="s">
        <v>140</v>
      </c>
      <c r="AH212" s="212">
        <v>0</v>
      </c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>
      <c r="A213" s="229"/>
      <c r="B213" s="230"/>
      <c r="C213" s="254" t="s">
        <v>184</v>
      </c>
      <c r="D213" s="232"/>
      <c r="E213" s="233">
        <v>-1.2706999999999999</v>
      </c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12"/>
      <c r="Z213" s="212"/>
      <c r="AA213" s="212"/>
      <c r="AB213" s="212"/>
      <c r="AC213" s="212"/>
      <c r="AD213" s="212"/>
      <c r="AE213" s="212"/>
      <c r="AF213" s="212"/>
      <c r="AG213" s="212" t="s">
        <v>140</v>
      </c>
      <c r="AH213" s="212">
        <v>0</v>
      </c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>
      <c r="A214" s="229"/>
      <c r="B214" s="230"/>
      <c r="C214" s="254" t="s">
        <v>317</v>
      </c>
      <c r="D214" s="232"/>
      <c r="E214" s="233">
        <v>-1.6</v>
      </c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140</v>
      </c>
      <c r="AH214" s="212">
        <v>0</v>
      </c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>
      <c r="A215" s="229"/>
      <c r="B215" s="230"/>
      <c r="C215" s="254" t="s">
        <v>186</v>
      </c>
      <c r="D215" s="232"/>
      <c r="E215" s="233">
        <v>-2.8481999999999998</v>
      </c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140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>
      <c r="A216" s="229"/>
      <c r="B216" s="230"/>
      <c r="C216" s="254" t="s">
        <v>185</v>
      </c>
      <c r="D216" s="232"/>
      <c r="E216" s="233">
        <v>-3.1583999999999999</v>
      </c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12"/>
      <c r="Z216" s="212"/>
      <c r="AA216" s="212"/>
      <c r="AB216" s="212"/>
      <c r="AC216" s="212"/>
      <c r="AD216" s="212"/>
      <c r="AE216" s="212"/>
      <c r="AF216" s="212"/>
      <c r="AG216" s="212" t="s">
        <v>140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>
      <c r="A217" s="229"/>
      <c r="B217" s="230"/>
      <c r="C217" s="254" t="s">
        <v>159</v>
      </c>
      <c r="D217" s="232"/>
      <c r="E217" s="233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12"/>
      <c r="Z217" s="212"/>
      <c r="AA217" s="212"/>
      <c r="AB217" s="212"/>
      <c r="AC217" s="212"/>
      <c r="AD217" s="212"/>
      <c r="AE217" s="212"/>
      <c r="AF217" s="212"/>
      <c r="AG217" s="212" t="s">
        <v>140</v>
      </c>
      <c r="AH217" s="212">
        <v>0</v>
      </c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>
      <c r="A218" s="229"/>
      <c r="B218" s="230"/>
      <c r="C218" s="254" t="s">
        <v>318</v>
      </c>
      <c r="D218" s="232"/>
      <c r="E218" s="233">
        <v>80.266000000000005</v>
      </c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12"/>
      <c r="Z218" s="212"/>
      <c r="AA218" s="212"/>
      <c r="AB218" s="212"/>
      <c r="AC218" s="212"/>
      <c r="AD218" s="212"/>
      <c r="AE218" s="212"/>
      <c r="AF218" s="212"/>
      <c r="AG218" s="212" t="s">
        <v>140</v>
      </c>
      <c r="AH218" s="212">
        <v>0</v>
      </c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>
      <c r="A219" s="229"/>
      <c r="B219" s="230"/>
      <c r="C219" s="254" t="s">
        <v>296</v>
      </c>
      <c r="D219" s="232"/>
      <c r="E219" s="233">
        <v>1.25</v>
      </c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12"/>
      <c r="Z219" s="212"/>
      <c r="AA219" s="212"/>
      <c r="AB219" s="212"/>
      <c r="AC219" s="212"/>
      <c r="AD219" s="212"/>
      <c r="AE219" s="212"/>
      <c r="AF219" s="212"/>
      <c r="AG219" s="212" t="s">
        <v>140</v>
      </c>
      <c r="AH219" s="212">
        <v>0</v>
      </c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>
      <c r="A220" s="229"/>
      <c r="B220" s="230"/>
      <c r="C220" s="254" t="s">
        <v>297</v>
      </c>
      <c r="D220" s="232"/>
      <c r="E220" s="233">
        <v>7.2</v>
      </c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12"/>
      <c r="Z220" s="212"/>
      <c r="AA220" s="212"/>
      <c r="AB220" s="212"/>
      <c r="AC220" s="212"/>
      <c r="AD220" s="212"/>
      <c r="AE220" s="212"/>
      <c r="AF220" s="212"/>
      <c r="AG220" s="212" t="s">
        <v>140</v>
      </c>
      <c r="AH220" s="212">
        <v>0</v>
      </c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>
      <c r="A221" s="229"/>
      <c r="B221" s="230"/>
      <c r="C221" s="254" t="s">
        <v>192</v>
      </c>
      <c r="D221" s="232"/>
      <c r="E221" s="233">
        <v>-0.42330000000000001</v>
      </c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140</v>
      </c>
      <c r="AH221" s="212">
        <v>0</v>
      </c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>
      <c r="A222" s="229"/>
      <c r="B222" s="230"/>
      <c r="C222" s="254" t="s">
        <v>161</v>
      </c>
      <c r="D222" s="232"/>
      <c r="E222" s="233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12"/>
      <c r="Z222" s="212"/>
      <c r="AA222" s="212"/>
      <c r="AB222" s="212"/>
      <c r="AC222" s="212"/>
      <c r="AD222" s="212"/>
      <c r="AE222" s="212"/>
      <c r="AF222" s="212"/>
      <c r="AG222" s="212" t="s">
        <v>140</v>
      </c>
      <c r="AH222" s="212">
        <v>0</v>
      </c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>
      <c r="A223" s="229"/>
      <c r="B223" s="230"/>
      <c r="C223" s="254" t="s">
        <v>319</v>
      </c>
      <c r="D223" s="232"/>
      <c r="E223" s="233">
        <v>87.3</v>
      </c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12"/>
      <c r="Z223" s="212"/>
      <c r="AA223" s="212"/>
      <c r="AB223" s="212"/>
      <c r="AC223" s="212"/>
      <c r="AD223" s="212"/>
      <c r="AE223" s="212"/>
      <c r="AF223" s="212"/>
      <c r="AG223" s="212" t="s">
        <v>140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>
      <c r="A224" s="229"/>
      <c r="B224" s="230"/>
      <c r="C224" s="254" t="s">
        <v>320</v>
      </c>
      <c r="D224" s="232"/>
      <c r="E224" s="233">
        <v>-0.45579999999999998</v>
      </c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12"/>
      <c r="Z224" s="212"/>
      <c r="AA224" s="212"/>
      <c r="AB224" s="212"/>
      <c r="AC224" s="212"/>
      <c r="AD224" s="212"/>
      <c r="AE224" s="212"/>
      <c r="AF224" s="212"/>
      <c r="AG224" s="212" t="s">
        <v>140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>
      <c r="A225" s="229"/>
      <c r="B225" s="230"/>
      <c r="C225" s="254" t="s">
        <v>321</v>
      </c>
      <c r="D225" s="232"/>
      <c r="E225" s="233">
        <v>-1.08</v>
      </c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12"/>
      <c r="Z225" s="212"/>
      <c r="AA225" s="212"/>
      <c r="AB225" s="212"/>
      <c r="AC225" s="212"/>
      <c r="AD225" s="212"/>
      <c r="AE225" s="212"/>
      <c r="AF225" s="212"/>
      <c r="AG225" s="212" t="s">
        <v>140</v>
      </c>
      <c r="AH225" s="212">
        <v>0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>
      <c r="A226" s="229"/>
      <c r="B226" s="230"/>
      <c r="C226" s="254" t="s">
        <v>322</v>
      </c>
      <c r="D226" s="232"/>
      <c r="E226" s="233">
        <v>-1.4159999999999999</v>
      </c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12"/>
      <c r="Z226" s="212"/>
      <c r="AA226" s="212"/>
      <c r="AB226" s="212"/>
      <c r="AC226" s="212"/>
      <c r="AD226" s="212"/>
      <c r="AE226" s="212"/>
      <c r="AF226" s="212"/>
      <c r="AG226" s="212" t="s">
        <v>140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>
      <c r="A227" s="229"/>
      <c r="B227" s="230"/>
      <c r="C227" s="254" t="s">
        <v>323</v>
      </c>
      <c r="D227" s="232"/>
      <c r="E227" s="233">
        <v>-2.9952000000000001</v>
      </c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12"/>
      <c r="Z227" s="212"/>
      <c r="AA227" s="212"/>
      <c r="AB227" s="212"/>
      <c r="AC227" s="212"/>
      <c r="AD227" s="212"/>
      <c r="AE227" s="212"/>
      <c r="AF227" s="212"/>
      <c r="AG227" s="212" t="s">
        <v>140</v>
      </c>
      <c r="AH227" s="212">
        <v>0</v>
      </c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ht="22.5" outlineLevel="1">
      <c r="A228" s="241">
        <v>19</v>
      </c>
      <c r="B228" s="242" t="s">
        <v>324</v>
      </c>
      <c r="C228" s="253" t="s">
        <v>325</v>
      </c>
      <c r="D228" s="243" t="s">
        <v>148</v>
      </c>
      <c r="E228" s="244">
        <v>13.100250000000001</v>
      </c>
      <c r="F228" s="245"/>
      <c r="G228" s="246">
        <f>ROUND(E228*F228,2)</f>
        <v>0</v>
      </c>
      <c r="H228" s="245"/>
      <c r="I228" s="246">
        <f>ROUND(E228*H228,2)</f>
        <v>0</v>
      </c>
      <c r="J228" s="245"/>
      <c r="K228" s="246">
        <f>ROUND(E228*J228,2)</f>
        <v>0</v>
      </c>
      <c r="L228" s="246">
        <v>21</v>
      </c>
      <c r="M228" s="246">
        <f>G228*(1+L228/100)</f>
        <v>0</v>
      </c>
      <c r="N228" s="246">
        <v>3.6700000000000001E-3</v>
      </c>
      <c r="O228" s="246">
        <f>ROUND(E228*N228,2)</f>
        <v>0.05</v>
      </c>
      <c r="P228" s="246">
        <v>0</v>
      </c>
      <c r="Q228" s="246">
        <f>ROUND(E228*P228,2)</f>
        <v>0</v>
      </c>
      <c r="R228" s="246"/>
      <c r="S228" s="246" t="s">
        <v>136</v>
      </c>
      <c r="T228" s="247" t="s">
        <v>136</v>
      </c>
      <c r="U228" s="231">
        <v>0.36</v>
      </c>
      <c r="V228" s="231">
        <f>ROUND(E228*U228,2)</f>
        <v>4.72</v>
      </c>
      <c r="W228" s="231"/>
      <c r="X228" s="231" t="s">
        <v>137</v>
      </c>
      <c r="Y228" s="212"/>
      <c r="Z228" s="212"/>
      <c r="AA228" s="212"/>
      <c r="AB228" s="212"/>
      <c r="AC228" s="212"/>
      <c r="AD228" s="212"/>
      <c r="AE228" s="212"/>
      <c r="AF228" s="212"/>
      <c r="AG228" s="212" t="s">
        <v>138</v>
      </c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ht="22.5" outlineLevel="1">
      <c r="A229" s="229"/>
      <c r="B229" s="230"/>
      <c r="C229" s="254" t="s">
        <v>326</v>
      </c>
      <c r="D229" s="232"/>
      <c r="E229" s="233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12"/>
      <c r="Z229" s="212"/>
      <c r="AA229" s="212"/>
      <c r="AB229" s="212"/>
      <c r="AC229" s="212"/>
      <c r="AD229" s="212"/>
      <c r="AE229" s="212"/>
      <c r="AF229" s="212"/>
      <c r="AG229" s="212" t="s">
        <v>140</v>
      </c>
      <c r="AH229" s="212">
        <v>0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>
      <c r="A230" s="229"/>
      <c r="B230" s="230"/>
      <c r="C230" s="254" t="s">
        <v>327</v>
      </c>
      <c r="D230" s="232"/>
      <c r="E230" s="233">
        <v>11.64</v>
      </c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12"/>
      <c r="Z230" s="212"/>
      <c r="AA230" s="212"/>
      <c r="AB230" s="212"/>
      <c r="AC230" s="212"/>
      <c r="AD230" s="212"/>
      <c r="AE230" s="212"/>
      <c r="AF230" s="212"/>
      <c r="AG230" s="212" t="s">
        <v>140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>
      <c r="A231" s="229"/>
      <c r="B231" s="230"/>
      <c r="C231" s="254" t="s">
        <v>308</v>
      </c>
      <c r="D231" s="232"/>
      <c r="E231" s="233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12"/>
      <c r="Z231" s="212"/>
      <c r="AA231" s="212"/>
      <c r="AB231" s="212"/>
      <c r="AC231" s="212"/>
      <c r="AD231" s="212"/>
      <c r="AE231" s="212"/>
      <c r="AF231" s="212"/>
      <c r="AG231" s="212" t="s">
        <v>140</v>
      </c>
      <c r="AH231" s="212">
        <v>0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>
      <c r="A232" s="229"/>
      <c r="B232" s="230"/>
      <c r="C232" s="254" t="s">
        <v>303</v>
      </c>
      <c r="D232" s="232"/>
      <c r="E232" s="233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12"/>
      <c r="Z232" s="212"/>
      <c r="AA232" s="212"/>
      <c r="AB232" s="212"/>
      <c r="AC232" s="212"/>
      <c r="AD232" s="212"/>
      <c r="AE232" s="212"/>
      <c r="AF232" s="212"/>
      <c r="AG232" s="212" t="s">
        <v>140</v>
      </c>
      <c r="AH232" s="212">
        <v>0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>
      <c r="A233" s="229"/>
      <c r="B233" s="230"/>
      <c r="C233" s="254" t="s">
        <v>304</v>
      </c>
      <c r="D233" s="232"/>
      <c r="E233" s="233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12"/>
      <c r="Z233" s="212"/>
      <c r="AA233" s="212"/>
      <c r="AB233" s="212"/>
      <c r="AC233" s="212"/>
      <c r="AD233" s="212"/>
      <c r="AE233" s="212"/>
      <c r="AF233" s="212"/>
      <c r="AG233" s="212" t="s">
        <v>140</v>
      </c>
      <c r="AH233" s="212">
        <v>0</v>
      </c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>
      <c r="A234" s="229"/>
      <c r="B234" s="230"/>
      <c r="C234" s="254" t="s">
        <v>328</v>
      </c>
      <c r="D234" s="232"/>
      <c r="E234" s="233">
        <v>0.17774999999999999</v>
      </c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12"/>
      <c r="Z234" s="212"/>
      <c r="AA234" s="212"/>
      <c r="AB234" s="212"/>
      <c r="AC234" s="212"/>
      <c r="AD234" s="212"/>
      <c r="AE234" s="212"/>
      <c r="AF234" s="212"/>
      <c r="AG234" s="212" t="s">
        <v>140</v>
      </c>
      <c r="AH234" s="212">
        <v>0</v>
      </c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>
      <c r="A235" s="229"/>
      <c r="B235" s="230"/>
      <c r="C235" s="254" t="s">
        <v>309</v>
      </c>
      <c r="D235" s="232"/>
      <c r="E235" s="233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12"/>
      <c r="Z235" s="212"/>
      <c r="AA235" s="212"/>
      <c r="AB235" s="212"/>
      <c r="AC235" s="212"/>
      <c r="AD235" s="212"/>
      <c r="AE235" s="212"/>
      <c r="AF235" s="212"/>
      <c r="AG235" s="212" t="s">
        <v>140</v>
      </c>
      <c r="AH235" s="212">
        <v>0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>
      <c r="A236" s="229"/>
      <c r="B236" s="230"/>
      <c r="C236" s="254" t="s">
        <v>310</v>
      </c>
      <c r="D236" s="232"/>
      <c r="E236" s="233">
        <v>1.2825</v>
      </c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12"/>
      <c r="Z236" s="212"/>
      <c r="AA236" s="212"/>
      <c r="AB236" s="212"/>
      <c r="AC236" s="212"/>
      <c r="AD236" s="212"/>
      <c r="AE236" s="212"/>
      <c r="AF236" s="212"/>
      <c r="AG236" s="212" t="s">
        <v>140</v>
      </c>
      <c r="AH236" s="212">
        <v>0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>
      <c r="A237" s="241">
        <v>20</v>
      </c>
      <c r="B237" s="242" t="s">
        <v>329</v>
      </c>
      <c r="C237" s="253" t="s">
        <v>330</v>
      </c>
      <c r="D237" s="243" t="s">
        <v>148</v>
      </c>
      <c r="E237" s="244">
        <v>306.72280000000001</v>
      </c>
      <c r="F237" s="245"/>
      <c r="G237" s="246">
        <f>ROUND(E237*F237,2)</f>
        <v>0</v>
      </c>
      <c r="H237" s="245"/>
      <c r="I237" s="246">
        <f>ROUND(E237*H237,2)</f>
        <v>0</v>
      </c>
      <c r="J237" s="245"/>
      <c r="K237" s="246">
        <f>ROUND(E237*J237,2)</f>
        <v>0</v>
      </c>
      <c r="L237" s="246">
        <v>21</v>
      </c>
      <c r="M237" s="246">
        <f>G237*(1+L237/100)</f>
        <v>0</v>
      </c>
      <c r="N237" s="246">
        <v>2.0000000000000002E-5</v>
      </c>
      <c r="O237" s="246">
        <f>ROUND(E237*N237,2)</f>
        <v>0.01</v>
      </c>
      <c r="P237" s="246">
        <v>0</v>
      </c>
      <c r="Q237" s="246">
        <f>ROUND(E237*P237,2)</f>
        <v>0</v>
      </c>
      <c r="R237" s="246"/>
      <c r="S237" s="246" t="s">
        <v>136</v>
      </c>
      <c r="T237" s="247" t="s">
        <v>136</v>
      </c>
      <c r="U237" s="231">
        <v>0.11</v>
      </c>
      <c r="V237" s="231">
        <f>ROUND(E237*U237,2)</f>
        <v>33.74</v>
      </c>
      <c r="W237" s="231"/>
      <c r="X237" s="231" t="s">
        <v>137</v>
      </c>
      <c r="Y237" s="212"/>
      <c r="Z237" s="212"/>
      <c r="AA237" s="212"/>
      <c r="AB237" s="212"/>
      <c r="AC237" s="212"/>
      <c r="AD237" s="212"/>
      <c r="AE237" s="212"/>
      <c r="AF237" s="212"/>
      <c r="AG237" s="212" t="s">
        <v>138</v>
      </c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>
      <c r="A238" s="229"/>
      <c r="B238" s="230"/>
      <c r="C238" s="254" t="s">
        <v>331</v>
      </c>
      <c r="D238" s="232"/>
      <c r="E238" s="233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12"/>
      <c r="Z238" s="212"/>
      <c r="AA238" s="212"/>
      <c r="AB238" s="212"/>
      <c r="AC238" s="212"/>
      <c r="AD238" s="212"/>
      <c r="AE238" s="212"/>
      <c r="AF238" s="212"/>
      <c r="AG238" s="212" t="s">
        <v>140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>
      <c r="A239" s="229"/>
      <c r="B239" s="230"/>
      <c r="C239" s="254" t="s">
        <v>332</v>
      </c>
      <c r="D239" s="232"/>
      <c r="E239" s="233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12"/>
      <c r="Z239" s="212"/>
      <c r="AA239" s="212"/>
      <c r="AB239" s="212"/>
      <c r="AC239" s="212"/>
      <c r="AD239" s="212"/>
      <c r="AE239" s="212"/>
      <c r="AF239" s="212"/>
      <c r="AG239" s="212" t="s">
        <v>140</v>
      </c>
      <c r="AH239" s="212">
        <v>0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>
      <c r="A240" s="229"/>
      <c r="B240" s="230"/>
      <c r="C240" s="254" t="s">
        <v>333</v>
      </c>
      <c r="D240" s="232"/>
      <c r="E240" s="233">
        <v>77.875799999999998</v>
      </c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12"/>
      <c r="Z240" s="212"/>
      <c r="AA240" s="212"/>
      <c r="AB240" s="212"/>
      <c r="AC240" s="212"/>
      <c r="AD240" s="212"/>
      <c r="AE240" s="212"/>
      <c r="AF240" s="212"/>
      <c r="AG240" s="212" t="s">
        <v>140</v>
      </c>
      <c r="AH240" s="212">
        <v>0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ht="22.5" outlineLevel="1">
      <c r="A241" s="229"/>
      <c r="B241" s="230"/>
      <c r="C241" s="254" t="s">
        <v>313</v>
      </c>
      <c r="D241" s="232"/>
      <c r="E241" s="233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12"/>
      <c r="Z241" s="212"/>
      <c r="AA241" s="212"/>
      <c r="AB241" s="212"/>
      <c r="AC241" s="212"/>
      <c r="AD241" s="212"/>
      <c r="AE241" s="212"/>
      <c r="AF241" s="212"/>
      <c r="AG241" s="212" t="s">
        <v>140</v>
      </c>
      <c r="AH241" s="212">
        <v>0</v>
      </c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ht="22.5" outlineLevel="1">
      <c r="A242" s="229"/>
      <c r="B242" s="230"/>
      <c r="C242" s="254" t="s">
        <v>334</v>
      </c>
      <c r="D242" s="232"/>
      <c r="E242" s="233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12"/>
      <c r="Z242" s="212"/>
      <c r="AA242" s="212"/>
      <c r="AB242" s="212"/>
      <c r="AC242" s="212"/>
      <c r="AD242" s="212"/>
      <c r="AE242" s="212"/>
      <c r="AF242" s="212"/>
      <c r="AG242" s="212" t="s">
        <v>140</v>
      </c>
      <c r="AH242" s="212">
        <v>0</v>
      </c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>
      <c r="A243" s="229"/>
      <c r="B243" s="230"/>
      <c r="C243" s="254" t="s">
        <v>335</v>
      </c>
      <c r="D243" s="232"/>
      <c r="E243" s="233">
        <v>228.84700000000001</v>
      </c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12"/>
      <c r="Z243" s="212"/>
      <c r="AA243" s="212"/>
      <c r="AB243" s="212"/>
      <c r="AC243" s="212"/>
      <c r="AD243" s="212"/>
      <c r="AE243" s="212"/>
      <c r="AF243" s="212"/>
      <c r="AG243" s="212" t="s">
        <v>140</v>
      </c>
      <c r="AH243" s="212">
        <v>0</v>
      </c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ht="22.5" outlineLevel="1">
      <c r="A244" s="241">
        <v>21</v>
      </c>
      <c r="B244" s="242" t="s">
        <v>336</v>
      </c>
      <c r="C244" s="253" t="s">
        <v>337</v>
      </c>
      <c r="D244" s="243" t="s">
        <v>338</v>
      </c>
      <c r="E244" s="244">
        <v>2148.16</v>
      </c>
      <c r="F244" s="245"/>
      <c r="G244" s="246">
        <f>ROUND(E244*F244,2)</f>
        <v>0</v>
      </c>
      <c r="H244" s="245"/>
      <c r="I244" s="246">
        <f>ROUND(E244*H244,2)</f>
        <v>0</v>
      </c>
      <c r="J244" s="245"/>
      <c r="K244" s="246">
        <f>ROUND(E244*J244,2)</f>
        <v>0</v>
      </c>
      <c r="L244" s="246">
        <v>21</v>
      </c>
      <c r="M244" s="246">
        <f>G244*(1+L244/100)</f>
        <v>0</v>
      </c>
      <c r="N244" s="246">
        <v>0</v>
      </c>
      <c r="O244" s="246">
        <f>ROUND(E244*N244,2)</f>
        <v>0</v>
      </c>
      <c r="P244" s="246">
        <v>0</v>
      </c>
      <c r="Q244" s="246">
        <f>ROUND(E244*P244,2)</f>
        <v>0</v>
      </c>
      <c r="R244" s="246" t="s">
        <v>339</v>
      </c>
      <c r="S244" s="246" t="s">
        <v>136</v>
      </c>
      <c r="T244" s="247" t="s">
        <v>136</v>
      </c>
      <c r="U244" s="231">
        <v>0</v>
      </c>
      <c r="V244" s="231">
        <f>ROUND(E244*U244,2)</f>
        <v>0</v>
      </c>
      <c r="W244" s="231"/>
      <c r="X244" s="231" t="s">
        <v>340</v>
      </c>
      <c r="Y244" s="212"/>
      <c r="Z244" s="212"/>
      <c r="AA244" s="212"/>
      <c r="AB244" s="212"/>
      <c r="AC244" s="212"/>
      <c r="AD244" s="212"/>
      <c r="AE244" s="212"/>
      <c r="AF244" s="212"/>
      <c r="AG244" s="212" t="s">
        <v>341</v>
      </c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>
      <c r="A245" s="229"/>
      <c r="B245" s="230"/>
      <c r="C245" s="254" t="s">
        <v>342</v>
      </c>
      <c r="D245" s="232"/>
      <c r="E245" s="233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12"/>
      <c r="Z245" s="212"/>
      <c r="AA245" s="212"/>
      <c r="AB245" s="212"/>
      <c r="AC245" s="212"/>
      <c r="AD245" s="212"/>
      <c r="AE245" s="212"/>
      <c r="AF245" s="212"/>
      <c r="AG245" s="212" t="s">
        <v>140</v>
      </c>
      <c r="AH245" s="212">
        <v>0</v>
      </c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>
      <c r="A246" s="229"/>
      <c r="B246" s="230"/>
      <c r="C246" s="254" t="s">
        <v>343</v>
      </c>
      <c r="D246" s="232"/>
      <c r="E246" s="233">
        <v>2148.16</v>
      </c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12"/>
      <c r="Z246" s="212"/>
      <c r="AA246" s="212"/>
      <c r="AB246" s="212"/>
      <c r="AC246" s="212"/>
      <c r="AD246" s="212"/>
      <c r="AE246" s="212"/>
      <c r="AF246" s="212"/>
      <c r="AG246" s="212" t="s">
        <v>140</v>
      </c>
      <c r="AH246" s="212">
        <v>0</v>
      </c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ht="22.5" outlineLevel="1">
      <c r="A247" s="241">
        <v>22</v>
      </c>
      <c r="B247" s="242" t="s">
        <v>344</v>
      </c>
      <c r="C247" s="253" t="s">
        <v>345</v>
      </c>
      <c r="D247" s="243" t="s">
        <v>338</v>
      </c>
      <c r="E247" s="244">
        <v>350.76</v>
      </c>
      <c r="F247" s="245"/>
      <c r="G247" s="246">
        <f>ROUND(E247*F247,2)</f>
        <v>0</v>
      </c>
      <c r="H247" s="245"/>
      <c r="I247" s="246">
        <f>ROUND(E247*H247,2)</f>
        <v>0</v>
      </c>
      <c r="J247" s="245"/>
      <c r="K247" s="246">
        <f>ROUND(E247*J247,2)</f>
        <v>0</v>
      </c>
      <c r="L247" s="246">
        <v>21</v>
      </c>
      <c r="M247" s="246">
        <f>G247*(1+L247/100)</f>
        <v>0</v>
      </c>
      <c r="N247" s="246">
        <v>0</v>
      </c>
      <c r="O247" s="246">
        <f>ROUND(E247*N247,2)</f>
        <v>0</v>
      </c>
      <c r="P247" s="246">
        <v>0</v>
      </c>
      <c r="Q247" s="246">
        <f>ROUND(E247*P247,2)</f>
        <v>0</v>
      </c>
      <c r="R247" s="246" t="s">
        <v>339</v>
      </c>
      <c r="S247" s="246" t="s">
        <v>136</v>
      </c>
      <c r="T247" s="247" t="s">
        <v>136</v>
      </c>
      <c r="U247" s="231">
        <v>0</v>
      </c>
      <c r="V247" s="231">
        <f>ROUND(E247*U247,2)</f>
        <v>0</v>
      </c>
      <c r="W247" s="231"/>
      <c r="X247" s="231" t="s">
        <v>340</v>
      </c>
      <c r="Y247" s="212"/>
      <c r="Z247" s="212"/>
      <c r="AA247" s="212"/>
      <c r="AB247" s="212"/>
      <c r="AC247" s="212"/>
      <c r="AD247" s="212"/>
      <c r="AE247" s="212"/>
      <c r="AF247" s="212"/>
      <c r="AG247" s="212" t="s">
        <v>341</v>
      </c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>
      <c r="A248" s="229"/>
      <c r="B248" s="230"/>
      <c r="C248" s="254" t="s">
        <v>342</v>
      </c>
      <c r="D248" s="232"/>
      <c r="E248" s="233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12"/>
      <c r="Z248" s="212"/>
      <c r="AA248" s="212"/>
      <c r="AB248" s="212"/>
      <c r="AC248" s="212"/>
      <c r="AD248" s="212"/>
      <c r="AE248" s="212"/>
      <c r="AF248" s="212"/>
      <c r="AG248" s="212" t="s">
        <v>140</v>
      </c>
      <c r="AH248" s="212">
        <v>0</v>
      </c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>
      <c r="A249" s="229"/>
      <c r="B249" s="230"/>
      <c r="C249" s="254" t="s">
        <v>346</v>
      </c>
      <c r="D249" s="232"/>
      <c r="E249" s="233">
        <v>350.76</v>
      </c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12"/>
      <c r="Z249" s="212"/>
      <c r="AA249" s="212"/>
      <c r="AB249" s="212"/>
      <c r="AC249" s="212"/>
      <c r="AD249" s="212"/>
      <c r="AE249" s="212"/>
      <c r="AF249" s="212"/>
      <c r="AG249" s="212" t="s">
        <v>140</v>
      </c>
      <c r="AH249" s="212">
        <v>0</v>
      </c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>
      <c r="A250" s="241">
        <v>23</v>
      </c>
      <c r="B250" s="242" t="s">
        <v>347</v>
      </c>
      <c r="C250" s="253" t="s">
        <v>348</v>
      </c>
      <c r="D250" s="243" t="s">
        <v>262</v>
      </c>
      <c r="E250" s="244">
        <v>32.064999999999998</v>
      </c>
      <c r="F250" s="245"/>
      <c r="G250" s="246">
        <f>ROUND(E250*F250,2)</f>
        <v>0</v>
      </c>
      <c r="H250" s="245"/>
      <c r="I250" s="246">
        <f>ROUND(E250*H250,2)</f>
        <v>0</v>
      </c>
      <c r="J250" s="245"/>
      <c r="K250" s="246">
        <f>ROUND(E250*J250,2)</f>
        <v>0</v>
      </c>
      <c r="L250" s="246">
        <v>21</v>
      </c>
      <c r="M250" s="246">
        <f>G250*(1+L250/100)</f>
        <v>0</v>
      </c>
      <c r="N250" s="246">
        <v>0</v>
      </c>
      <c r="O250" s="246">
        <f>ROUND(E250*N250,2)</f>
        <v>0</v>
      </c>
      <c r="P250" s="246">
        <v>0</v>
      </c>
      <c r="Q250" s="246">
        <f>ROUND(E250*P250,2)</f>
        <v>0</v>
      </c>
      <c r="R250" s="246" t="s">
        <v>339</v>
      </c>
      <c r="S250" s="246" t="s">
        <v>136</v>
      </c>
      <c r="T250" s="247" t="s">
        <v>136</v>
      </c>
      <c r="U250" s="231">
        <v>0</v>
      </c>
      <c r="V250" s="231">
        <f>ROUND(E250*U250,2)</f>
        <v>0</v>
      </c>
      <c r="W250" s="231"/>
      <c r="X250" s="231" t="s">
        <v>340</v>
      </c>
      <c r="Y250" s="212"/>
      <c r="Z250" s="212"/>
      <c r="AA250" s="212"/>
      <c r="AB250" s="212"/>
      <c r="AC250" s="212"/>
      <c r="AD250" s="212"/>
      <c r="AE250" s="212"/>
      <c r="AF250" s="212"/>
      <c r="AG250" s="212" t="s">
        <v>341</v>
      </c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>
      <c r="A251" s="229"/>
      <c r="B251" s="230"/>
      <c r="C251" s="254" t="s">
        <v>272</v>
      </c>
      <c r="D251" s="232"/>
      <c r="E251" s="233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12"/>
      <c r="Z251" s="212"/>
      <c r="AA251" s="212"/>
      <c r="AB251" s="212"/>
      <c r="AC251" s="212"/>
      <c r="AD251" s="212"/>
      <c r="AE251" s="212"/>
      <c r="AF251" s="212"/>
      <c r="AG251" s="212" t="s">
        <v>140</v>
      </c>
      <c r="AH251" s="212">
        <v>0</v>
      </c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>
      <c r="A252" s="229"/>
      <c r="B252" s="230"/>
      <c r="C252" s="254" t="s">
        <v>250</v>
      </c>
      <c r="D252" s="232"/>
      <c r="E252" s="233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12"/>
      <c r="Z252" s="212"/>
      <c r="AA252" s="212"/>
      <c r="AB252" s="212"/>
      <c r="AC252" s="212"/>
      <c r="AD252" s="212"/>
      <c r="AE252" s="212"/>
      <c r="AF252" s="212"/>
      <c r="AG252" s="212" t="s">
        <v>140</v>
      </c>
      <c r="AH252" s="212">
        <v>0</v>
      </c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>
      <c r="A253" s="229"/>
      <c r="B253" s="230"/>
      <c r="C253" s="254" t="s">
        <v>152</v>
      </c>
      <c r="D253" s="232"/>
      <c r="E253" s="233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12"/>
      <c r="Z253" s="212"/>
      <c r="AA253" s="212"/>
      <c r="AB253" s="212"/>
      <c r="AC253" s="212"/>
      <c r="AD253" s="212"/>
      <c r="AE253" s="212"/>
      <c r="AF253" s="212"/>
      <c r="AG253" s="212" t="s">
        <v>140</v>
      </c>
      <c r="AH253" s="212">
        <v>0</v>
      </c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>
      <c r="A254" s="229"/>
      <c r="B254" s="230"/>
      <c r="C254" s="254" t="s">
        <v>349</v>
      </c>
      <c r="D254" s="232"/>
      <c r="E254" s="233">
        <v>5.2249999999999996</v>
      </c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12"/>
      <c r="Z254" s="212"/>
      <c r="AA254" s="212"/>
      <c r="AB254" s="212"/>
      <c r="AC254" s="212"/>
      <c r="AD254" s="212"/>
      <c r="AE254" s="212"/>
      <c r="AF254" s="212"/>
      <c r="AG254" s="212" t="s">
        <v>140</v>
      </c>
      <c r="AH254" s="212">
        <v>0</v>
      </c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>
      <c r="A255" s="229"/>
      <c r="B255" s="230"/>
      <c r="C255" s="254" t="s">
        <v>159</v>
      </c>
      <c r="D255" s="232"/>
      <c r="E255" s="233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12"/>
      <c r="Z255" s="212"/>
      <c r="AA255" s="212"/>
      <c r="AB255" s="212"/>
      <c r="AC255" s="212"/>
      <c r="AD255" s="212"/>
      <c r="AE255" s="212"/>
      <c r="AF255" s="212"/>
      <c r="AG255" s="212" t="s">
        <v>140</v>
      </c>
      <c r="AH255" s="212">
        <v>0</v>
      </c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>
      <c r="A256" s="229"/>
      <c r="B256" s="230"/>
      <c r="C256" s="254" t="s">
        <v>350</v>
      </c>
      <c r="D256" s="232"/>
      <c r="E256" s="233">
        <v>13.09</v>
      </c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12"/>
      <c r="Z256" s="212"/>
      <c r="AA256" s="212"/>
      <c r="AB256" s="212"/>
      <c r="AC256" s="212"/>
      <c r="AD256" s="212"/>
      <c r="AE256" s="212"/>
      <c r="AF256" s="212"/>
      <c r="AG256" s="212" t="s">
        <v>140</v>
      </c>
      <c r="AH256" s="212">
        <v>0</v>
      </c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>
      <c r="A257" s="229"/>
      <c r="B257" s="230"/>
      <c r="C257" s="254" t="s">
        <v>149</v>
      </c>
      <c r="D257" s="232"/>
      <c r="E257" s="233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12"/>
      <c r="Z257" s="212"/>
      <c r="AA257" s="212"/>
      <c r="AB257" s="212"/>
      <c r="AC257" s="212"/>
      <c r="AD257" s="212"/>
      <c r="AE257" s="212"/>
      <c r="AF257" s="212"/>
      <c r="AG257" s="212" t="s">
        <v>140</v>
      </c>
      <c r="AH257" s="212">
        <v>0</v>
      </c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>
      <c r="A258" s="229"/>
      <c r="B258" s="230"/>
      <c r="C258" s="254" t="s">
        <v>351</v>
      </c>
      <c r="D258" s="232"/>
      <c r="E258" s="233">
        <v>13.75</v>
      </c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12"/>
      <c r="Z258" s="212"/>
      <c r="AA258" s="212"/>
      <c r="AB258" s="212"/>
      <c r="AC258" s="212"/>
      <c r="AD258" s="212"/>
      <c r="AE258" s="212"/>
      <c r="AF258" s="212"/>
      <c r="AG258" s="212" t="s">
        <v>140</v>
      </c>
      <c r="AH258" s="212">
        <v>0</v>
      </c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>
      <c r="A259" s="235" t="s">
        <v>131</v>
      </c>
      <c r="B259" s="236" t="s">
        <v>75</v>
      </c>
      <c r="C259" s="252" t="s">
        <v>76</v>
      </c>
      <c r="D259" s="237"/>
      <c r="E259" s="238"/>
      <c r="F259" s="239"/>
      <c r="G259" s="239">
        <f>SUMIF(AG260:AG273,"&lt;&gt;NOR",G260:G273)</f>
        <v>0</v>
      </c>
      <c r="H259" s="239"/>
      <c r="I259" s="239">
        <f>SUM(I260:I273)</f>
        <v>0</v>
      </c>
      <c r="J259" s="239"/>
      <c r="K259" s="239">
        <f>SUM(K260:K273)</f>
        <v>0</v>
      </c>
      <c r="L259" s="239"/>
      <c r="M259" s="239">
        <f>SUM(M260:M273)</f>
        <v>0</v>
      </c>
      <c r="N259" s="239"/>
      <c r="O259" s="239">
        <f>SUM(O260:O273)</f>
        <v>7.59</v>
      </c>
      <c r="P259" s="239"/>
      <c r="Q259" s="239">
        <f>SUM(Q260:Q273)</f>
        <v>0</v>
      </c>
      <c r="R259" s="239"/>
      <c r="S259" s="239"/>
      <c r="T259" s="240"/>
      <c r="U259" s="234"/>
      <c r="V259" s="234">
        <f>SUM(V260:V273)</f>
        <v>98.550000000000011</v>
      </c>
      <c r="W259" s="234"/>
      <c r="X259" s="234"/>
      <c r="AG259" t="s">
        <v>132</v>
      </c>
    </row>
    <row r="260" spans="1:60" outlineLevel="1">
      <c r="A260" s="241">
        <v>24</v>
      </c>
      <c r="B260" s="242" t="s">
        <v>352</v>
      </c>
      <c r="C260" s="253" t="s">
        <v>353</v>
      </c>
      <c r="D260" s="243" t="s">
        <v>148</v>
      </c>
      <c r="E260" s="244">
        <v>365</v>
      </c>
      <c r="F260" s="245"/>
      <c r="G260" s="246">
        <f>ROUND(E260*F260,2)</f>
        <v>0</v>
      </c>
      <c r="H260" s="245"/>
      <c r="I260" s="246">
        <f>ROUND(E260*H260,2)</f>
        <v>0</v>
      </c>
      <c r="J260" s="245"/>
      <c r="K260" s="246">
        <f>ROUND(E260*J260,2)</f>
        <v>0</v>
      </c>
      <c r="L260" s="246">
        <v>21</v>
      </c>
      <c r="M260" s="246">
        <f>G260*(1+L260/100)</f>
        <v>0</v>
      </c>
      <c r="N260" s="246">
        <v>1.8380000000000001E-2</v>
      </c>
      <c r="O260" s="246">
        <f>ROUND(E260*N260,2)</f>
        <v>6.71</v>
      </c>
      <c r="P260" s="246">
        <v>0</v>
      </c>
      <c r="Q260" s="246">
        <f>ROUND(E260*P260,2)</f>
        <v>0</v>
      </c>
      <c r="R260" s="246"/>
      <c r="S260" s="246" t="s">
        <v>136</v>
      </c>
      <c r="T260" s="247" t="s">
        <v>136</v>
      </c>
      <c r="U260" s="231">
        <v>0.13</v>
      </c>
      <c r="V260" s="231">
        <f>ROUND(E260*U260,2)</f>
        <v>47.45</v>
      </c>
      <c r="W260" s="231"/>
      <c r="X260" s="231" t="s">
        <v>137</v>
      </c>
      <c r="Y260" s="212"/>
      <c r="Z260" s="212"/>
      <c r="AA260" s="212"/>
      <c r="AB260" s="212"/>
      <c r="AC260" s="212"/>
      <c r="AD260" s="212"/>
      <c r="AE260" s="212"/>
      <c r="AF260" s="212"/>
      <c r="AG260" s="212" t="s">
        <v>354</v>
      </c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>
      <c r="A261" s="229"/>
      <c r="B261" s="230"/>
      <c r="C261" s="254" t="s">
        <v>152</v>
      </c>
      <c r="D261" s="232"/>
      <c r="E261" s="233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12"/>
      <c r="Z261" s="212"/>
      <c r="AA261" s="212"/>
      <c r="AB261" s="212"/>
      <c r="AC261" s="212"/>
      <c r="AD261" s="212"/>
      <c r="AE261" s="212"/>
      <c r="AF261" s="212"/>
      <c r="AG261" s="212" t="s">
        <v>140</v>
      </c>
      <c r="AH261" s="212">
        <v>0</v>
      </c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>
      <c r="A262" s="229"/>
      <c r="B262" s="230"/>
      <c r="C262" s="254" t="s">
        <v>355</v>
      </c>
      <c r="D262" s="232"/>
      <c r="E262" s="233">
        <v>90</v>
      </c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12"/>
      <c r="Z262" s="212"/>
      <c r="AA262" s="212"/>
      <c r="AB262" s="212"/>
      <c r="AC262" s="212"/>
      <c r="AD262" s="212"/>
      <c r="AE262" s="212"/>
      <c r="AF262" s="212"/>
      <c r="AG262" s="212" t="s">
        <v>140</v>
      </c>
      <c r="AH262" s="212">
        <v>0</v>
      </c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>
      <c r="A263" s="229"/>
      <c r="B263" s="230"/>
      <c r="C263" s="254" t="s">
        <v>161</v>
      </c>
      <c r="D263" s="232"/>
      <c r="E263" s="233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12"/>
      <c r="Z263" s="212"/>
      <c r="AA263" s="212"/>
      <c r="AB263" s="212"/>
      <c r="AC263" s="212"/>
      <c r="AD263" s="212"/>
      <c r="AE263" s="212"/>
      <c r="AF263" s="212"/>
      <c r="AG263" s="212" t="s">
        <v>140</v>
      </c>
      <c r="AH263" s="212">
        <v>0</v>
      </c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>
      <c r="A264" s="229"/>
      <c r="B264" s="230"/>
      <c r="C264" s="254" t="s">
        <v>355</v>
      </c>
      <c r="D264" s="232"/>
      <c r="E264" s="233">
        <v>90</v>
      </c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12"/>
      <c r="Z264" s="212"/>
      <c r="AA264" s="212"/>
      <c r="AB264" s="212"/>
      <c r="AC264" s="212"/>
      <c r="AD264" s="212"/>
      <c r="AE264" s="212"/>
      <c r="AF264" s="212"/>
      <c r="AG264" s="212" t="s">
        <v>140</v>
      </c>
      <c r="AH264" s="212">
        <v>0</v>
      </c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1">
      <c r="A265" s="229"/>
      <c r="B265" s="230"/>
      <c r="C265" s="254" t="s">
        <v>159</v>
      </c>
      <c r="D265" s="232"/>
      <c r="E265" s="233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12"/>
      <c r="Z265" s="212"/>
      <c r="AA265" s="212"/>
      <c r="AB265" s="212"/>
      <c r="AC265" s="212"/>
      <c r="AD265" s="212"/>
      <c r="AE265" s="212"/>
      <c r="AF265" s="212"/>
      <c r="AG265" s="212" t="s">
        <v>140</v>
      </c>
      <c r="AH265" s="212">
        <v>0</v>
      </c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1">
      <c r="A266" s="229"/>
      <c r="B266" s="230"/>
      <c r="C266" s="254" t="s">
        <v>356</v>
      </c>
      <c r="D266" s="232"/>
      <c r="E266" s="233">
        <v>99</v>
      </c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12"/>
      <c r="Z266" s="212"/>
      <c r="AA266" s="212"/>
      <c r="AB266" s="212"/>
      <c r="AC266" s="212"/>
      <c r="AD266" s="212"/>
      <c r="AE266" s="212"/>
      <c r="AF266" s="212"/>
      <c r="AG266" s="212" t="s">
        <v>140</v>
      </c>
      <c r="AH266" s="212">
        <v>0</v>
      </c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1">
      <c r="A267" s="229"/>
      <c r="B267" s="230"/>
      <c r="C267" s="254" t="s">
        <v>149</v>
      </c>
      <c r="D267" s="232"/>
      <c r="E267" s="233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12"/>
      <c r="Z267" s="212"/>
      <c r="AA267" s="212"/>
      <c r="AB267" s="212"/>
      <c r="AC267" s="212"/>
      <c r="AD267" s="212"/>
      <c r="AE267" s="212"/>
      <c r="AF267" s="212"/>
      <c r="AG267" s="212" t="s">
        <v>140</v>
      </c>
      <c r="AH267" s="212">
        <v>0</v>
      </c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>
      <c r="A268" s="229"/>
      <c r="B268" s="230"/>
      <c r="C268" s="254" t="s">
        <v>357</v>
      </c>
      <c r="D268" s="232"/>
      <c r="E268" s="233">
        <v>86</v>
      </c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12"/>
      <c r="Z268" s="212"/>
      <c r="AA268" s="212"/>
      <c r="AB268" s="212"/>
      <c r="AC268" s="212"/>
      <c r="AD268" s="212"/>
      <c r="AE268" s="212"/>
      <c r="AF268" s="212"/>
      <c r="AG268" s="212" t="s">
        <v>140</v>
      </c>
      <c r="AH268" s="212">
        <v>0</v>
      </c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>
      <c r="A269" s="241">
        <v>25</v>
      </c>
      <c r="B269" s="242" t="s">
        <v>358</v>
      </c>
      <c r="C269" s="253" t="s">
        <v>359</v>
      </c>
      <c r="D269" s="243" t="s">
        <v>148</v>
      </c>
      <c r="E269" s="244">
        <v>1095</v>
      </c>
      <c r="F269" s="245"/>
      <c r="G269" s="246">
        <f>ROUND(E269*F269,2)</f>
        <v>0</v>
      </c>
      <c r="H269" s="245"/>
      <c r="I269" s="246">
        <f>ROUND(E269*H269,2)</f>
        <v>0</v>
      </c>
      <c r="J269" s="245"/>
      <c r="K269" s="246">
        <f>ROUND(E269*J269,2)</f>
        <v>0</v>
      </c>
      <c r="L269" s="246">
        <v>21</v>
      </c>
      <c r="M269" s="246">
        <f>G269*(1+L269/100)</f>
        <v>0</v>
      </c>
      <c r="N269" s="246">
        <v>8.0000000000000004E-4</v>
      </c>
      <c r="O269" s="246">
        <f>ROUND(E269*N269,2)</f>
        <v>0.88</v>
      </c>
      <c r="P269" s="246">
        <v>0</v>
      </c>
      <c r="Q269" s="246">
        <f>ROUND(E269*P269,2)</f>
        <v>0</v>
      </c>
      <c r="R269" s="246"/>
      <c r="S269" s="246" t="s">
        <v>136</v>
      </c>
      <c r="T269" s="247" t="s">
        <v>136</v>
      </c>
      <c r="U269" s="231">
        <v>0.01</v>
      </c>
      <c r="V269" s="231">
        <f>ROUND(E269*U269,2)</f>
        <v>10.95</v>
      </c>
      <c r="W269" s="231"/>
      <c r="X269" s="231" t="s">
        <v>137</v>
      </c>
      <c r="Y269" s="212"/>
      <c r="Z269" s="212"/>
      <c r="AA269" s="212"/>
      <c r="AB269" s="212"/>
      <c r="AC269" s="212"/>
      <c r="AD269" s="212"/>
      <c r="AE269" s="212"/>
      <c r="AF269" s="212"/>
      <c r="AG269" s="212" t="s">
        <v>354</v>
      </c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>
      <c r="A270" s="229"/>
      <c r="B270" s="230"/>
      <c r="C270" s="254" t="s">
        <v>360</v>
      </c>
      <c r="D270" s="232"/>
      <c r="E270" s="233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12"/>
      <c r="Z270" s="212"/>
      <c r="AA270" s="212"/>
      <c r="AB270" s="212"/>
      <c r="AC270" s="212"/>
      <c r="AD270" s="212"/>
      <c r="AE270" s="212"/>
      <c r="AF270" s="212"/>
      <c r="AG270" s="212" t="s">
        <v>140</v>
      </c>
      <c r="AH270" s="212">
        <v>0</v>
      </c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>
      <c r="A271" s="229"/>
      <c r="B271" s="230"/>
      <c r="C271" s="254" t="s">
        <v>361</v>
      </c>
      <c r="D271" s="232"/>
      <c r="E271" s="233">
        <v>1095</v>
      </c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12"/>
      <c r="Z271" s="212"/>
      <c r="AA271" s="212"/>
      <c r="AB271" s="212"/>
      <c r="AC271" s="212"/>
      <c r="AD271" s="212"/>
      <c r="AE271" s="212"/>
      <c r="AF271" s="212"/>
      <c r="AG271" s="212" t="s">
        <v>140</v>
      </c>
      <c r="AH271" s="212">
        <v>0</v>
      </c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>
      <c r="A272" s="241">
        <v>26</v>
      </c>
      <c r="B272" s="242" t="s">
        <v>362</v>
      </c>
      <c r="C272" s="253" t="s">
        <v>363</v>
      </c>
      <c r="D272" s="243" t="s">
        <v>148</v>
      </c>
      <c r="E272" s="244">
        <v>365</v>
      </c>
      <c r="F272" s="245"/>
      <c r="G272" s="246">
        <f>ROUND(E272*F272,2)</f>
        <v>0</v>
      </c>
      <c r="H272" s="245"/>
      <c r="I272" s="246">
        <f>ROUND(E272*H272,2)</f>
        <v>0</v>
      </c>
      <c r="J272" s="245"/>
      <c r="K272" s="246">
        <f>ROUND(E272*J272,2)</f>
        <v>0</v>
      </c>
      <c r="L272" s="246">
        <v>21</v>
      </c>
      <c r="M272" s="246">
        <f>G272*(1+L272/100)</f>
        <v>0</v>
      </c>
      <c r="N272" s="246">
        <v>0</v>
      </c>
      <c r="O272" s="246">
        <f>ROUND(E272*N272,2)</f>
        <v>0</v>
      </c>
      <c r="P272" s="246">
        <v>0</v>
      </c>
      <c r="Q272" s="246">
        <f>ROUND(E272*P272,2)</f>
        <v>0</v>
      </c>
      <c r="R272" s="246"/>
      <c r="S272" s="246" t="s">
        <v>136</v>
      </c>
      <c r="T272" s="247" t="s">
        <v>136</v>
      </c>
      <c r="U272" s="231">
        <v>0.11</v>
      </c>
      <c r="V272" s="231">
        <f>ROUND(E272*U272,2)</f>
        <v>40.15</v>
      </c>
      <c r="W272" s="231"/>
      <c r="X272" s="231" t="s">
        <v>137</v>
      </c>
      <c r="Y272" s="212"/>
      <c r="Z272" s="212"/>
      <c r="AA272" s="212"/>
      <c r="AB272" s="212"/>
      <c r="AC272" s="212"/>
      <c r="AD272" s="212"/>
      <c r="AE272" s="212"/>
      <c r="AF272" s="212"/>
      <c r="AG272" s="212" t="s">
        <v>354</v>
      </c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outlineLevel="1">
      <c r="A273" s="229"/>
      <c r="B273" s="230"/>
      <c r="C273" s="254" t="s">
        <v>364</v>
      </c>
      <c r="D273" s="232"/>
      <c r="E273" s="233">
        <v>365</v>
      </c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12"/>
      <c r="Z273" s="212"/>
      <c r="AA273" s="212"/>
      <c r="AB273" s="212"/>
      <c r="AC273" s="212"/>
      <c r="AD273" s="212"/>
      <c r="AE273" s="212"/>
      <c r="AF273" s="212"/>
      <c r="AG273" s="212" t="s">
        <v>140</v>
      </c>
      <c r="AH273" s="212">
        <v>0</v>
      </c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>
      <c r="A274" s="235" t="s">
        <v>131</v>
      </c>
      <c r="B274" s="236" t="s">
        <v>77</v>
      </c>
      <c r="C274" s="252" t="s">
        <v>78</v>
      </c>
      <c r="D274" s="237"/>
      <c r="E274" s="238"/>
      <c r="F274" s="239"/>
      <c r="G274" s="239">
        <f>SUMIF(AG275:AG328,"&lt;&gt;NOR",G275:G328)</f>
        <v>0</v>
      </c>
      <c r="H274" s="239"/>
      <c r="I274" s="239">
        <f>SUM(I275:I328)</f>
        <v>0</v>
      </c>
      <c r="J274" s="239"/>
      <c r="K274" s="239">
        <f>SUM(K275:K328)</f>
        <v>0</v>
      </c>
      <c r="L274" s="239"/>
      <c r="M274" s="239">
        <f>SUM(M275:M328)</f>
        <v>0</v>
      </c>
      <c r="N274" s="239"/>
      <c r="O274" s="239">
        <f>SUM(O275:O328)</f>
        <v>0</v>
      </c>
      <c r="P274" s="239"/>
      <c r="Q274" s="239">
        <f>SUM(Q275:Q328)</f>
        <v>4.6999999999999993</v>
      </c>
      <c r="R274" s="239"/>
      <c r="S274" s="239"/>
      <c r="T274" s="240"/>
      <c r="U274" s="234"/>
      <c r="V274" s="234">
        <f>SUM(V275:V328)</f>
        <v>26.11</v>
      </c>
      <c r="W274" s="234"/>
      <c r="X274" s="234"/>
      <c r="AG274" t="s">
        <v>132</v>
      </c>
    </row>
    <row r="275" spans="1:60" outlineLevel="1">
      <c r="A275" s="241">
        <v>27</v>
      </c>
      <c r="B275" s="242" t="s">
        <v>365</v>
      </c>
      <c r="C275" s="253" t="s">
        <v>366</v>
      </c>
      <c r="D275" s="243" t="s">
        <v>148</v>
      </c>
      <c r="E275" s="244">
        <v>77.875799999999998</v>
      </c>
      <c r="F275" s="245"/>
      <c r="G275" s="246">
        <f>ROUND(E275*F275,2)</f>
        <v>0</v>
      </c>
      <c r="H275" s="245"/>
      <c r="I275" s="246">
        <f>ROUND(E275*H275,2)</f>
        <v>0</v>
      </c>
      <c r="J275" s="245"/>
      <c r="K275" s="246">
        <f>ROUND(E275*J275,2)</f>
        <v>0</v>
      </c>
      <c r="L275" s="246">
        <v>21</v>
      </c>
      <c r="M275" s="246">
        <f>G275*(1+L275/100)</f>
        <v>0</v>
      </c>
      <c r="N275" s="246">
        <v>0</v>
      </c>
      <c r="O275" s="246">
        <f>ROUND(E275*N275,2)</f>
        <v>0</v>
      </c>
      <c r="P275" s="246">
        <v>5.8999999999999997E-2</v>
      </c>
      <c r="Q275" s="246">
        <f>ROUND(E275*P275,2)</f>
        <v>4.59</v>
      </c>
      <c r="R275" s="246"/>
      <c r="S275" s="246" t="s">
        <v>136</v>
      </c>
      <c r="T275" s="247" t="s">
        <v>136</v>
      </c>
      <c r="U275" s="231">
        <v>0.2</v>
      </c>
      <c r="V275" s="231">
        <f>ROUND(E275*U275,2)</f>
        <v>15.58</v>
      </c>
      <c r="W275" s="231"/>
      <c r="X275" s="231" t="s">
        <v>137</v>
      </c>
      <c r="Y275" s="212"/>
      <c r="Z275" s="212"/>
      <c r="AA275" s="212"/>
      <c r="AB275" s="212"/>
      <c r="AC275" s="212"/>
      <c r="AD275" s="212"/>
      <c r="AE275" s="212"/>
      <c r="AF275" s="212"/>
      <c r="AG275" s="212" t="s">
        <v>138</v>
      </c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>
      <c r="A276" s="229"/>
      <c r="B276" s="230"/>
      <c r="C276" s="254" t="s">
        <v>367</v>
      </c>
      <c r="D276" s="232"/>
      <c r="E276" s="233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12"/>
      <c r="Z276" s="212"/>
      <c r="AA276" s="212"/>
      <c r="AB276" s="212"/>
      <c r="AC276" s="212"/>
      <c r="AD276" s="212"/>
      <c r="AE276" s="212"/>
      <c r="AF276" s="212"/>
      <c r="AG276" s="212" t="s">
        <v>140</v>
      </c>
      <c r="AH276" s="212">
        <v>0</v>
      </c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>
      <c r="A277" s="229"/>
      <c r="B277" s="230"/>
      <c r="C277" s="254" t="s">
        <v>295</v>
      </c>
      <c r="D277" s="232"/>
      <c r="E277" s="233">
        <v>71.88</v>
      </c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12"/>
      <c r="Z277" s="212"/>
      <c r="AA277" s="212"/>
      <c r="AB277" s="212"/>
      <c r="AC277" s="212"/>
      <c r="AD277" s="212"/>
      <c r="AE277" s="212"/>
      <c r="AF277" s="212"/>
      <c r="AG277" s="212" t="s">
        <v>140</v>
      </c>
      <c r="AH277" s="212">
        <v>0</v>
      </c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>
      <c r="A278" s="229"/>
      <c r="B278" s="230"/>
      <c r="C278" s="254" t="s">
        <v>296</v>
      </c>
      <c r="D278" s="232"/>
      <c r="E278" s="233">
        <v>1.25</v>
      </c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12"/>
      <c r="Z278" s="212"/>
      <c r="AA278" s="212"/>
      <c r="AB278" s="212"/>
      <c r="AC278" s="212"/>
      <c r="AD278" s="212"/>
      <c r="AE278" s="212"/>
      <c r="AF278" s="212"/>
      <c r="AG278" s="212" t="s">
        <v>140</v>
      </c>
      <c r="AH278" s="212">
        <v>0</v>
      </c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1">
      <c r="A279" s="229"/>
      <c r="B279" s="230"/>
      <c r="C279" s="254" t="s">
        <v>297</v>
      </c>
      <c r="D279" s="232"/>
      <c r="E279" s="233">
        <v>7.2</v>
      </c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12"/>
      <c r="Z279" s="212"/>
      <c r="AA279" s="212"/>
      <c r="AB279" s="212"/>
      <c r="AC279" s="212"/>
      <c r="AD279" s="212"/>
      <c r="AE279" s="212"/>
      <c r="AF279" s="212"/>
      <c r="AG279" s="212" t="s">
        <v>140</v>
      </c>
      <c r="AH279" s="212">
        <v>0</v>
      </c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outlineLevel="1">
      <c r="A280" s="229"/>
      <c r="B280" s="230"/>
      <c r="C280" s="254" t="s">
        <v>298</v>
      </c>
      <c r="D280" s="232"/>
      <c r="E280" s="233">
        <v>0.32500000000000001</v>
      </c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12"/>
      <c r="Z280" s="212"/>
      <c r="AA280" s="212"/>
      <c r="AB280" s="212"/>
      <c r="AC280" s="212"/>
      <c r="AD280" s="212"/>
      <c r="AE280" s="212"/>
      <c r="AF280" s="212"/>
      <c r="AG280" s="212" t="s">
        <v>140</v>
      </c>
      <c r="AH280" s="212">
        <v>0</v>
      </c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>
      <c r="A281" s="229"/>
      <c r="B281" s="230"/>
      <c r="C281" s="254" t="s">
        <v>196</v>
      </c>
      <c r="D281" s="232"/>
      <c r="E281" s="233">
        <v>-1.6559999999999999</v>
      </c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12"/>
      <c r="Z281" s="212"/>
      <c r="AA281" s="212"/>
      <c r="AB281" s="212"/>
      <c r="AC281" s="212"/>
      <c r="AD281" s="212"/>
      <c r="AE281" s="212"/>
      <c r="AF281" s="212"/>
      <c r="AG281" s="212" t="s">
        <v>140</v>
      </c>
      <c r="AH281" s="212">
        <v>0</v>
      </c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>
      <c r="A282" s="229"/>
      <c r="B282" s="230"/>
      <c r="C282" s="254" t="s">
        <v>299</v>
      </c>
      <c r="D282" s="232"/>
      <c r="E282" s="233">
        <v>-1.1232</v>
      </c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12"/>
      <c r="Z282" s="212"/>
      <c r="AA282" s="212"/>
      <c r="AB282" s="212"/>
      <c r="AC282" s="212"/>
      <c r="AD282" s="212"/>
      <c r="AE282" s="212"/>
      <c r="AF282" s="212"/>
      <c r="AG282" s="212" t="s">
        <v>140</v>
      </c>
      <c r="AH282" s="212">
        <v>0</v>
      </c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>
      <c r="A283" s="241">
        <v>28</v>
      </c>
      <c r="B283" s="242" t="s">
        <v>368</v>
      </c>
      <c r="C283" s="253" t="s">
        <v>369</v>
      </c>
      <c r="D283" s="243" t="s">
        <v>338</v>
      </c>
      <c r="E283" s="244">
        <v>2</v>
      </c>
      <c r="F283" s="245"/>
      <c r="G283" s="246">
        <f>ROUND(E283*F283,2)</f>
        <v>0</v>
      </c>
      <c r="H283" s="245"/>
      <c r="I283" s="246">
        <f>ROUND(E283*H283,2)</f>
        <v>0</v>
      </c>
      <c r="J283" s="245"/>
      <c r="K283" s="246">
        <f>ROUND(E283*J283,2)</f>
        <v>0</v>
      </c>
      <c r="L283" s="246">
        <v>21</v>
      </c>
      <c r="M283" s="246">
        <f>G283*(1+L283/100)</f>
        <v>0</v>
      </c>
      <c r="N283" s="246">
        <v>6.9999999999999994E-5</v>
      </c>
      <c r="O283" s="246">
        <f>ROUND(E283*N283,2)</f>
        <v>0</v>
      </c>
      <c r="P283" s="246">
        <v>0</v>
      </c>
      <c r="Q283" s="246">
        <f>ROUND(E283*P283,2)</f>
        <v>0</v>
      </c>
      <c r="R283" s="246"/>
      <c r="S283" s="246" t="s">
        <v>136</v>
      </c>
      <c r="T283" s="247" t="s">
        <v>136</v>
      </c>
      <c r="U283" s="231">
        <v>0.69</v>
      </c>
      <c r="V283" s="231">
        <f>ROUND(E283*U283,2)</f>
        <v>1.38</v>
      </c>
      <c r="W283" s="231"/>
      <c r="X283" s="231" t="s">
        <v>137</v>
      </c>
      <c r="Y283" s="212"/>
      <c r="Z283" s="212"/>
      <c r="AA283" s="212"/>
      <c r="AB283" s="212"/>
      <c r="AC283" s="212"/>
      <c r="AD283" s="212"/>
      <c r="AE283" s="212"/>
      <c r="AF283" s="212"/>
      <c r="AG283" s="212" t="s">
        <v>138</v>
      </c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1">
      <c r="A284" s="229"/>
      <c r="B284" s="230"/>
      <c r="C284" s="254" t="s">
        <v>370</v>
      </c>
      <c r="D284" s="232"/>
      <c r="E284" s="233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12"/>
      <c r="Z284" s="212"/>
      <c r="AA284" s="212"/>
      <c r="AB284" s="212"/>
      <c r="AC284" s="212"/>
      <c r="AD284" s="212"/>
      <c r="AE284" s="212"/>
      <c r="AF284" s="212"/>
      <c r="AG284" s="212" t="s">
        <v>140</v>
      </c>
      <c r="AH284" s="212">
        <v>0</v>
      </c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>
      <c r="A285" s="229"/>
      <c r="B285" s="230"/>
      <c r="C285" s="254" t="s">
        <v>55</v>
      </c>
      <c r="D285" s="232"/>
      <c r="E285" s="233">
        <v>1</v>
      </c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12"/>
      <c r="Z285" s="212"/>
      <c r="AA285" s="212"/>
      <c r="AB285" s="212"/>
      <c r="AC285" s="212"/>
      <c r="AD285" s="212"/>
      <c r="AE285" s="212"/>
      <c r="AF285" s="212"/>
      <c r="AG285" s="212" t="s">
        <v>140</v>
      </c>
      <c r="AH285" s="212">
        <v>0</v>
      </c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1">
      <c r="A286" s="229"/>
      <c r="B286" s="230"/>
      <c r="C286" s="254" t="s">
        <v>371</v>
      </c>
      <c r="D286" s="232"/>
      <c r="E286" s="233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12"/>
      <c r="Z286" s="212"/>
      <c r="AA286" s="212"/>
      <c r="AB286" s="212"/>
      <c r="AC286" s="212"/>
      <c r="AD286" s="212"/>
      <c r="AE286" s="212"/>
      <c r="AF286" s="212"/>
      <c r="AG286" s="212" t="s">
        <v>140</v>
      </c>
      <c r="AH286" s="212">
        <v>0</v>
      </c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>
      <c r="A287" s="229"/>
      <c r="B287" s="230"/>
      <c r="C287" s="254" t="s">
        <v>55</v>
      </c>
      <c r="D287" s="232"/>
      <c r="E287" s="233">
        <v>1</v>
      </c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12"/>
      <c r="Z287" s="212"/>
      <c r="AA287" s="212"/>
      <c r="AB287" s="212"/>
      <c r="AC287" s="212"/>
      <c r="AD287" s="212"/>
      <c r="AE287" s="212"/>
      <c r="AF287" s="212"/>
      <c r="AG287" s="212" t="s">
        <v>140</v>
      </c>
      <c r="AH287" s="212">
        <v>0</v>
      </c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1">
      <c r="A288" s="241">
        <v>29</v>
      </c>
      <c r="B288" s="242" t="s">
        <v>372</v>
      </c>
      <c r="C288" s="253" t="s">
        <v>373</v>
      </c>
      <c r="D288" s="243" t="s">
        <v>338</v>
      </c>
      <c r="E288" s="244">
        <v>2</v>
      </c>
      <c r="F288" s="245"/>
      <c r="G288" s="246">
        <f>ROUND(E288*F288,2)</f>
        <v>0</v>
      </c>
      <c r="H288" s="245"/>
      <c r="I288" s="246">
        <f>ROUND(E288*H288,2)</f>
        <v>0</v>
      </c>
      <c r="J288" s="245"/>
      <c r="K288" s="246">
        <f>ROUND(E288*J288,2)</f>
        <v>0</v>
      </c>
      <c r="L288" s="246">
        <v>21</v>
      </c>
      <c r="M288" s="246">
        <f>G288*(1+L288/100)</f>
        <v>0</v>
      </c>
      <c r="N288" s="246">
        <v>0</v>
      </c>
      <c r="O288" s="246">
        <f>ROUND(E288*N288,2)</f>
        <v>0</v>
      </c>
      <c r="P288" s="246">
        <v>4.8999999999999998E-3</v>
      </c>
      <c r="Q288" s="246">
        <f>ROUND(E288*P288,2)</f>
        <v>0.01</v>
      </c>
      <c r="R288" s="246"/>
      <c r="S288" s="246" t="s">
        <v>136</v>
      </c>
      <c r="T288" s="247" t="s">
        <v>136</v>
      </c>
      <c r="U288" s="231">
        <v>0.92949999999999999</v>
      </c>
      <c r="V288" s="231">
        <f>ROUND(E288*U288,2)</f>
        <v>1.86</v>
      </c>
      <c r="W288" s="231"/>
      <c r="X288" s="231" t="s">
        <v>137</v>
      </c>
      <c r="Y288" s="212"/>
      <c r="Z288" s="212"/>
      <c r="AA288" s="212"/>
      <c r="AB288" s="212"/>
      <c r="AC288" s="212"/>
      <c r="AD288" s="212"/>
      <c r="AE288" s="212"/>
      <c r="AF288" s="212"/>
      <c r="AG288" s="212" t="s">
        <v>138</v>
      </c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1">
      <c r="A289" s="229"/>
      <c r="B289" s="230"/>
      <c r="C289" s="254" t="s">
        <v>374</v>
      </c>
      <c r="D289" s="232"/>
      <c r="E289" s="233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12"/>
      <c r="Z289" s="212"/>
      <c r="AA289" s="212"/>
      <c r="AB289" s="212"/>
      <c r="AC289" s="212"/>
      <c r="AD289" s="212"/>
      <c r="AE289" s="212"/>
      <c r="AF289" s="212"/>
      <c r="AG289" s="212" t="s">
        <v>140</v>
      </c>
      <c r="AH289" s="212">
        <v>0</v>
      </c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1">
      <c r="A290" s="229"/>
      <c r="B290" s="230"/>
      <c r="C290" s="254" t="s">
        <v>55</v>
      </c>
      <c r="D290" s="232"/>
      <c r="E290" s="233">
        <v>1</v>
      </c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12"/>
      <c r="Z290" s="212"/>
      <c r="AA290" s="212"/>
      <c r="AB290" s="212"/>
      <c r="AC290" s="212"/>
      <c r="AD290" s="212"/>
      <c r="AE290" s="212"/>
      <c r="AF290" s="212"/>
      <c r="AG290" s="212" t="s">
        <v>140</v>
      </c>
      <c r="AH290" s="212">
        <v>0</v>
      </c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>
      <c r="A291" s="229"/>
      <c r="B291" s="230"/>
      <c r="C291" s="254" t="s">
        <v>375</v>
      </c>
      <c r="D291" s="232"/>
      <c r="E291" s="233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12"/>
      <c r="Z291" s="212"/>
      <c r="AA291" s="212"/>
      <c r="AB291" s="212"/>
      <c r="AC291" s="212"/>
      <c r="AD291" s="212"/>
      <c r="AE291" s="212"/>
      <c r="AF291" s="212"/>
      <c r="AG291" s="212" t="s">
        <v>140</v>
      </c>
      <c r="AH291" s="212">
        <v>0</v>
      </c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outlineLevel="1">
      <c r="A292" s="229"/>
      <c r="B292" s="230"/>
      <c r="C292" s="254" t="s">
        <v>55</v>
      </c>
      <c r="D292" s="232"/>
      <c r="E292" s="233">
        <v>1</v>
      </c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12"/>
      <c r="Z292" s="212"/>
      <c r="AA292" s="212"/>
      <c r="AB292" s="212"/>
      <c r="AC292" s="212"/>
      <c r="AD292" s="212"/>
      <c r="AE292" s="212"/>
      <c r="AF292" s="212"/>
      <c r="AG292" s="212" t="s">
        <v>140</v>
      </c>
      <c r="AH292" s="212">
        <v>0</v>
      </c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1">
      <c r="A293" s="241">
        <v>30</v>
      </c>
      <c r="B293" s="242" t="s">
        <v>376</v>
      </c>
      <c r="C293" s="253" t="s">
        <v>377</v>
      </c>
      <c r="D293" s="243" t="s">
        <v>148</v>
      </c>
      <c r="E293" s="244">
        <v>2.1</v>
      </c>
      <c r="F293" s="245"/>
      <c r="G293" s="246">
        <f>ROUND(E293*F293,2)</f>
        <v>0</v>
      </c>
      <c r="H293" s="245"/>
      <c r="I293" s="246">
        <f>ROUND(E293*H293,2)</f>
        <v>0</v>
      </c>
      <c r="J293" s="245"/>
      <c r="K293" s="246">
        <f>ROUND(E293*J293,2)</f>
        <v>0</v>
      </c>
      <c r="L293" s="246">
        <v>21</v>
      </c>
      <c r="M293" s="246">
        <f>G293*(1+L293/100)</f>
        <v>0</v>
      </c>
      <c r="N293" s="246">
        <v>0</v>
      </c>
      <c r="O293" s="246">
        <f>ROUND(E293*N293,2)</f>
        <v>0</v>
      </c>
      <c r="P293" s="246">
        <v>7.3200000000000001E-3</v>
      </c>
      <c r="Q293" s="246">
        <f>ROUND(E293*P293,2)</f>
        <v>0.02</v>
      </c>
      <c r="R293" s="246"/>
      <c r="S293" s="246" t="s">
        <v>136</v>
      </c>
      <c r="T293" s="247" t="s">
        <v>136</v>
      </c>
      <c r="U293" s="231">
        <v>0.115</v>
      </c>
      <c r="V293" s="231">
        <f>ROUND(E293*U293,2)</f>
        <v>0.24</v>
      </c>
      <c r="W293" s="231"/>
      <c r="X293" s="231" t="s">
        <v>137</v>
      </c>
      <c r="Y293" s="212"/>
      <c r="Z293" s="212"/>
      <c r="AA293" s="212"/>
      <c r="AB293" s="212"/>
      <c r="AC293" s="212"/>
      <c r="AD293" s="212"/>
      <c r="AE293" s="212"/>
      <c r="AF293" s="212"/>
      <c r="AG293" s="212" t="s">
        <v>138</v>
      </c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ht="22.5" outlineLevel="1">
      <c r="A294" s="229"/>
      <c r="B294" s="230"/>
      <c r="C294" s="254" t="s">
        <v>378</v>
      </c>
      <c r="D294" s="232"/>
      <c r="E294" s="233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12"/>
      <c r="Z294" s="212"/>
      <c r="AA294" s="212"/>
      <c r="AB294" s="212"/>
      <c r="AC294" s="212"/>
      <c r="AD294" s="212"/>
      <c r="AE294" s="212"/>
      <c r="AF294" s="212"/>
      <c r="AG294" s="212" t="s">
        <v>140</v>
      </c>
      <c r="AH294" s="212">
        <v>0</v>
      </c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1">
      <c r="A295" s="229"/>
      <c r="B295" s="230"/>
      <c r="C295" s="254" t="s">
        <v>379</v>
      </c>
      <c r="D295" s="232"/>
      <c r="E295" s="233">
        <v>2.1</v>
      </c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12"/>
      <c r="Z295" s="212"/>
      <c r="AA295" s="212"/>
      <c r="AB295" s="212"/>
      <c r="AC295" s="212"/>
      <c r="AD295" s="212"/>
      <c r="AE295" s="212"/>
      <c r="AF295" s="212"/>
      <c r="AG295" s="212" t="s">
        <v>140</v>
      </c>
      <c r="AH295" s="212">
        <v>0</v>
      </c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ht="22.5" outlineLevel="1">
      <c r="A296" s="241">
        <v>31</v>
      </c>
      <c r="B296" s="242" t="s">
        <v>380</v>
      </c>
      <c r="C296" s="253" t="s">
        <v>381</v>
      </c>
      <c r="D296" s="243" t="s">
        <v>262</v>
      </c>
      <c r="E296" s="244">
        <v>13.32</v>
      </c>
      <c r="F296" s="245"/>
      <c r="G296" s="246">
        <f>ROUND(E296*F296,2)</f>
        <v>0</v>
      </c>
      <c r="H296" s="245"/>
      <c r="I296" s="246">
        <f>ROUND(E296*H296,2)</f>
        <v>0</v>
      </c>
      <c r="J296" s="245"/>
      <c r="K296" s="246">
        <f>ROUND(E296*J296,2)</f>
        <v>0</v>
      </c>
      <c r="L296" s="246">
        <v>21</v>
      </c>
      <c r="M296" s="246">
        <f>G296*(1+L296/100)</f>
        <v>0</v>
      </c>
      <c r="N296" s="246">
        <v>0</v>
      </c>
      <c r="O296" s="246">
        <f>ROUND(E296*N296,2)</f>
        <v>0</v>
      </c>
      <c r="P296" s="246">
        <v>2.8700000000000002E-3</v>
      </c>
      <c r="Q296" s="246">
        <f>ROUND(E296*P296,2)</f>
        <v>0.04</v>
      </c>
      <c r="R296" s="246"/>
      <c r="S296" s="246" t="s">
        <v>136</v>
      </c>
      <c r="T296" s="247" t="s">
        <v>136</v>
      </c>
      <c r="U296" s="231">
        <v>0.10349999999999999</v>
      </c>
      <c r="V296" s="231">
        <f>ROUND(E296*U296,2)</f>
        <v>1.38</v>
      </c>
      <c r="W296" s="231"/>
      <c r="X296" s="231" t="s">
        <v>137</v>
      </c>
      <c r="Y296" s="212"/>
      <c r="Z296" s="212"/>
      <c r="AA296" s="212"/>
      <c r="AB296" s="212"/>
      <c r="AC296" s="212"/>
      <c r="AD296" s="212"/>
      <c r="AE296" s="212"/>
      <c r="AF296" s="212"/>
      <c r="AG296" s="212" t="s">
        <v>138</v>
      </c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1">
      <c r="A297" s="229"/>
      <c r="B297" s="230"/>
      <c r="C297" s="254" t="s">
        <v>382</v>
      </c>
      <c r="D297" s="232"/>
      <c r="E297" s="233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12"/>
      <c r="Z297" s="212"/>
      <c r="AA297" s="212"/>
      <c r="AB297" s="212"/>
      <c r="AC297" s="212"/>
      <c r="AD297" s="212"/>
      <c r="AE297" s="212"/>
      <c r="AF297" s="212"/>
      <c r="AG297" s="212" t="s">
        <v>140</v>
      </c>
      <c r="AH297" s="212">
        <v>0</v>
      </c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ht="22.5" outlineLevel="1">
      <c r="A298" s="229"/>
      <c r="B298" s="230"/>
      <c r="C298" s="254" t="s">
        <v>383</v>
      </c>
      <c r="D298" s="232"/>
      <c r="E298" s="233">
        <v>13.32</v>
      </c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12"/>
      <c r="Z298" s="212"/>
      <c r="AA298" s="212"/>
      <c r="AB298" s="212"/>
      <c r="AC298" s="212"/>
      <c r="AD298" s="212"/>
      <c r="AE298" s="212"/>
      <c r="AF298" s="212"/>
      <c r="AG298" s="212" t="s">
        <v>140</v>
      </c>
      <c r="AH298" s="212">
        <v>0</v>
      </c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outlineLevel="1">
      <c r="A299" s="241">
        <v>32</v>
      </c>
      <c r="B299" s="242" t="s">
        <v>384</v>
      </c>
      <c r="C299" s="253" t="s">
        <v>385</v>
      </c>
      <c r="D299" s="243" t="s">
        <v>262</v>
      </c>
      <c r="E299" s="244">
        <v>13</v>
      </c>
      <c r="F299" s="245"/>
      <c r="G299" s="246">
        <f>ROUND(E299*F299,2)</f>
        <v>0</v>
      </c>
      <c r="H299" s="245"/>
      <c r="I299" s="246">
        <f>ROUND(E299*H299,2)</f>
        <v>0</v>
      </c>
      <c r="J299" s="245"/>
      <c r="K299" s="246">
        <f>ROUND(E299*J299,2)</f>
        <v>0</v>
      </c>
      <c r="L299" s="246">
        <v>21</v>
      </c>
      <c r="M299" s="246">
        <f>G299*(1+L299/100)</f>
        <v>0</v>
      </c>
      <c r="N299" s="246">
        <v>0</v>
      </c>
      <c r="O299" s="246">
        <f>ROUND(E299*N299,2)</f>
        <v>0</v>
      </c>
      <c r="P299" s="246">
        <v>2.2599999999999999E-3</v>
      </c>
      <c r="Q299" s="246">
        <f>ROUND(E299*P299,2)</f>
        <v>0.03</v>
      </c>
      <c r="R299" s="246"/>
      <c r="S299" s="246" t="s">
        <v>136</v>
      </c>
      <c r="T299" s="247" t="s">
        <v>136</v>
      </c>
      <c r="U299" s="231">
        <v>5.7500000000000002E-2</v>
      </c>
      <c r="V299" s="231">
        <f>ROUND(E299*U299,2)</f>
        <v>0.75</v>
      </c>
      <c r="W299" s="231"/>
      <c r="X299" s="231" t="s">
        <v>137</v>
      </c>
      <c r="Y299" s="212"/>
      <c r="Z299" s="212"/>
      <c r="AA299" s="212"/>
      <c r="AB299" s="212"/>
      <c r="AC299" s="212"/>
      <c r="AD299" s="212"/>
      <c r="AE299" s="212"/>
      <c r="AF299" s="212"/>
      <c r="AG299" s="212" t="s">
        <v>138</v>
      </c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1">
      <c r="A300" s="229"/>
      <c r="B300" s="230"/>
      <c r="C300" s="254" t="s">
        <v>386</v>
      </c>
      <c r="D300" s="232"/>
      <c r="E300" s="233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12"/>
      <c r="Z300" s="212"/>
      <c r="AA300" s="212"/>
      <c r="AB300" s="212"/>
      <c r="AC300" s="212"/>
      <c r="AD300" s="212"/>
      <c r="AE300" s="212"/>
      <c r="AF300" s="212"/>
      <c r="AG300" s="212" t="s">
        <v>140</v>
      </c>
      <c r="AH300" s="212">
        <v>0</v>
      </c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ht="22.5" outlineLevel="1">
      <c r="A301" s="229"/>
      <c r="B301" s="230"/>
      <c r="C301" s="254" t="s">
        <v>387</v>
      </c>
      <c r="D301" s="232"/>
      <c r="E301" s="233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12"/>
      <c r="Z301" s="212"/>
      <c r="AA301" s="212"/>
      <c r="AB301" s="212"/>
      <c r="AC301" s="212"/>
      <c r="AD301" s="212"/>
      <c r="AE301" s="212"/>
      <c r="AF301" s="212"/>
      <c r="AG301" s="212" t="s">
        <v>140</v>
      </c>
      <c r="AH301" s="212">
        <v>0</v>
      </c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outlineLevel="1">
      <c r="A302" s="229"/>
      <c r="B302" s="230"/>
      <c r="C302" s="254" t="s">
        <v>388</v>
      </c>
      <c r="D302" s="232"/>
      <c r="E302" s="233">
        <v>13</v>
      </c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12"/>
      <c r="Z302" s="212"/>
      <c r="AA302" s="212"/>
      <c r="AB302" s="212"/>
      <c r="AC302" s="212"/>
      <c r="AD302" s="212"/>
      <c r="AE302" s="212"/>
      <c r="AF302" s="212"/>
      <c r="AG302" s="212" t="s">
        <v>140</v>
      </c>
      <c r="AH302" s="212">
        <v>0</v>
      </c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1">
      <c r="A303" s="241">
        <v>33</v>
      </c>
      <c r="B303" s="242" t="s">
        <v>389</v>
      </c>
      <c r="C303" s="253" t="s">
        <v>390</v>
      </c>
      <c r="D303" s="243" t="s">
        <v>391</v>
      </c>
      <c r="E303" s="244">
        <v>10</v>
      </c>
      <c r="F303" s="245"/>
      <c r="G303" s="246">
        <f>ROUND(E303*F303,2)</f>
        <v>0</v>
      </c>
      <c r="H303" s="245"/>
      <c r="I303" s="246">
        <f>ROUND(E303*H303,2)</f>
        <v>0</v>
      </c>
      <c r="J303" s="245"/>
      <c r="K303" s="246">
        <f>ROUND(E303*J303,2)</f>
        <v>0</v>
      </c>
      <c r="L303" s="246">
        <v>21</v>
      </c>
      <c r="M303" s="246">
        <f>G303*(1+L303/100)</f>
        <v>0</v>
      </c>
      <c r="N303" s="246">
        <v>6.0000000000000002E-5</v>
      </c>
      <c r="O303" s="246">
        <f>ROUND(E303*N303,2)</f>
        <v>0</v>
      </c>
      <c r="P303" s="246">
        <v>1E-3</v>
      </c>
      <c r="Q303" s="246">
        <f>ROUND(E303*P303,2)</f>
        <v>0.01</v>
      </c>
      <c r="R303" s="246"/>
      <c r="S303" s="246" t="s">
        <v>136</v>
      </c>
      <c r="T303" s="247" t="s">
        <v>136</v>
      </c>
      <c r="U303" s="231">
        <v>0.1</v>
      </c>
      <c r="V303" s="231">
        <f>ROUND(E303*U303,2)</f>
        <v>1</v>
      </c>
      <c r="W303" s="231"/>
      <c r="X303" s="231" t="s">
        <v>137</v>
      </c>
      <c r="Y303" s="212"/>
      <c r="Z303" s="212"/>
      <c r="AA303" s="212"/>
      <c r="AB303" s="212"/>
      <c r="AC303" s="212"/>
      <c r="AD303" s="212"/>
      <c r="AE303" s="212"/>
      <c r="AF303" s="212"/>
      <c r="AG303" s="212" t="s">
        <v>138</v>
      </c>
      <c r="AH303" s="212"/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ht="22.5" outlineLevel="1">
      <c r="A304" s="229"/>
      <c r="B304" s="230"/>
      <c r="C304" s="254" t="s">
        <v>392</v>
      </c>
      <c r="D304" s="232"/>
      <c r="E304" s="233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12"/>
      <c r="Z304" s="212"/>
      <c r="AA304" s="212"/>
      <c r="AB304" s="212"/>
      <c r="AC304" s="212"/>
      <c r="AD304" s="212"/>
      <c r="AE304" s="212"/>
      <c r="AF304" s="212"/>
      <c r="AG304" s="212" t="s">
        <v>140</v>
      </c>
      <c r="AH304" s="212">
        <v>0</v>
      </c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1">
      <c r="A305" s="229"/>
      <c r="B305" s="230"/>
      <c r="C305" s="254" t="s">
        <v>393</v>
      </c>
      <c r="D305" s="232"/>
      <c r="E305" s="233">
        <v>10</v>
      </c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12"/>
      <c r="Z305" s="212"/>
      <c r="AA305" s="212"/>
      <c r="AB305" s="212"/>
      <c r="AC305" s="212"/>
      <c r="AD305" s="212"/>
      <c r="AE305" s="212"/>
      <c r="AF305" s="212"/>
      <c r="AG305" s="212" t="s">
        <v>140</v>
      </c>
      <c r="AH305" s="212">
        <v>0</v>
      </c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1">
      <c r="A306" s="241">
        <v>34</v>
      </c>
      <c r="B306" s="242" t="s">
        <v>394</v>
      </c>
      <c r="C306" s="253" t="s">
        <v>395</v>
      </c>
      <c r="D306" s="243" t="s">
        <v>262</v>
      </c>
      <c r="E306" s="244">
        <v>28</v>
      </c>
      <c r="F306" s="245"/>
      <c r="G306" s="246">
        <f>ROUND(E306*F306,2)</f>
        <v>0</v>
      </c>
      <c r="H306" s="245"/>
      <c r="I306" s="246">
        <f>ROUND(E306*H306,2)</f>
        <v>0</v>
      </c>
      <c r="J306" s="245"/>
      <c r="K306" s="246">
        <f>ROUND(E306*J306,2)</f>
        <v>0</v>
      </c>
      <c r="L306" s="246">
        <v>21</v>
      </c>
      <c r="M306" s="246">
        <f>G306*(1+L306/100)</f>
        <v>0</v>
      </c>
      <c r="N306" s="246">
        <v>0</v>
      </c>
      <c r="O306" s="246">
        <f>ROUND(E306*N306,2)</f>
        <v>0</v>
      </c>
      <c r="P306" s="246">
        <v>0</v>
      </c>
      <c r="Q306" s="246">
        <f>ROUND(E306*P306,2)</f>
        <v>0</v>
      </c>
      <c r="R306" s="246"/>
      <c r="S306" s="246" t="s">
        <v>136</v>
      </c>
      <c r="T306" s="247" t="s">
        <v>136</v>
      </c>
      <c r="U306" s="231">
        <v>0.14000000000000001</v>
      </c>
      <c r="V306" s="231">
        <f>ROUND(E306*U306,2)</f>
        <v>3.92</v>
      </c>
      <c r="W306" s="231"/>
      <c r="X306" s="231" t="s">
        <v>137</v>
      </c>
      <c r="Y306" s="212"/>
      <c r="Z306" s="212"/>
      <c r="AA306" s="212"/>
      <c r="AB306" s="212"/>
      <c r="AC306" s="212"/>
      <c r="AD306" s="212"/>
      <c r="AE306" s="212"/>
      <c r="AF306" s="212"/>
      <c r="AG306" s="212" t="s">
        <v>138</v>
      </c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ht="22.5" outlineLevel="1">
      <c r="A307" s="229"/>
      <c r="B307" s="230"/>
      <c r="C307" s="254" t="s">
        <v>396</v>
      </c>
      <c r="D307" s="232"/>
      <c r="E307" s="233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12"/>
      <c r="Z307" s="212"/>
      <c r="AA307" s="212"/>
      <c r="AB307" s="212"/>
      <c r="AC307" s="212"/>
      <c r="AD307" s="212"/>
      <c r="AE307" s="212"/>
      <c r="AF307" s="212"/>
      <c r="AG307" s="212" t="s">
        <v>140</v>
      </c>
      <c r="AH307" s="212">
        <v>0</v>
      </c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outlineLevel="1">
      <c r="A308" s="229"/>
      <c r="B308" s="230"/>
      <c r="C308" s="254" t="s">
        <v>397</v>
      </c>
      <c r="D308" s="232"/>
      <c r="E308" s="233">
        <v>28</v>
      </c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12"/>
      <c r="Z308" s="212"/>
      <c r="AA308" s="212"/>
      <c r="AB308" s="212"/>
      <c r="AC308" s="212"/>
      <c r="AD308" s="212"/>
      <c r="AE308" s="212"/>
      <c r="AF308" s="212"/>
      <c r="AG308" s="212" t="s">
        <v>140</v>
      </c>
      <c r="AH308" s="212">
        <v>0</v>
      </c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outlineLevel="1">
      <c r="A309" s="241">
        <v>35</v>
      </c>
      <c r="B309" s="242" t="s">
        <v>398</v>
      </c>
      <c r="C309" s="253" t="s">
        <v>399</v>
      </c>
      <c r="D309" s="243" t="s">
        <v>400</v>
      </c>
      <c r="E309" s="244">
        <v>3</v>
      </c>
      <c r="F309" s="245"/>
      <c r="G309" s="246">
        <f>ROUND(E309*F309,2)</f>
        <v>0</v>
      </c>
      <c r="H309" s="245"/>
      <c r="I309" s="246">
        <f>ROUND(E309*H309,2)</f>
        <v>0</v>
      </c>
      <c r="J309" s="245"/>
      <c r="K309" s="246">
        <f>ROUND(E309*J309,2)</f>
        <v>0</v>
      </c>
      <c r="L309" s="246">
        <v>21</v>
      </c>
      <c r="M309" s="246">
        <f>G309*(1+L309/100)</f>
        <v>0</v>
      </c>
      <c r="N309" s="246">
        <v>0</v>
      </c>
      <c r="O309" s="246">
        <f>ROUND(E309*N309,2)</f>
        <v>0</v>
      </c>
      <c r="P309" s="246">
        <v>0</v>
      </c>
      <c r="Q309" s="246">
        <f>ROUND(E309*P309,2)</f>
        <v>0</v>
      </c>
      <c r="R309" s="246"/>
      <c r="S309" s="246" t="s">
        <v>136</v>
      </c>
      <c r="T309" s="247" t="s">
        <v>136</v>
      </c>
      <c r="U309" s="231">
        <v>0</v>
      </c>
      <c r="V309" s="231">
        <f>ROUND(E309*U309,2)</f>
        <v>0</v>
      </c>
      <c r="W309" s="231"/>
      <c r="X309" s="231" t="s">
        <v>137</v>
      </c>
      <c r="Y309" s="212"/>
      <c r="Z309" s="212"/>
      <c r="AA309" s="212"/>
      <c r="AB309" s="212"/>
      <c r="AC309" s="212"/>
      <c r="AD309" s="212"/>
      <c r="AE309" s="212"/>
      <c r="AF309" s="212"/>
      <c r="AG309" s="212" t="s">
        <v>138</v>
      </c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outlineLevel="1">
      <c r="A310" s="229"/>
      <c r="B310" s="230"/>
      <c r="C310" s="254" t="s">
        <v>401</v>
      </c>
      <c r="D310" s="232"/>
      <c r="E310" s="233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12"/>
      <c r="Z310" s="212"/>
      <c r="AA310" s="212"/>
      <c r="AB310" s="212"/>
      <c r="AC310" s="212"/>
      <c r="AD310" s="212"/>
      <c r="AE310" s="212"/>
      <c r="AF310" s="212"/>
      <c r="AG310" s="212" t="s">
        <v>140</v>
      </c>
      <c r="AH310" s="212">
        <v>0</v>
      </c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>
      <c r="A311" s="229"/>
      <c r="B311" s="230"/>
      <c r="C311" s="254" t="s">
        <v>67</v>
      </c>
      <c r="D311" s="232"/>
      <c r="E311" s="233">
        <v>3</v>
      </c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12"/>
      <c r="Z311" s="212"/>
      <c r="AA311" s="212"/>
      <c r="AB311" s="212"/>
      <c r="AC311" s="212"/>
      <c r="AD311" s="212"/>
      <c r="AE311" s="212"/>
      <c r="AF311" s="212"/>
      <c r="AG311" s="212" t="s">
        <v>140</v>
      </c>
      <c r="AH311" s="212">
        <v>0</v>
      </c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1">
      <c r="A312" s="241">
        <v>36</v>
      </c>
      <c r="B312" s="242" t="s">
        <v>402</v>
      </c>
      <c r="C312" s="253" t="s">
        <v>403</v>
      </c>
      <c r="D312" s="243" t="s">
        <v>404</v>
      </c>
      <c r="E312" s="244">
        <v>1</v>
      </c>
      <c r="F312" s="245"/>
      <c r="G312" s="246">
        <f>ROUND(E312*F312,2)</f>
        <v>0</v>
      </c>
      <c r="H312" s="245"/>
      <c r="I312" s="246">
        <f>ROUND(E312*H312,2)</f>
        <v>0</v>
      </c>
      <c r="J312" s="245"/>
      <c r="K312" s="246">
        <f>ROUND(E312*J312,2)</f>
        <v>0</v>
      </c>
      <c r="L312" s="246">
        <v>21</v>
      </c>
      <c r="M312" s="246">
        <f>G312*(1+L312/100)</f>
        <v>0</v>
      </c>
      <c r="N312" s="246">
        <v>0</v>
      </c>
      <c r="O312" s="246">
        <f>ROUND(E312*N312,2)</f>
        <v>0</v>
      </c>
      <c r="P312" s="246">
        <v>0</v>
      </c>
      <c r="Q312" s="246">
        <f>ROUND(E312*P312,2)</f>
        <v>0</v>
      </c>
      <c r="R312" s="246"/>
      <c r="S312" s="246" t="s">
        <v>405</v>
      </c>
      <c r="T312" s="247" t="s">
        <v>406</v>
      </c>
      <c r="U312" s="231">
        <v>0</v>
      </c>
      <c r="V312" s="231">
        <f>ROUND(E312*U312,2)</f>
        <v>0</v>
      </c>
      <c r="W312" s="231"/>
      <c r="X312" s="231" t="s">
        <v>137</v>
      </c>
      <c r="Y312" s="212"/>
      <c r="Z312" s="212"/>
      <c r="AA312" s="212"/>
      <c r="AB312" s="212"/>
      <c r="AC312" s="212"/>
      <c r="AD312" s="212"/>
      <c r="AE312" s="212"/>
      <c r="AF312" s="212"/>
      <c r="AG312" s="212" t="s">
        <v>138</v>
      </c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ht="22.5" outlineLevel="1">
      <c r="A313" s="229"/>
      <c r="B313" s="230"/>
      <c r="C313" s="254" t="s">
        <v>407</v>
      </c>
      <c r="D313" s="232"/>
      <c r="E313" s="233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12"/>
      <c r="Z313" s="212"/>
      <c r="AA313" s="212"/>
      <c r="AB313" s="212"/>
      <c r="AC313" s="212"/>
      <c r="AD313" s="212"/>
      <c r="AE313" s="212"/>
      <c r="AF313" s="212"/>
      <c r="AG313" s="212" t="s">
        <v>140</v>
      </c>
      <c r="AH313" s="212">
        <v>0</v>
      </c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1">
      <c r="A314" s="229"/>
      <c r="B314" s="230"/>
      <c r="C314" s="254" t="s">
        <v>55</v>
      </c>
      <c r="D314" s="232"/>
      <c r="E314" s="233">
        <v>1</v>
      </c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12"/>
      <c r="Z314" s="212"/>
      <c r="AA314" s="212"/>
      <c r="AB314" s="212"/>
      <c r="AC314" s="212"/>
      <c r="AD314" s="212"/>
      <c r="AE314" s="212"/>
      <c r="AF314" s="212"/>
      <c r="AG314" s="212" t="s">
        <v>140</v>
      </c>
      <c r="AH314" s="212">
        <v>0</v>
      </c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ht="22.5" outlineLevel="1">
      <c r="A315" s="241">
        <v>37</v>
      </c>
      <c r="B315" s="242" t="s">
        <v>408</v>
      </c>
      <c r="C315" s="253" t="s">
        <v>409</v>
      </c>
      <c r="D315" s="243" t="s">
        <v>404</v>
      </c>
      <c r="E315" s="244">
        <v>1</v>
      </c>
      <c r="F315" s="245"/>
      <c r="G315" s="246">
        <f>ROUND(E315*F315,2)</f>
        <v>0</v>
      </c>
      <c r="H315" s="245"/>
      <c r="I315" s="246">
        <f>ROUND(E315*H315,2)</f>
        <v>0</v>
      </c>
      <c r="J315" s="245"/>
      <c r="K315" s="246">
        <f>ROUND(E315*J315,2)</f>
        <v>0</v>
      </c>
      <c r="L315" s="246">
        <v>21</v>
      </c>
      <c r="M315" s="246">
        <f>G315*(1+L315/100)</f>
        <v>0</v>
      </c>
      <c r="N315" s="246">
        <v>0</v>
      </c>
      <c r="O315" s="246">
        <f>ROUND(E315*N315,2)</f>
        <v>0</v>
      </c>
      <c r="P315" s="246">
        <v>0</v>
      </c>
      <c r="Q315" s="246">
        <f>ROUND(E315*P315,2)</f>
        <v>0</v>
      </c>
      <c r="R315" s="246"/>
      <c r="S315" s="246" t="s">
        <v>405</v>
      </c>
      <c r="T315" s="247" t="s">
        <v>406</v>
      </c>
      <c r="U315" s="231">
        <v>0</v>
      </c>
      <c r="V315" s="231">
        <f>ROUND(E315*U315,2)</f>
        <v>0</v>
      </c>
      <c r="W315" s="231"/>
      <c r="X315" s="231" t="s">
        <v>137</v>
      </c>
      <c r="Y315" s="212"/>
      <c r="Z315" s="212"/>
      <c r="AA315" s="212"/>
      <c r="AB315" s="212"/>
      <c r="AC315" s="212"/>
      <c r="AD315" s="212"/>
      <c r="AE315" s="212"/>
      <c r="AF315" s="212"/>
      <c r="AG315" s="212" t="s">
        <v>138</v>
      </c>
      <c r="AH315" s="212"/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ht="22.5" outlineLevel="1">
      <c r="A316" s="229"/>
      <c r="B316" s="230"/>
      <c r="C316" s="254" t="s">
        <v>410</v>
      </c>
      <c r="D316" s="232"/>
      <c r="E316" s="233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12"/>
      <c r="Z316" s="212"/>
      <c r="AA316" s="212"/>
      <c r="AB316" s="212"/>
      <c r="AC316" s="212"/>
      <c r="AD316" s="212"/>
      <c r="AE316" s="212"/>
      <c r="AF316" s="212"/>
      <c r="AG316" s="212" t="s">
        <v>140</v>
      </c>
      <c r="AH316" s="212">
        <v>0</v>
      </c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1">
      <c r="A317" s="229"/>
      <c r="B317" s="230"/>
      <c r="C317" s="254" t="s">
        <v>55</v>
      </c>
      <c r="D317" s="232"/>
      <c r="E317" s="233">
        <v>1</v>
      </c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12"/>
      <c r="Z317" s="212"/>
      <c r="AA317" s="212"/>
      <c r="AB317" s="212"/>
      <c r="AC317" s="212"/>
      <c r="AD317" s="212"/>
      <c r="AE317" s="212"/>
      <c r="AF317" s="212"/>
      <c r="AG317" s="212" t="s">
        <v>140</v>
      </c>
      <c r="AH317" s="212">
        <v>0</v>
      </c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ht="22.5" outlineLevel="1">
      <c r="A318" s="241">
        <v>38</v>
      </c>
      <c r="B318" s="242" t="s">
        <v>411</v>
      </c>
      <c r="C318" s="253" t="s">
        <v>412</v>
      </c>
      <c r="D318" s="243" t="s">
        <v>413</v>
      </c>
      <c r="E318" s="244">
        <v>6</v>
      </c>
      <c r="F318" s="245"/>
      <c r="G318" s="246">
        <f>ROUND(E318*F318,2)</f>
        <v>0</v>
      </c>
      <c r="H318" s="245"/>
      <c r="I318" s="246">
        <f>ROUND(E318*H318,2)</f>
        <v>0</v>
      </c>
      <c r="J318" s="245"/>
      <c r="K318" s="246">
        <f>ROUND(E318*J318,2)</f>
        <v>0</v>
      </c>
      <c r="L318" s="246">
        <v>21</v>
      </c>
      <c r="M318" s="246">
        <f>G318*(1+L318/100)</f>
        <v>0</v>
      </c>
      <c r="N318" s="246">
        <v>0</v>
      </c>
      <c r="O318" s="246">
        <f>ROUND(E318*N318,2)</f>
        <v>0</v>
      </c>
      <c r="P318" s="246">
        <v>0</v>
      </c>
      <c r="Q318" s="246">
        <f>ROUND(E318*P318,2)</f>
        <v>0</v>
      </c>
      <c r="R318" s="246"/>
      <c r="S318" s="246" t="s">
        <v>405</v>
      </c>
      <c r="T318" s="247" t="s">
        <v>406</v>
      </c>
      <c r="U318" s="231">
        <v>0</v>
      </c>
      <c r="V318" s="231">
        <f>ROUND(E318*U318,2)</f>
        <v>0</v>
      </c>
      <c r="W318" s="231"/>
      <c r="X318" s="231" t="s">
        <v>137</v>
      </c>
      <c r="Y318" s="212"/>
      <c r="Z318" s="212"/>
      <c r="AA318" s="212"/>
      <c r="AB318" s="212"/>
      <c r="AC318" s="212"/>
      <c r="AD318" s="212"/>
      <c r="AE318" s="212"/>
      <c r="AF318" s="212"/>
      <c r="AG318" s="212" t="s">
        <v>138</v>
      </c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1">
      <c r="A319" s="229"/>
      <c r="B319" s="230"/>
      <c r="C319" s="254" t="s">
        <v>414</v>
      </c>
      <c r="D319" s="232"/>
      <c r="E319" s="233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12"/>
      <c r="Z319" s="212"/>
      <c r="AA319" s="212"/>
      <c r="AB319" s="212"/>
      <c r="AC319" s="212"/>
      <c r="AD319" s="212"/>
      <c r="AE319" s="212"/>
      <c r="AF319" s="212"/>
      <c r="AG319" s="212" t="s">
        <v>140</v>
      </c>
      <c r="AH319" s="212">
        <v>0</v>
      </c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1">
      <c r="A320" s="229"/>
      <c r="B320" s="230"/>
      <c r="C320" s="254" t="s">
        <v>415</v>
      </c>
      <c r="D320" s="232"/>
      <c r="E320" s="233">
        <v>6</v>
      </c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12"/>
      <c r="Z320" s="212"/>
      <c r="AA320" s="212"/>
      <c r="AB320" s="212"/>
      <c r="AC320" s="212"/>
      <c r="AD320" s="212"/>
      <c r="AE320" s="212"/>
      <c r="AF320" s="212"/>
      <c r="AG320" s="212" t="s">
        <v>140</v>
      </c>
      <c r="AH320" s="212">
        <v>0</v>
      </c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outlineLevel="1">
      <c r="A321" s="241">
        <v>39</v>
      </c>
      <c r="B321" s="242" t="s">
        <v>416</v>
      </c>
      <c r="C321" s="253" t="s">
        <v>417</v>
      </c>
      <c r="D321" s="243" t="s">
        <v>404</v>
      </c>
      <c r="E321" s="244">
        <v>1</v>
      </c>
      <c r="F321" s="245"/>
      <c r="G321" s="246">
        <f>ROUND(E321*F321,2)</f>
        <v>0</v>
      </c>
      <c r="H321" s="245"/>
      <c r="I321" s="246">
        <f>ROUND(E321*H321,2)</f>
        <v>0</v>
      </c>
      <c r="J321" s="245"/>
      <c r="K321" s="246">
        <f>ROUND(E321*J321,2)</f>
        <v>0</v>
      </c>
      <c r="L321" s="246">
        <v>21</v>
      </c>
      <c r="M321" s="246">
        <f>G321*(1+L321/100)</f>
        <v>0</v>
      </c>
      <c r="N321" s="246">
        <v>0</v>
      </c>
      <c r="O321" s="246">
        <f>ROUND(E321*N321,2)</f>
        <v>0</v>
      </c>
      <c r="P321" s="246">
        <v>0</v>
      </c>
      <c r="Q321" s="246">
        <f>ROUND(E321*P321,2)</f>
        <v>0</v>
      </c>
      <c r="R321" s="246"/>
      <c r="S321" s="246" t="s">
        <v>405</v>
      </c>
      <c r="T321" s="247" t="s">
        <v>406</v>
      </c>
      <c r="U321" s="231">
        <v>0</v>
      </c>
      <c r="V321" s="231">
        <f>ROUND(E321*U321,2)</f>
        <v>0</v>
      </c>
      <c r="W321" s="231"/>
      <c r="X321" s="231" t="s">
        <v>137</v>
      </c>
      <c r="Y321" s="212"/>
      <c r="Z321" s="212"/>
      <c r="AA321" s="212"/>
      <c r="AB321" s="212"/>
      <c r="AC321" s="212"/>
      <c r="AD321" s="212"/>
      <c r="AE321" s="212"/>
      <c r="AF321" s="212"/>
      <c r="AG321" s="212" t="s">
        <v>138</v>
      </c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outlineLevel="1">
      <c r="A322" s="229"/>
      <c r="B322" s="230"/>
      <c r="C322" s="254" t="s">
        <v>418</v>
      </c>
      <c r="D322" s="232"/>
      <c r="E322" s="233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12"/>
      <c r="Z322" s="212"/>
      <c r="AA322" s="212"/>
      <c r="AB322" s="212"/>
      <c r="AC322" s="212"/>
      <c r="AD322" s="212"/>
      <c r="AE322" s="212"/>
      <c r="AF322" s="212"/>
      <c r="AG322" s="212" t="s">
        <v>140</v>
      </c>
      <c r="AH322" s="212">
        <v>0</v>
      </c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</row>
    <row r="323" spans="1:60" outlineLevel="1">
      <c r="A323" s="229"/>
      <c r="B323" s="230"/>
      <c r="C323" s="254" t="s">
        <v>55</v>
      </c>
      <c r="D323" s="232"/>
      <c r="E323" s="233">
        <v>1</v>
      </c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12"/>
      <c r="Z323" s="212"/>
      <c r="AA323" s="212"/>
      <c r="AB323" s="212"/>
      <c r="AC323" s="212"/>
      <c r="AD323" s="212"/>
      <c r="AE323" s="212"/>
      <c r="AF323" s="212"/>
      <c r="AG323" s="212" t="s">
        <v>140</v>
      </c>
      <c r="AH323" s="212">
        <v>0</v>
      </c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outlineLevel="1">
      <c r="A324" s="241">
        <v>40</v>
      </c>
      <c r="B324" s="242" t="s">
        <v>419</v>
      </c>
      <c r="C324" s="253" t="s">
        <v>420</v>
      </c>
      <c r="D324" s="243" t="s">
        <v>404</v>
      </c>
      <c r="E324" s="244">
        <v>1</v>
      </c>
      <c r="F324" s="245"/>
      <c r="G324" s="246">
        <f>ROUND(E324*F324,2)</f>
        <v>0</v>
      </c>
      <c r="H324" s="245"/>
      <c r="I324" s="246">
        <f>ROUND(E324*H324,2)</f>
        <v>0</v>
      </c>
      <c r="J324" s="245"/>
      <c r="K324" s="246">
        <f>ROUND(E324*J324,2)</f>
        <v>0</v>
      </c>
      <c r="L324" s="246">
        <v>21</v>
      </c>
      <c r="M324" s="246">
        <f>G324*(1+L324/100)</f>
        <v>0</v>
      </c>
      <c r="N324" s="246">
        <v>0</v>
      </c>
      <c r="O324" s="246">
        <f>ROUND(E324*N324,2)</f>
        <v>0</v>
      </c>
      <c r="P324" s="246">
        <v>0</v>
      </c>
      <c r="Q324" s="246">
        <f>ROUND(E324*P324,2)</f>
        <v>0</v>
      </c>
      <c r="R324" s="246"/>
      <c r="S324" s="246" t="s">
        <v>405</v>
      </c>
      <c r="T324" s="247" t="s">
        <v>406</v>
      </c>
      <c r="U324" s="231">
        <v>0</v>
      </c>
      <c r="V324" s="231">
        <f>ROUND(E324*U324,2)</f>
        <v>0</v>
      </c>
      <c r="W324" s="231"/>
      <c r="X324" s="231" t="s">
        <v>137</v>
      </c>
      <c r="Y324" s="212"/>
      <c r="Z324" s="212"/>
      <c r="AA324" s="212"/>
      <c r="AB324" s="212"/>
      <c r="AC324" s="212"/>
      <c r="AD324" s="212"/>
      <c r="AE324" s="212"/>
      <c r="AF324" s="212"/>
      <c r="AG324" s="212" t="s">
        <v>138</v>
      </c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ht="22.5" outlineLevel="1">
      <c r="A325" s="229"/>
      <c r="B325" s="230"/>
      <c r="C325" s="254" t="s">
        <v>421</v>
      </c>
      <c r="D325" s="232"/>
      <c r="E325" s="233"/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12"/>
      <c r="Z325" s="212"/>
      <c r="AA325" s="212"/>
      <c r="AB325" s="212"/>
      <c r="AC325" s="212"/>
      <c r="AD325" s="212"/>
      <c r="AE325" s="212"/>
      <c r="AF325" s="212"/>
      <c r="AG325" s="212" t="s">
        <v>140</v>
      </c>
      <c r="AH325" s="212">
        <v>0</v>
      </c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1">
      <c r="A326" s="229"/>
      <c r="B326" s="230"/>
      <c r="C326" s="254" t="s">
        <v>55</v>
      </c>
      <c r="D326" s="232"/>
      <c r="E326" s="233">
        <v>1</v>
      </c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12"/>
      <c r="Z326" s="212"/>
      <c r="AA326" s="212"/>
      <c r="AB326" s="212"/>
      <c r="AC326" s="212"/>
      <c r="AD326" s="212"/>
      <c r="AE326" s="212"/>
      <c r="AF326" s="212"/>
      <c r="AG326" s="212" t="s">
        <v>140</v>
      </c>
      <c r="AH326" s="212">
        <v>0</v>
      </c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ht="22.5" outlineLevel="1">
      <c r="A327" s="241">
        <v>41</v>
      </c>
      <c r="B327" s="242" t="s">
        <v>422</v>
      </c>
      <c r="C327" s="253" t="s">
        <v>423</v>
      </c>
      <c r="D327" s="243" t="s">
        <v>338</v>
      </c>
      <c r="E327" s="244">
        <v>1</v>
      </c>
      <c r="F327" s="245"/>
      <c r="G327" s="246">
        <f>ROUND(E327*F327,2)</f>
        <v>0</v>
      </c>
      <c r="H327" s="245"/>
      <c r="I327" s="246">
        <f>ROUND(E327*H327,2)</f>
        <v>0</v>
      </c>
      <c r="J327" s="245"/>
      <c r="K327" s="246">
        <f>ROUND(E327*J327,2)</f>
        <v>0</v>
      </c>
      <c r="L327" s="246">
        <v>21</v>
      </c>
      <c r="M327" s="246">
        <f>G327*(1+L327/100)</f>
        <v>0</v>
      </c>
      <c r="N327" s="246">
        <v>0</v>
      </c>
      <c r="O327" s="246">
        <f>ROUND(E327*N327,2)</f>
        <v>0</v>
      </c>
      <c r="P327" s="246">
        <v>0</v>
      </c>
      <c r="Q327" s="246">
        <f>ROUND(E327*P327,2)</f>
        <v>0</v>
      </c>
      <c r="R327" s="246"/>
      <c r="S327" s="246" t="s">
        <v>405</v>
      </c>
      <c r="T327" s="247" t="s">
        <v>406</v>
      </c>
      <c r="U327" s="231">
        <v>0</v>
      </c>
      <c r="V327" s="231">
        <f>ROUND(E327*U327,2)</f>
        <v>0</v>
      </c>
      <c r="W327" s="231"/>
      <c r="X327" s="231" t="s">
        <v>137</v>
      </c>
      <c r="Y327" s="212"/>
      <c r="Z327" s="212"/>
      <c r="AA327" s="212"/>
      <c r="AB327" s="212"/>
      <c r="AC327" s="212"/>
      <c r="AD327" s="212"/>
      <c r="AE327" s="212"/>
      <c r="AF327" s="212"/>
      <c r="AG327" s="212" t="s">
        <v>138</v>
      </c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outlineLevel="1">
      <c r="A328" s="229"/>
      <c r="B328" s="230"/>
      <c r="C328" s="254" t="s">
        <v>55</v>
      </c>
      <c r="D328" s="232"/>
      <c r="E328" s="233">
        <v>1</v>
      </c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12"/>
      <c r="Z328" s="212"/>
      <c r="AA328" s="212"/>
      <c r="AB328" s="212"/>
      <c r="AC328" s="212"/>
      <c r="AD328" s="212"/>
      <c r="AE328" s="212"/>
      <c r="AF328" s="212"/>
      <c r="AG328" s="212" t="s">
        <v>140</v>
      </c>
      <c r="AH328" s="212">
        <v>0</v>
      </c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</row>
    <row r="329" spans="1:60">
      <c r="A329" s="235" t="s">
        <v>131</v>
      </c>
      <c r="B329" s="236" t="s">
        <v>79</v>
      </c>
      <c r="C329" s="252" t="s">
        <v>80</v>
      </c>
      <c r="D329" s="237"/>
      <c r="E329" s="238"/>
      <c r="F329" s="239"/>
      <c r="G329" s="239">
        <f>SUMIF(AG330:AG334,"&lt;&gt;NOR",G330:G334)</f>
        <v>0</v>
      </c>
      <c r="H329" s="239"/>
      <c r="I329" s="239">
        <f>SUM(I330:I334)</f>
        <v>0</v>
      </c>
      <c r="J329" s="239"/>
      <c r="K329" s="239">
        <f>SUM(K330:K334)</f>
        <v>0</v>
      </c>
      <c r="L329" s="239"/>
      <c r="M329" s="239">
        <f>SUM(M330:M334)</f>
        <v>0</v>
      </c>
      <c r="N329" s="239"/>
      <c r="O329" s="239">
        <f>SUM(O330:O334)</f>
        <v>0</v>
      </c>
      <c r="P329" s="239"/>
      <c r="Q329" s="239">
        <f>SUM(Q330:Q334)</f>
        <v>0</v>
      </c>
      <c r="R329" s="239"/>
      <c r="S329" s="239"/>
      <c r="T329" s="240"/>
      <c r="U329" s="234"/>
      <c r="V329" s="234">
        <f>SUM(V330:V334)</f>
        <v>30.21</v>
      </c>
      <c r="W329" s="234"/>
      <c r="X329" s="234"/>
      <c r="AG329" t="s">
        <v>132</v>
      </c>
    </row>
    <row r="330" spans="1:60" outlineLevel="1">
      <c r="A330" s="241">
        <v>42</v>
      </c>
      <c r="B330" s="242" t="s">
        <v>424</v>
      </c>
      <c r="C330" s="253" t="s">
        <v>425</v>
      </c>
      <c r="D330" s="243" t="s">
        <v>426</v>
      </c>
      <c r="E330" s="244">
        <v>15</v>
      </c>
      <c r="F330" s="245"/>
      <c r="G330" s="246">
        <f>ROUND(E330*F330,2)</f>
        <v>0</v>
      </c>
      <c r="H330" s="245"/>
      <c r="I330" s="246">
        <f>ROUND(E330*H330,2)</f>
        <v>0</v>
      </c>
      <c r="J330" s="245"/>
      <c r="K330" s="246">
        <f>ROUND(E330*J330,2)</f>
        <v>0</v>
      </c>
      <c r="L330" s="246">
        <v>21</v>
      </c>
      <c r="M330" s="246">
        <f>G330*(1+L330/100)</f>
        <v>0</v>
      </c>
      <c r="N330" s="246">
        <v>0</v>
      </c>
      <c r="O330" s="246">
        <f>ROUND(E330*N330,2)</f>
        <v>0</v>
      </c>
      <c r="P330" s="246">
        <v>0</v>
      </c>
      <c r="Q330" s="246">
        <f>ROUND(E330*P330,2)</f>
        <v>0</v>
      </c>
      <c r="R330" s="246"/>
      <c r="S330" s="246" t="s">
        <v>136</v>
      </c>
      <c r="T330" s="247" t="s">
        <v>136</v>
      </c>
      <c r="U330" s="231">
        <v>1</v>
      </c>
      <c r="V330" s="231">
        <f>ROUND(E330*U330,2)</f>
        <v>15</v>
      </c>
      <c r="W330" s="231"/>
      <c r="X330" s="231" t="s">
        <v>137</v>
      </c>
      <c r="Y330" s="212"/>
      <c r="Z330" s="212"/>
      <c r="AA330" s="212"/>
      <c r="AB330" s="212"/>
      <c r="AC330" s="212"/>
      <c r="AD330" s="212"/>
      <c r="AE330" s="212"/>
      <c r="AF330" s="212"/>
      <c r="AG330" s="212" t="s">
        <v>354</v>
      </c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outlineLevel="1">
      <c r="A331" s="229"/>
      <c r="B331" s="230"/>
      <c r="C331" s="254" t="s">
        <v>427</v>
      </c>
      <c r="D331" s="232"/>
      <c r="E331" s="233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12"/>
      <c r="Z331" s="212"/>
      <c r="AA331" s="212"/>
      <c r="AB331" s="212"/>
      <c r="AC331" s="212"/>
      <c r="AD331" s="212"/>
      <c r="AE331" s="212"/>
      <c r="AF331" s="212"/>
      <c r="AG331" s="212" t="s">
        <v>140</v>
      </c>
      <c r="AH331" s="212">
        <v>0</v>
      </c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</row>
    <row r="332" spans="1:60" outlineLevel="1">
      <c r="A332" s="229"/>
      <c r="B332" s="230"/>
      <c r="C332" s="254" t="s">
        <v>428</v>
      </c>
      <c r="D332" s="232"/>
      <c r="E332" s="233">
        <v>15</v>
      </c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12"/>
      <c r="Z332" s="212"/>
      <c r="AA332" s="212"/>
      <c r="AB332" s="212"/>
      <c r="AC332" s="212"/>
      <c r="AD332" s="212"/>
      <c r="AE332" s="212"/>
      <c r="AF332" s="212"/>
      <c r="AG332" s="212" t="s">
        <v>140</v>
      </c>
      <c r="AH332" s="212">
        <v>0</v>
      </c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outlineLevel="1">
      <c r="A333" s="241">
        <v>43</v>
      </c>
      <c r="B333" s="242" t="s">
        <v>429</v>
      </c>
      <c r="C333" s="253" t="s">
        <v>430</v>
      </c>
      <c r="D333" s="243" t="s">
        <v>431</v>
      </c>
      <c r="E333" s="244">
        <v>17.89</v>
      </c>
      <c r="F333" s="245"/>
      <c r="G333" s="246">
        <f>ROUND(E333*F333,2)</f>
        <v>0</v>
      </c>
      <c r="H333" s="245"/>
      <c r="I333" s="246">
        <f>ROUND(E333*H333,2)</f>
        <v>0</v>
      </c>
      <c r="J333" s="245"/>
      <c r="K333" s="246">
        <f>ROUND(E333*J333,2)</f>
        <v>0</v>
      </c>
      <c r="L333" s="246">
        <v>21</v>
      </c>
      <c r="M333" s="246">
        <f>G333*(1+L333/100)</f>
        <v>0</v>
      </c>
      <c r="N333" s="246">
        <v>0</v>
      </c>
      <c r="O333" s="246">
        <f>ROUND(E333*N333,2)</f>
        <v>0</v>
      </c>
      <c r="P333" s="246">
        <v>0</v>
      </c>
      <c r="Q333" s="246">
        <f>ROUND(E333*P333,2)</f>
        <v>0</v>
      </c>
      <c r="R333" s="246"/>
      <c r="S333" s="246" t="s">
        <v>136</v>
      </c>
      <c r="T333" s="247" t="s">
        <v>136</v>
      </c>
      <c r="U333" s="231">
        <v>0.85</v>
      </c>
      <c r="V333" s="231">
        <f>ROUND(E333*U333,2)</f>
        <v>15.21</v>
      </c>
      <c r="W333" s="231"/>
      <c r="X333" s="231" t="s">
        <v>137</v>
      </c>
      <c r="Y333" s="212"/>
      <c r="Z333" s="212"/>
      <c r="AA333" s="212"/>
      <c r="AB333" s="212"/>
      <c r="AC333" s="212"/>
      <c r="AD333" s="212"/>
      <c r="AE333" s="212"/>
      <c r="AF333" s="212"/>
      <c r="AG333" s="212" t="s">
        <v>138</v>
      </c>
      <c r="AH333" s="212"/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1">
      <c r="A334" s="229"/>
      <c r="B334" s="230"/>
      <c r="C334" s="254" t="s">
        <v>432</v>
      </c>
      <c r="D334" s="232"/>
      <c r="E334" s="233">
        <v>17.89</v>
      </c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12"/>
      <c r="Z334" s="212"/>
      <c r="AA334" s="212"/>
      <c r="AB334" s="212"/>
      <c r="AC334" s="212"/>
      <c r="AD334" s="212"/>
      <c r="AE334" s="212"/>
      <c r="AF334" s="212"/>
      <c r="AG334" s="212" t="s">
        <v>140</v>
      </c>
      <c r="AH334" s="212">
        <v>0</v>
      </c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>
      <c r="A335" s="235" t="s">
        <v>131</v>
      </c>
      <c r="B335" s="236" t="s">
        <v>83</v>
      </c>
      <c r="C335" s="252" t="s">
        <v>84</v>
      </c>
      <c r="D335" s="237"/>
      <c r="E335" s="238"/>
      <c r="F335" s="239"/>
      <c r="G335" s="239">
        <f>SUMIF(AG336:AG354,"&lt;&gt;NOR",G336:G354)</f>
        <v>0</v>
      </c>
      <c r="H335" s="239"/>
      <c r="I335" s="239">
        <f>SUM(I336:I354)</f>
        <v>0</v>
      </c>
      <c r="J335" s="239"/>
      <c r="K335" s="239">
        <f>SUM(K336:K354)</f>
        <v>0</v>
      </c>
      <c r="L335" s="239"/>
      <c r="M335" s="239">
        <f>SUM(M336:M354)</f>
        <v>0</v>
      </c>
      <c r="N335" s="239"/>
      <c r="O335" s="239">
        <f>SUM(O336:O354)</f>
        <v>0.1</v>
      </c>
      <c r="P335" s="239"/>
      <c r="Q335" s="239">
        <f>SUM(Q336:Q354)</f>
        <v>0</v>
      </c>
      <c r="R335" s="239"/>
      <c r="S335" s="239"/>
      <c r="T335" s="240"/>
      <c r="U335" s="234"/>
      <c r="V335" s="234">
        <f>SUM(V336:V354)</f>
        <v>3.8000000000000003</v>
      </c>
      <c r="W335" s="234"/>
      <c r="X335" s="234"/>
      <c r="AG335" t="s">
        <v>132</v>
      </c>
    </row>
    <row r="336" spans="1:60" outlineLevel="1">
      <c r="A336" s="241">
        <v>44</v>
      </c>
      <c r="B336" s="242" t="s">
        <v>433</v>
      </c>
      <c r="C336" s="253" t="s">
        <v>434</v>
      </c>
      <c r="D336" s="243" t="s">
        <v>148</v>
      </c>
      <c r="E336" s="244">
        <v>12.938000000000001</v>
      </c>
      <c r="F336" s="245"/>
      <c r="G336" s="246">
        <f>ROUND(E336*F336,2)</f>
        <v>0</v>
      </c>
      <c r="H336" s="245"/>
      <c r="I336" s="246">
        <f>ROUND(E336*H336,2)</f>
        <v>0</v>
      </c>
      <c r="J336" s="245"/>
      <c r="K336" s="246">
        <f>ROUND(E336*J336,2)</f>
        <v>0</v>
      </c>
      <c r="L336" s="246">
        <v>21</v>
      </c>
      <c r="M336" s="246">
        <f>G336*(1+L336/100)</f>
        <v>0</v>
      </c>
      <c r="N336" s="246">
        <v>3.0000000000000001E-3</v>
      </c>
      <c r="O336" s="246">
        <f>ROUND(E336*N336,2)</f>
        <v>0.04</v>
      </c>
      <c r="P336" s="246">
        <v>0</v>
      </c>
      <c r="Q336" s="246">
        <f>ROUND(E336*P336,2)</f>
        <v>0</v>
      </c>
      <c r="R336" s="246"/>
      <c r="S336" s="246" t="s">
        <v>136</v>
      </c>
      <c r="T336" s="247" t="s">
        <v>136</v>
      </c>
      <c r="U336" s="231">
        <v>0.28000000000000003</v>
      </c>
      <c r="V336" s="231">
        <f>ROUND(E336*U336,2)</f>
        <v>3.62</v>
      </c>
      <c r="W336" s="231"/>
      <c r="X336" s="231" t="s">
        <v>137</v>
      </c>
      <c r="Y336" s="212"/>
      <c r="Z336" s="212"/>
      <c r="AA336" s="212"/>
      <c r="AB336" s="212"/>
      <c r="AC336" s="212"/>
      <c r="AD336" s="212"/>
      <c r="AE336" s="212"/>
      <c r="AF336" s="212"/>
      <c r="AG336" s="212" t="s">
        <v>138</v>
      </c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ht="22.5" outlineLevel="1">
      <c r="A337" s="229"/>
      <c r="B337" s="230"/>
      <c r="C337" s="255" t="s">
        <v>435</v>
      </c>
      <c r="D337" s="248"/>
      <c r="E337" s="248"/>
      <c r="F337" s="248"/>
      <c r="G337" s="248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12"/>
      <c r="Z337" s="212"/>
      <c r="AA337" s="212"/>
      <c r="AB337" s="212"/>
      <c r="AC337" s="212"/>
      <c r="AD337" s="212"/>
      <c r="AE337" s="212"/>
      <c r="AF337" s="212"/>
      <c r="AG337" s="212" t="s">
        <v>181</v>
      </c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49" t="str">
        <f>C337</f>
        <v>Očištění povrchu stěny od prachu, nařezání izolačních desek na požadovaný rozměr, nanesení lepicího tmelu, osazení desek.</v>
      </c>
      <c r="BB337" s="212"/>
      <c r="BC337" s="212"/>
      <c r="BD337" s="212"/>
      <c r="BE337" s="212"/>
      <c r="BF337" s="212"/>
      <c r="BG337" s="212"/>
      <c r="BH337" s="212"/>
    </row>
    <row r="338" spans="1:60" ht="22.5" outlineLevel="1">
      <c r="A338" s="229"/>
      <c r="B338" s="230"/>
      <c r="C338" s="254" t="s">
        <v>436</v>
      </c>
      <c r="D338" s="232"/>
      <c r="E338" s="233"/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12"/>
      <c r="Z338" s="212"/>
      <c r="AA338" s="212"/>
      <c r="AB338" s="212"/>
      <c r="AC338" s="212"/>
      <c r="AD338" s="212"/>
      <c r="AE338" s="212"/>
      <c r="AF338" s="212"/>
      <c r="AG338" s="212" t="s">
        <v>140</v>
      </c>
      <c r="AH338" s="212">
        <v>0</v>
      </c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1">
      <c r="A339" s="229"/>
      <c r="B339" s="230"/>
      <c r="C339" s="254" t="s">
        <v>437</v>
      </c>
      <c r="D339" s="232"/>
      <c r="E339" s="233">
        <v>0.498</v>
      </c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12"/>
      <c r="Z339" s="212"/>
      <c r="AA339" s="212"/>
      <c r="AB339" s="212"/>
      <c r="AC339" s="212"/>
      <c r="AD339" s="212"/>
      <c r="AE339" s="212"/>
      <c r="AF339" s="212"/>
      <c r="AG339" s="212" t="s">
        <v>140</v>
      </c>
      <c r="AH339" s="212">
        <v>0</v>
      </c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ht="22.5" outlineLevel="1">
      <c r="A340" s="229"/>
      <c r="B340" s="230"/>
      <c r="C340" s="254" t="s">
        <v>438</v>
      </c>
      <c r="D340" s="232"/>
      <c r="E340" s="233"/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12"/>
      <c r="Z340" s="212"/>
      <c r="AA340" s="212"/>
      <c r="AB340" s="212"/>
      <c r="AC340" s="212"/>
      <c r="AD340" s="212"/>
      <c r="AE340" s="212"/>
      <c r="AF340" s="212"/>
      <c r="AG340" s="212" t="s">
        <v>140</v>
      </c>
      <c r="AH340" s="212">
        <v>0</v>
      </c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outlineLevel="1">
      <c r="A341" s="229"/>
      <c r="B341" s="230"/>
      <c r="C341" s="254" t="s">
        <v>439</v>
      </c>
      <c r="D341" s="232"/>
      <c r="E341" s="233">
        <v>0.8</v>
      </c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12"/>
      <c r="Z341" s="212"/>
      <c r="AA341" s="212"/>
      <c r="AB341" s="212"/>
      <c r="AC341" s="212"/>
      <c r="AD341" s="212"/>
      <c r="AE341" s="212"/>
      <c r="AF341" s="212"/>
      <c r="AG341" s="212" t="s">
        <v>140</v>
      </c>
      <c r="AH341" s="212">
        <v>0</v>
      </c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ht="22.5" outlineLevel="1">
      <c r="A342" s="229"/>
      <c r="B342" s="230"/>
      <c r="C342" s="254" t="s">
        <v>326</v>
      </c>
      <c r="D342" s="232"/>
      <c r="E342" s="233"/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12"/>
      <c r="Z342" s="212"/>
      <c r="AA342" s="212"/>
      <c r="AB342" s="212"/>
      <c r="AC342" s="212"/>
      <c r="AD342" s="212"/>
      <c r="AE342" s="212"/>
      <c r="AF342" s="212"/>
      <c r="AG342" s="212" t="s">
        <v>140</v>
      </c>
      <c r="AH342" s="212">
        <v>0</v>
      </c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1">
      <c r="A343" s="229"/>
      <c r="B343" s="230"/>
      <c r="C343" s="254" t="s">
        <v>327</v>
      </c>
      <c r="D343" s="232"/>
      <c r="E343" s="233">
        <v>11.64</v>
      </c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12"/>
      <c r="Z343" s="212"/>
      <c r="AA343" s="212"/>
      <c r="AB343" s="212"/>
      <c r="AC343" s="212"/>
      <c r="AD343" s="212"/>
      <c r="AE343" s="212"/>
      <c r="AF343" s="212"/>
      <c r="AG343" s="212" t="s">
        <v>140</v>
      </c>
      <c r="AH343" s="212">
        <v>0</v>
      </c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1">
      <c r="A344" s="241">
        <v>45</v>
      </c>
      <c r="B344" s="242" t="s">
        <v>440</v>
      </c>
      <c r="C344" s="253" t="s">
        <v>441</v>
      </c>
      <c r="D344" s="243" t="s">
        <v>431</v>
      </c>
      <c r="E344" s="244">
        <v>0.1</v>
      </c>
      <c r="F344" s="245"/>
      <c r="G344" s="246">
        <f>ROUND(E344*F344,2)</f>
        <v>0</v>
      </c>
      <c r="H344" s="245"/>
      <c r="I344" s="246">
        <f>ROUND(E344*H344,2)</f>
        <v>0</v>
      </c>
      <c r="J344" s="245"/>
      <c r="K344" s="246">
        <f>ROUND(E344*J344,2)</f>
        <v>0</v>
      </c>
      <c r="L344" s="246">
        <v>21</v>
      </c>
      <c r="M344" s="246">
        <f>G344*(1+L344/100)</f>
        <v>0</v>
      </c>
      <c r="N344" s="246">
        <v>0</v>
      </c>
      <c r="O344" s="246">
        <f>ROUND(E344*N344,2)</f>
        <v>0</v>
      </c>
      <c r="P344" s="246">
        <v>0</v>
      </c>
      <c r="Q344" s="246">
        <f>ROUND(E344*P344,2)</f>
        <v>0</v>
      </c>
      <c r="R344" s="246"/>
      <c r="S344" s="246" t="s">
        <v>136</v>
      </c>
      <c r="T344" s="247" t="s">
        <v>136</v>
      </c>
      <c r="U344" s="231">
        <v>1.83</v>
      </c>
      <c r="V344" s="231">
        <f>ROUND(E344*U344,2)</f>
        <v>0.18</v>
      </c>
      <c r="W344" s="231"/>
      <c r="X344" s="231" t="s">
        <v>137</v>
      </c>
      <c r="Y344" s="212"/>
      <c r="Z344" s="212"/>
      <c r="AA344" s="212"/>
      <c r="AB344" s="212"/>
      <c r="AC344" s="212"/>
      <c r="AD344" s="212"/>
      <c r="AE344" s="212"/>
      <c r="AF344" s="212"/>
      <c r="AG344" s="212" t="s">
        <v>138</v>
      </c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outlineLevel="1">
      <c r="A345" s="229"/>
      <c r="B345" s="230"/>
      <c r="C345" s="254" t="s">
        <v>442</v>
      </c>
      <c r="D345" s="232"/>
      <c r="E345" s="233">
        <v>0.1</v>
      </c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12"/>
      <c r="Z345" s="212"/>
      <c r="AA345" s="212"/>
      <c r="AB345" s="212"/>
      <c r="AC345" s="212"/>
      <c r="AD345" s="212"/>
      <c r="AE345" s="212"/>
      <c r="AF345" s="212"/>
      <c r="AG345" s="212" t="s">
        <v>140</v>
      </c>
      <c r="AH345" s="212">
        <v>0</v>
      </c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ht="22.5" outlineLevel="1">
      <c r="A346" s="241">
        <v>46</v>
      </c>
      <c r="B346" s="242" t="s">
        <v>443</v>
      </c>
      <c r="C346" s="253" t="s">
        <v>444</v>
      </c>
      <c r="D346" s="243" t="s">
        <v>148</v>
      </c>
      <c r="E346" s="244">
        <v>12.222</v>
      </c>
      <c r="F346" s="245"/>
      <c r="G346" s="246">
        <f>ROUND(E346*F346,2)</f>
        <v>0</v>
      </c>
      <c r="H346" s="245"/>
      <c r="I346" s="246">
        <f>ROUND(E346*H346,2)</f>
        <v>0</v>
      </c>
      <c r="J346" s="245"/>
      <c r="K346" s="246">
        <f>ROUND(E346*J346,2)</f>
        <v>0</v>
      </c>
      <c r="L346" s="246">
        <v>21</v>
      </c>
      <c r="M346" s="246">
        <f>G346*(1+L346/100)</f>
        <v>0</v>
      </c>
      <c r="N346" s="246">
        <v>3.5000000000000001E-3</v>
      </c>
      <c r="O346" s="246">
        <f>ROUND(E346*N346,2)</f>
        <v>0.04</v>
      </c>
      <c r="P346" s="246">
        <v>0</v>
      </c>
      <c r="Q346" s="246">
        <f>ROUND(E346*P346,2)</f>
        <v>0</v>
      </c>
      <c r="R346" s="246" t="s">
        <v>339</v>
      </c>
      <c r="S346" s="246" t="s">
        <v>136</v>
      </c>
      <c r="T346" s="247" t="s">
        <v>136</v>
      </c>
      <c r="U346" s="231">
        <v>0</v>
      </c>
      <c r="V346" s="231">
        <f>ROUND(E346*U346,2)</f>
        <v>0</v>
      </c>
      <c r="W346" s="231"/>
      <c r="X346" s="231" t="s">
        <v>340</v>
      </c>
      <c r="Y346" s="212"/>
      <c r="Z346" s="212"/>
      <c r="AA346" s="212"/>
      <c r="AB346" s="212"/>
      <c r="AC346" s="212"/>
      <c r="AD346" s="212"/>
      <c r="AE346" s="212"/>
      <c r="AF346" s="212"/>
      <c r="AG346" s="212" t="s">
        <v>341</v>
      </c>
      <c r="AH346" s="212"/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 ht="22.5" outlineLevel="1">
      <c r="A347" s="229"/>
      <c r="B347" s="230"/>
      <c r="C347" s="254" t="s">
        <v>326</v>
      </c>
      <c r="D347" s="232"/>
      <c r="E347" s="233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12"/>
      <c r="Z347" s="212"/>
      <c r="AA347" s="212"/>
      <c r="AB347" s="212"/>
      <c r="AC347" s="212"/>
      <c r="AD347" s="212"/>
      <c r="AE347" s="212"/>
      <c r="AF347" s="212"/>
      <c r="AG347" s="212" t="s">
        <v>140</v>
      </c>
      <c r="AH347" s="212">
        <v>0</v>
      </c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</row>
    <row r="348" spans="1:60" outlineLevel="1">
      <c r="A348" s="229"/>
      <c r="B348" s="230"/>
      <c r="C348" s="254" t="s">
        <v>445</v>
      </c>
      <c r="D348" s="232"/>
      <c r="E348" s="233">
        <v>12.222</v>
      </c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12"/>
      <c r="Z348" s="212"/>
      <c r="AA348" s="212"/>
      <c r="AB348" s="212"/>
      <c r="AC348" s="212"/>
      <c r="AD348" s="212"/>
      <c r="AE348" s="212"/>
      <c r="AF348" s="212"/>
      <c r="AG348" s="212" t="s">
        <v>140</v>
      </c>
      <c r="AH348" s="212">
        <v>0</v>
      </c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outlineLevel="1">
      <c r="A349" s="241">
        <v>47</v>
      </c>
      <c r="B349" s="242" t="s">
        <v>446</v>
      </c>
      <c r="C349" s="253" t="s">
        <v>447</v>
      </c>
      <c r="D349" s="243" t="s">
        <v>148</v>
      </c>
      <c r="E349" s="244">
        <v>0.52290000000000003</v>
      </c>
      <c r="F349" s="245"/>
      <c r="G349" s="246">
        <f>ROUND(E349*F349,2)</f>
        <v>0</v>
      </c>
      <c r="H349" s="245"/>
      <c r="I349" s="246">
        <f>ROUND(E349*H349,2)</f>
        <v>0</v>
      </c>
      <c r="J349" s="245"/>
      <c r="K349" s="246">
        <f>ROUND(E349*J349,2)</f>
        <v>0</v>
      </c>
      <c r="L349" s="246">
        <v>21</v>
      </c>
      <c r="M349" s="246">
        <f>G349*(1+L349/100)</f>
        <v>0</v>
      </c>
      <c r="N349" s="246">
        <v>2.7200000000000002E-3</v>
      </c>
      <c r="O349" s="246">
        <f>ROUND(E349*N349,2)</f>
        <v>0</v>
      </c>
      <c r="P349" s="246">
        <v>0</v>
      </c>
      <c r="Q349" s="246">
        <f>ROUND(E349*P349,2)</f>
        <v>0</v>
      </c>
      <c r="R349" s="246" t="s">
        <v>339</v>
      </c>
      <c r="S349" s="246" t="s">
        <v>136</v>
      </c>
      <c r="T349" s="247" t="s">
        <v>136</v>
      </c>
      <c r="U349" s="231">
        <v>0</v>
      </c>
      <c r="V349" s="231">
        <f>ROUND(E349*U349,2)</f>
        <v>0</v>
      </c>
      <c r="W349" s="231"/>
      <c r="X349" s="231" t="s">
        <v>340</v>
      </c>
      <c r="Y349" s="212"/>
      <c r="Z349" s="212"/>
      <c r="AA349" s="212"/>
      <c r="AB349" s="212"/>
      <c r="AC349" s="212"/>
      <c r="AD349" s="212"/>
      <c r="AE349" s="212"/>
      <c r="AF349" s="212"/>
      <c r="AG349" s="212" t="s">
        <v>341</v>
      </c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</row>
    <row r="350" spans="1:60" ht="22.5" outlineLevel="1">
      <c r="A350" s="229"/>
      <c r="B350" s="230"/>
      <c r="C350" s="254" t="s">
        <v>436</v>
      </c>
      <c r="D350" s="232"/>
      <c r="E350" s="233"/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12"/>
      <c r="Z350" s="212"/>
      <c r="AA350" s="212"/>
      <c r="AB350" s="212"/>
      <c r="AC350" s="212"/>
      <c r="AD350" s="212"/>
      <c r="AE350" s="212"/>
      <c r="AF350" s="212"/>
      <c r="AG350" s="212" t="s">
        <v>140</v>
      </c>
      <c r="AH350" s="212">
        <v>0</v>
      </c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outlineLevel="1">
      <c r="A351" s="229"/>
      <c r="B351" s="230"/>
      <c r="C351" s="254" t="s">
        <v>448</v>
      </c>
      <c r="D351" s="232"/>
      <c r="E351" s="233">
        <v>0.52290000000000003</v>
      </c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12"/>
      <c r="Z351" s="212"/>
      <c r="AA351" s="212"/>
      <c r="AB351" s="212"/>
      <c r="AC351" s="212"/>
      <c r="AD351" s="212"/>
      <c r="AE351" s="212"/>
      <c r="AF351" s="212"/>
      <c r="AG351" s="212" t="s">
        <v>140</v>
      </c>
      <c r="AH351" s="212">
        <v>0</v>
      </c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2"/>
      <c r="BB351" s="212"/>
      <c r="BC351" s="212"/>
      <c r="BD351" s="212"/>
      <c r="BE351" s="212"/>
      <c r="BF351" s="212"/>
      <c r="BG351" s="212"/>
      <c r="BH351" s="212"/>
    </row>
    <row r="352" spans="1:60" ht="22.5" outlineLevel="1">
      <c r="A352" s="241">
        <v>48</v>
      </c>
      <c r="B352" s="242" t="s">
        <v>449</v>
      </c>
      <c r="C352" s="253" t="s">
        <v>450</v>
      </c>
      <c r="D352" s="243" t="s">
        <v>148</v>
      </c>
      <c r="E352" s="244">
        <v>0.84</v>
      </c>
      <c r="F352" s="245"/>
      <c r="G352" s="246">
        <f>ROUND(E352*F352,2)</f>
        <v>0</v>
      </c>
      <c r="H352" s="245"/>
      <c r="I352" s="246">
        <f>ROUND(E352*H352,2)</f>
        <v>0</v>
      </c>
      <c r="J352" s="245"/>
      <c r="K352" s="246">
        <f>ROUND(E352*J352,2)</f>
        <v>0</v>
      </c>
      <c r="L352" s="246">
        <v>21</v>
      </c>
      <c r="M352" s="246">
        <f>G352*(1+L352/100)</f>
        <v>0</v>
      </c>
      <c r="N352" s="246">
        <v>0.02</v>
      </c>
      <c r="O352" s="246">
        <f>ROUND(E352*N352,2)</f>
        <v>0.02</v>
      </c>
      <c r="P352" s="246">
        <v>0</v>
      </c>
      <c r="Q352" s="246">
        <f>ROUND(E352*P352,2)</f>
        <v>0</v>
      </c>
      <c r="R352" s="246" t="s">
        <v>339</v>
      </c>
      <c r="S352" s="246" t="s">
        <v>136</v>
      </c>
      <c r="T352" s="247" t="s">
        <v>136</v>
      </c>
      <c r="U352" s="231">
        <v>0</v>
      </c>
      <c r="V352" s="231">
        <f>ROUND(E352*U352,2)</f>
        <v>0</v>
      </c>
      <c r="W352" s="231"/>
      <c r="X352" s="231" t="s">
        <v>340</v>
      </c>
      <c r="Y352" s="212"/>
      <c r="Z352" s="212"/>
      <c r="AA352" s="212"/>
      <c r="AB352" s="212"/>
      <c r="AC352" s="212"/>
      <c r="AD352" s="212"/>
      <c r="AE352" s="212"/>
      <c r="AF352" s="212"/>
      <c r="AG352" s="212" t="s">
        <v>341</v>
      </c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ht="22.5" outlineLevel="1">
      <c r="A353" s="229"/>
      <c r="B353" s="230"/>
      <c r="C353" s="254" t="s">
        <v>438</v>
      </c>
      <c r="D353" s="232"/>
      <c r="E353" s="233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12"/>
      <c r="Z353" s="212"/>
      <c r="AA353" s="212"/>
      <c r="AB353" s="212"/>
      <c r="AC353" s="212"/>
      <c r="AD353" s="212"/>
      <c r="AE353" s="212"/>
      <c r="AF353" s="212"/>
      <c r="AG353" s="212" t="s">
        <v>140</v>
      </c>
      <c r="AH353" s="212">
        <v>0</v>
      </c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1">
      <c r="A354" s="229"/>
      <c r="B354" s="230"/>
      <c r="C354" s="254" t="s">
        <v>451</v>
      </c>
      <c r="D354" s="232"/>
      <c r="E354" s="233">
        <v>0.84</v>
      </c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12"/>
      <c r="Z354" s="212"/>
      <c r="AA354" s="212"/>
      <c r="AB354" s="212"/>
      <c r="AC354" s="212"/>
      <c r="AD354" s="212"/>
      <c r="AE354" s="212"/>
      <c r="AF354" s="212"/>
      <c r="AG354" s="212" t="s">
        <v>140</v>
      </c>
      <c r="AH354" s="212">
        <v>0</v>
      </c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>
      <c r="A355" s="235" t="s">
        <v>131</v>
      </c>
      <c r="B355" s="236" t="s">
        <v>87</v>
      </c>
      <c r="C355" s="252" t="s">
        <v>88</v>
      </c>
      <c r="D355" s="237"/>
      <c r="E355" s="238"/>
      <c r="F355" s="239"/>
      <c r="G355" s="239">
        <f>SUMIF(AG356:AG361,"&lt;&gt;NOR",G356:G361)</f>
        <v>0</v>
      </c>
      <c r="H355" s="239"/>
      <c r="I355" s="239">
        <f>SUM(I356:I361)</f>
        <v>0</v>
      </c>
      <c r="J355" s="239"/>
      <c r="K355" s="239">
        <f>SUM(K356:K361)</f>
        <v>0</v>
      </c>
      <c r="L355" s="239"/>
      <c r="M355" s="239">
        <f>SUM(M356:M361)</f>
        <v>0</v>
      </c>
      <c r="N355" s="239"/>
      <c r="O355" s="239">
        <f>SUM(O356:O361)</f>
        <v>0.01</v>
      </c>
      <c r="P355" s="239"/>
      <c r="Q355" s="239">
        <f>SUM(Q356:Q361)</f>
        <v>0</v>
      </c>
      <c r="R355" s="239"/>
      <c r="S355" s="239"/>
      <c r="T355" s="240"/>
      <c r="U355" s="234"/>
      <c r="V355" s="234">
        <f>SUM(V356:V361)</f>
        <v>1.5</v>
      </c>
      <c r="W355" s="234"/>
      <c r="X355" s="234"/>
      <c r="AG355" t="s">
        <v>132</v>
      </c>
    </row>
    <row r="356" spans="1:60" outlineLevel="1">
      <c r="A356" s="241">
        <v>49</v>
      </c>
      <c r="B356" s="242" t="s">
        <v>452</v>
      </c>
      <c r="C356" s="253" t="s">
        <v>453</v>
      </c>
      <c r="D356" s="243" t="s">
        <v>338</v>
      </c>
      <c r="E356" s="244">
        <v>2</v>
      </c>
      <c r="F356" s="245"/>
      <c r="G356" s="246">
        <f>ROUND(E356*F356,2)</f>
        <v>0</v>
      </c>
      <c r="H356" s="245"/>
      <c r="I356" s="246">
        <f>ROUND(E356*H356,2)</f>
        <v>0</v>
      </c>
      <c r="J356" s="245"/>
      <c r="K356" s="246">
        <f>ROUND(E356*J356,2)</f>
        <v>0</v>
      </c>
      <c r="L356" s="246">
        <v>21</v>
      </c>
      <c r="M356" s="246">
        <f>G356*(1+L356/100)</f>
        <v>0</v>
      </c>
      <c r="N356" s="246">
        <v>0</v>
      </c>
      <c r="O356" s="246">
        <f>ROUND(E356*N356,2)</f>
        <v>0</v>
      </c>
      <c r="P356" s="246">
        <v>0</v>
      </c>
      <c r="Q356" s="246">
        <f>ROUND(E356*P356,2)</f>
        <v>0</v>
      </c>
      <c r="R356" s="246"/>
      <c r="S356" s="246" t="s">
        <v>136</v>
      </c>
      <c r="T356" s="247" t="s">
        <v>136</v>
      </c>
      <c r="U356" s="231">
        <v>0.75</v>
      </c>
      <c r="V356" s="231">
        <f>ROUND(E356*U356,2)</f>
        <v>1.5</v>
      </c>
      <c r="W356" s="231"/>
      <c r="X356" s="231" t="s">
        <v>137</v>
      </c>
      <c r="Y356" s="212"/>
      <c r="Z356" s="212"/>
      <c r="AA356" s="212"/>
      <c r="AB356" s="212"/>
      <c r="AC356" s="212"/>
      <c r="AD356" s="212"/>
      <c r="AE356" s="212"/>
      <c r="AF356" s="212"/>
      <c r="AG356" s="212" t="s">
        <v>138</v>
      </c>
      <c r="AH356" s="212"/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>
      <c r="A357" s="229"/>
      <c r="B357" s="230"/>
      <c r="C357" s="254" t="s">
        <v>454</v>
      </c>
      <c r="D357" s="232"/>
      <c r="E357" s="233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12"/>
      <c r="Z357" s="212"/>
      <c r="AA357" s="212"/>
      <c r="AB357" s="212"/>
      <c r="AC357" s="212"/>
      <c r="AD357" s="212"/>
      <c r="AE357" s="212"/>
      <c r="AF357" s="212"/>
      <c r="AG357" s="212" t="s">
        <v>140</v>
      </c>
      <c r="AH357" s="212">
        <v>0</v>
      </c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outlineLevel="1">
      <c r="A358" s="229"/>
      <c r="B358" s="230"/>
      <c r="C358" s="254" t="s">
        <v>65</v>
      </c>
      <c r="D358" s="232"/>
      <c r="E358" s="233">
        <v>2</v>
      </c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12"/>
      <c r="Z358" s="212"/>
      <c r="AA358" s="212"/>
      <c r="AB358" s="212"/>
      <c r="AC358" s="212"/>
      <c r="AD358" s="212"/>
      <c r="AE358" s="212"/>
      <c r="AF358" s="212"/>
      <c r="AG358" s="212" t="s">
        <v>140</v>
      </c>
      <c r="AH358" s="212">
        <v>0</v>
      </c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12"/>
      <c r="BB358" s="212"/>
      <c r="BC358" s="212"/>
      <c r="BD358" s="212"/>
      <c r="BE358" s="212"/>
      <c r="BF358" s="212"/>
      <c r="BG358" s="212"/>
      <c r="BH358" s="212"/>
    </row>
    <row r="359" spans="1:60" outlineLevel="1">
      <c r="A359" s="241">
        <v>50</v>
      </c>
      <c r="B359" s="242" t="s">
        <v>455</v>
      </c>
      <c r="C359" s="253" t="s">
        <v>456</v>
      </c>
      <c r="D359" s="243" t="s">
        <v>338</v>
      </c>
      <c r="E359" s="244">
        <v>2</v>
      </c>
      <c r="F359" s="245"/>
      <c r="G359" s="246">
        <f>ROUND(E359*F359,2)</f>
        <v>0</v>
      </c>
      <c r="H359" s="245"/>
      <c r="I359" s="246">
        <f>ROUND(E359*H359,2)</f>
        <v>0</v>
      </c>
      <c r="J359" s="245"/>
      <c r="K359" s="246">
        <f>ROUND(E359*J359,2)</f>
        <v>0</v>
      </c>
      <c r="L359" s="246">
        <v>21</v>
      </c>
      <c r="M359" s="246">
        <f>G359*(1+L359/100)</f>
        <v>0</v>
      </c>
      <c r="N359" s="246">
        <v>5.3E-3</v>
      </c>
      <c r="O359" s="246">
        <f>ROUND(E359*N359,2)</f>
        <v>0.01</v>
      </c>
      <c r="P359" s="246">
        <v>0</v>
      </c>
      <c r="Q359" s="246">
        <f>ROUND(E359*P359,2)</f>
        <v>0</v>
      </c>
      <c r="R359" s="246" t="s">
        <v>339</v>
      </c>
      <c r="S359" s="246" t="s">
        <v>136</v>
      </c>
      <c r="T359" s="247" t="s">
        <v>136</v>
      </c>
      <c r="U359" s="231">
        <v>0</v>
      </c>
      <c r="V359" s="231">
        <f>ROUND(E359*U359,2)</f>
        <v>0</v>
      </c>
      <c r="W359" s="231"/>
      <c r="X359" s="231" t="s">
        <v>340</v>
      </c>
      <c r="Y359" s="212"/>
      <c r="Z359" s="212"/>
      <c r="AA359" s="212"/>
      <c r="AB359" s="212"/>
      <c r="AC359" s="212"/>
      <c r="AD359" s="212"/>
      <c r="AE359" s="212"/>
      <c r="AF359" s="212"/>
      <c r="AG359" s="212" t="s">
        <v>341</v>
      </c>
      <c r="AH359" s="212"/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outlineLevel="1">
      <c r="A360" s="229"/>
      <c r="B360" s="230"/>
      <c r="C360" s="254" t="s">
        <v>457</v>
      </c>
      <c r="D360" s="232"/>
      <c r="E360" s="233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12"/>
      <c r="Z360" s="212"/>
      <c r="AA360" s="212"/>
      <c r="AB360" s="212"/>
      <c r="AC360" s="212"/>
      <c r="AD360" s="212"/>
      <c r="AE360" s="212"/>
      <c r="AF360" s="212"/>
      <c r="AG360" s="212" t="s">
        <v>140</v>
      </c>
      <c r="AH360" s="212">
        <v>0</v>
      </c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outlineLevel="1">
      <c r="A361" s="229"/>
      <c r="B361" s="230"/>
      <c r="C361" s="254" t="s">
        <v>65</v>
      </c>
      <c r="D361" s="232"/>
      <c r="E361" s="233">
        <v>2</v>
      </c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12"/>
      <c r="Z361" s="212"/>
      <c r="AA361" s="212"/>
      <c r="AB361" s="212"/>
      <c r="AC361" s="212"/>
      <c r="AD361" s="212"/>
      <c r="AE361" s="212"/>
      <c r="AF361" s="212"/>
      <c r="AG361" s="212" t="s">
        <v>140</v>
      </c>
      <c r="AH361" s="212">
        <v>0</v>
      </c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>
      <c r="A362" s="235" t="s">
        <v>131</v>
      </c>
      <c r="B362" s="236" t="s">
        <v>89</v>
      </c>
      <c r="C362" s="252" t="s">
        <v>90</v>
      </c>
      <c r="D362" s="237"/>
      <c r="E362" s="238"/>
      <c r="F362" s="239"/>
      <c r="G362" s="239">
        <f>SUMIF(AG363:AG414,"&lt;&gt;NOR",G363:G414)</f>
        <v>0</v>
      </c>
      <c r="H362" s="239"/>
      <c r="I362" s="239">
        <f>SUM(I363:I414)</f>
        <v>0</v>
      </c>
      <c r="J362" s="239"/>
      <c r="K362" s="239">
        <f>SUM(K363:K414)</f>
        <v>0</v>
      </c>
      <c r="L362" s="239"/>
      <c r="M362" s="239">
        <f>SUM(M363:M414)</f>
        <v>0</v>
      </c>
      <c r="N362" s="239"/>
      <c r="O362" s="239">
        <f>SUM(O363:O414)</f>
        <v>0.08</v>
      </c>
      <c r="P362" s="239"/>
      <c r="Q362" s="239">
        <f>SUM(Q363:Q414)</f>
        <v>0</v>
      </c>
      <c r="R362" s="239"/>
      <c r="S362" s="239"/>
      <c r="T362" s="240"/>
      <c r="U362" s="234"/>
      <c r="V362" s="234">
        <f>SUM(V363:V414)</f>
        <v>20.43</v>
      </c>
      <c r="W362" s="234"/>
      <c r="X362" s="234"/>
      <c r="AG362" t="s">
        <v>132</v>
      </c>
    </row>
    <row r="363" spans="1:60" outlineLevel="1">
      <c r="A363" s="241">
        <v>51</v>
      </c>
      <c r="B363" s="242" t="s">
        <v>458</v>
      </c>
      <c r="C363" s="253" t="s">
        <v>459</v>
      </c>
      <c r="D363" s="243" t="s">
        <v>148</v>
      </c>
      <c r="E363" s="244">
        <v>1.69</v>
      </c>
      <c r="F363" s="245"/>
      <c r="G363" s="246">
        <f>ROUND(E363*F363,2)</f>
        <v>0</v>
      </c>
      <c r="H363" s="245"/>
      <c r="I363" s="246">
        <f>ROUND(E363*H363,2)</f>
        <v>0</v>
      </c>
      <c r="J363" s="245"/>
      <c r="K363" s="246">
        <f>ROUND(E363*J363,2)</f>
        <v>0</v>
      </c>
      <c r="L363" s="246">
        <v>21</v>
      </c>
      <c r="M363" s="246">
        <f>G363*(1+L363/100)</f>
        <v>0</v>
      </c>
      <c r="N363" s="246">
        <v>1.772E-2</v>
      </c>
      <c r="O363" s="246">
        <f>ROUND(E363*N363,2)</f>
        <v>0.03</v>
      </c>
      <c r="P363" s="246">
        <v>0</v>
      </c>
      <c r="Q363" s="246">
        <f>ROUND(E363*P363,2)</f>
        <v>0</v>
      </c>
      <c r="R363" s="246"/>
      <c r="S363" s="246" t="s">
        <v>136</v>
      </c>
      <c r="T363" s="247" t="s">
        <v>136</v>
      </c>
      <c r="U363" s="231">
        <v>1.5667500000000001</v>
      </c>
      <c r="V363" s="231">
        <f>ROUND(E363*U363,2)</f>
        <v>2.65</v>
      </c>
      <c r="W363" s="231"/>
      <c r="X363" s="231" t="s">
        <v>137</v>
      </c>
      <c r="Y363" s="212"/>
      <c r="Z363" s="212"/>
      <c r="AA363" s="212"/>
      <c r="AB363" s="212"/>
      <c r="AC363" s="212"/>
      <c r="AD363" s="212"/>
      <c r="AE363" s="212"/>
      <c r="AF363" s="212"/>
      <c r="AG363" s="212" t="s">
        <v>138</v>
      </c>
      <c r="AH363" s="212"/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outlineLevel="1">
      <c r="A364" s="229"/>
      <c r="B364" s="230"/>
      <c r="C364" s="255" t="s">
        <v>460</v>
      </c>
      <c r="D364" s="248"/>
      <c r="E364" s="248"/>
      <c r="F364" s="248"/>
      <c r="G364" s="248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12"/>
      <c r="Z364" s="212"/>
      <c r="AA364" s="212"/>
      <c r="AB364" s="212"/>
      <c r="AC364" s="212"/>
      <c r="AD364" s="212"/>
      <c r="AE364" s="212"/>
      <c r="AF364" s="212"/>
      <c r="AG364" s="212" t="s">
        <v>181</v>
      </c>
      <c r="AH364" s="212"/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outlineLevel="1">
      <c r="A365" s="229"/>
      <c r="B365" s="230"/>
      <c r="C365" s="254" t="s">
        <v>461</v>
      </c>
      <c r="D365" s="232"/>
      <c r="E365" s="233"/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12"/>
      <c r="Z365" s="212"/>
      <c r="AA365" s="212"/>
      <c r="AB365" s="212"/>
      <c r="AC365" s="212"/>
      <c r="AD365" s="212"/>
      <c r="AE365" s="212"/>
      <c r="AF365" s="212"/>
      <c r="AG365" s="212" t="s">
        <v>140</v>
      </c>
      <c r="AH365" s="212">
        <v>0</v>
      </c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ht="22.5" outlineLevel="1">
      <c r="A366" s="229"/>
      <c r="B366" s="230"/>
      <c r="C366" s="254" t="s">
        <v>462</v>
      </c>
      <c r="D366" s="232"/>
      <c r="E366" s="233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12"/>
      <c r="Z366" s="212"/>
      <c r="AA366" s="212"/>
      <c r="AB366" s="212"/>
      <c r="AC366" s="212"/>
      <c r="AD366" s="212"/>
      <c r="AE366" s="212"/>
      <c r="AF366" s="212"/>
      <c r="AG366" s="212" t="s">
        <v>140</v>
      </c>
      <c r="AH366" s="212">
        <v>0</v>
      </c>
      <c r="AI366" s="212"/>
      <c r="AJ366" s="212"/>
      <c r="AK366" s="212"/>
      <c r="AL366" s="212"/>
      <c r="AM366" s="212"/>
      <c r="AN366" s="212"/>
      <c r="AO366" s="212"/>
      <c r="AP366" s="212"/>
      <c r="AQ366" s="212"/>
      <c r="AR366" s="212"/>
      <c r="AS366" s="212"/>
      <c r="AT366" s="212"/>
      <c r="AU366" s="212"/>
      <c r="AV366" s="212"/>
      <c r="AW366" s="212"/>
      <c r="AX366" s="212"/>
      <c r="AY366" s="212"/>
      <c r="AZ366" s="212"/>
      <c r="BA366" s="212"/>
      <c r="BB366" s="212"/>
      <c r="BC366" s="212"/>
      <c r="BD366" s="212"/>
      <c r="BE366" s="212"/>
      <c r="BF366" s="212"/>
      <c r="BG366" s="212"/>
      <c r="BH366" s="212"/>
    </row>
    <row r="367" spans="1:60" outlineLevel="1">
      <c r="A367" s="229"/>
      <c r="B367" s="230"/>
      <c r="C367" s="254" t="s">
        <v>463</v>
      </c>
      <c r="D367" s="232"/>
      <c r="E367" s="233">
        <v>1.69</v>
      </c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12"/>
      <c r="Z367" s="212"/>
      <c r="AA367" s="212"/>
      <c r="AB367" s="212"/>
      <c r="AC367" s="212"/>
      <c r="AD367" s="212"/>
      <c r="AE367" s="212"/>
      <c r="AF367" s="212"/>
      <c r="AG367" s="212" t="s">
        <v>140</v>
      </c>
      <c r="AH367" s="212">
        <v>0</v>
      </c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1">
      <c r="A368" s="241">
        <v>52</v>
      </c>
      <c r="B368" s="242" t="s">
        <v>464</v>
      </c>
      <c r="C368" s="253" t="s">
        <v>465</v>
      </c>
      <c r="D368" s="243" t="s">
        <v>262</v>
      </c>
      <c r="E368" s="244">
        <v>1.3</v>
      </c>
      <c r="F368" s="245"/>
      <c r="G368" s="246">
        <f>ROUND(E368*F368,2)</f>
        <v>0</v>
      </c>
      <c r="H368" s="245"/>
      <c r="I368" s="246">
        <f>ROUND(E368*H368,2)</f>
        <v>0</v>
      </c>
      <c r="J368" s="245"/>
      <c r="K368" s="246">
        <f>ROUND(E368*J368,2)</f>
        <v>0</v>
      </c>
      <c r="L368" s="246">
        <v>21</v>
      </c>
      <c r="M368" s="246">
        <f>G368*(1+L368/100)</f>
        <v>0</v>
      </c>
      <c r="N368" s="246">
        <v>3.6700000000000001E-3</v>
      </c>
      <c r="O368" s="246">
        <f>ROUND(E368*N368,2)</f>
        <v>0</v>
      </c>
      <c r="P368" s="246">
        <v>0</v>
      </c>
      <c r="Q368" s="246">
        <f>ROUND(E368*P368,2)</f>
        <v>0</v>
      </c>
      <c r="R368" s="246"/>
      <c r="S368" s="246" t="s">
        <v>136</v>
      </c>
      <c r="T368" s="247" t="s">
        <v>136</v>
      </c>
      <c r="U368" s="231">
        <v>0.82745000000000002</v>
      </c>
      <c r="V368" s="231">
        <f>ROUND(E368*U368,2)</f>
        <v>1.08</v>
      </c>
      <c r="W368" s="231"/>
      <c r="X368" s="231" t="s">
        <v>137</v>
      </c>
      <c r="Y368" s="212"/>
      <c r="Z368" s="212"/>
      <c r="AA368" s="212"/>
      <c r="AB368" s="212"/>
      <c r="AC368" s="212"/>
      <c r="AD368" s="212"/>
      <c r="AE368" s="212"/>
      <c r="AF368" s="212"/>
      <c r="AG368" s="212" t="s">
        <v>138</v>
      </c>
      <c r="AH368" s="212"/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</row>
    <row r="369" spans="1:60" outlineLevel="1">
      <c r="A369" s="229"/>
      <c r="B369" s="230"/>
      <c r="C369" s="255" t="s">
        <v>466</v>
      </c>
      <c r="D369" s="248"/>
      <c r="E369" s="248"/>
      <c r="F369" s="248"/>
      <c r="G369" s="248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12"/>
      <c r="Z369" s="212"/>
      <c r="AA369" s="212"/>
      <c r="AB369" s="212"/>
      <c r="AC369" s="212"/>
      <c r="AD369" s="212"/>
      <c r="AE369" s="212"/>
      <c r="AF369" s="212"/>
      <c r="AG369" s="212" t="s">
        <v>181</v>
      </c>
      <c r="AH369" s="212"/>
      <c r="AI369" s="212"/>
      <c r="AJ369" s="212"/>
      <c r="AK369" s="212"/>
      <c r="AL369" s="212"/>
      <c r="AM369" s="212"/>
      <c r="AN369" s="212"/>
      <c r="AO369" s="212"/>
      <c r="AP369" s="212"/>
      <c r="AQ369" s="212"/>
      <c r="AR369" s="212"/>
      <c r="AS369" s="212"/>
      <c r="AT369" s="212"/>
      <c r="AU369" s="212"/>
      <c r="AV369" s="212"/>
      <c r="AW369" s="212"/>
      <c r="AX369" s="212"/>
      <c r="AY369" s="212"/>
      <c r="AZ369" s="212"/>
      <c r="BA369" s="212"/>
      <c r="BB369" s="212"/>
      <c r="BC369" s="212"/>
      <c r="BD369" s="212"/>
      <c r="BE369" s="212"/>
      <c r="BF369" s="212"/>
      <c r="BG369" s="212"/>
      <c r="BH369" s="212"/>
    </row>
    <row r="370" spans="1:60" ht="22.5" outlineLevel="1">
      <c r="A370" s="229"/>
      <c r="B370" s="230"/>
      <c r="C370" s="254" t="s">
        <v>467</v>
      </c>
      <c r="D370" s="232"/>
      <c r="E370" s="233"/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12"/>
      <c r="Z370" s="212"/>
      <c r="AA370" s="212"/>
      <c r="AB370" s="212"/>
      <c r="AC370" s="212"/>
      <c r="AD370" s="212"/>
      <c r="AE370" s="212"/>
      <c r="AF370" s="212"/>
      <c r="AG370" s="212" t="s">
        <v>140</v>
      </c>
      <c r="AH370" s="212">
        <v>0</v>
      </c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12"/>
      <c r="AT370" s="212"/>
      <c r="AU370" s="212"/>
      <c r="AV370" s="212"/>
      <c r="AW370" s="212"/>
      <c r="AX370" s="212"/>
      <c r="AY370" s="212"/>
      <c r="AZ370" s="212"/>
      <c r="BA370" s="212"/>
      <c r="BB370" s="212"/>
      <c r="BC370" s="212"/>
      <c r="BD370" s="212"/>
      <c r="BE370" s="212"/>
      <c r="BF370" s="212"/>
      <c r="BG370" s="212"/>
      <c r="BH370" s="212"/>
    </row>
    <row r="371" spans="1:60" ht="22.5" outlineLevel="1">
      <c r="A371" s="229"/>
      <c r="B371" s="230"/>
      <c r="C371" s="254" t="s">
        <v>468</v>
      </c>
      <c r="D371" s="232"/>
      <c r="E371" s="233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12"/>
      <c r="Z371" s="212"/>
      <c r="AA371" s="212"/>
      <c r="AB371" s="212"/>
      <c r="AC371" s="212"/>
      <c r="AD371" s="212"/>
      <c r="AE371" s="212"/>
      <c r="AF371" s="212"/>
      <c r="AG371" s="212" t="s">
        <v>140</v>
      </c>
      <c r="AH371" s="212">
        <v>0</v>
      </c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</row>
    <row r="372" spans="1:60" outlineLevel="1">
      <c r="A372" s="229"/>
      <c r="B372" s="230"/>
      <c r="C372" s="254" t="s">
        <v>469</v>
      </c>
      <c r="D372" s="232"/>
      <c r="E372" s="233">
        <v>1.3</v>
      </c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12"/>
      <c r="Z372" s="212"/>
      <c r="AA372" s="212"/>
      <c r="AB372" s="212"/>
      <c r="AC372" s="212"/>
      <c r="AD372" s="212"/>
      <c r="AE372" s="212"/>
      <c r="AF372" s="212"/>
      <c r="AG372" s="212" t="s">
        <v>140</v>
      </c>
      <c r="AH372" s="212">
        <v>0</v>
      </c>
      <c r="AI372" s="212"/>
      <c r="AJ372" s="212"/>
      <c r="AK372" s="212"/>
      <c r="AL372" s="212"/>
      <c r="AM372" s="212"/>
      <c r="AN372" s="212"/>
      <c r="AO372" s="212"/>
      <c r="AP372" s="212"/>
      <c r="AQ372" s="212"/>
      <c r="AR372" s="212"/>
      <c r="AS372" s="212"/>
      <c r="AT372" s="212"/>
      <c r="AU372" s="212"/>
      <c r="AV372" s="212"/>
      <c r="AW372" s="212"/>
      <c r="AX372" s="212"/>
      <c r="AY372" s="212"/>
      <c r="AZ372" s="212"/>
      <c r="BA372" s="212"/>
      <c r="BB372" s="212"/>
      <c r="BC372" s="212"/>
      <c r="BD372" s="212"/>
      <c r="BE372" s="212"/>
      <c r="BF372" s="212"/>
      <c r="BG372" s="212"/>
      <c r="BH372" s="212"/>
    </row>
    <row r="373" spans="1:60" ht="22.5" outlineLevel="1">
      <c r="A373" s="241">
        <v>53</v>
      </c>
      <c r="B373" s="242" t="s">
        <v>470</v>
      </c>
      <c r="C373" s="253" t="s">
        <v>471</v>
      </c>
      <c r="D373" s="243" t="s">
        <v>262</v>
      </c>
      <c r="E373" s="244">
        <v>6.45</v>
      </c>
      <c r="F373" s="245"/>
      <c r="G373" s="246">
        <f>ROUND(E373*F373,2)</f>
        <v>0</v>
      </c>
      <c r="H373" s="245"/>
      <c r="I373" s="246">
        <f>ROUND(E373*H373,2)</f>
        <v>0</v>
      </c>
      <c r="J373" s="245"/>
      <c r="K373" s="246">
        <f>ROUND(E373*J373,2)</f>
        <v>0</v>
      </c>
      <c r="L373" s="246">
        <v>21</v>
      </c>
      <c r="M373" s="246">
        <f>G373*(1+L373/100)</f>
        <v>0</v>
      </c>
      <c r="N373" s="246">
        <v>2.7899999999999999E-3</v>
      </c>
      <c r="O373" s="246">
        <f>ROUND(E373*N373,2)</f>
        <v>0.02</v>
      </c>
      <c r="P373" s="246">
        <v>0</v>
      </c>
      <c r="Q373" s="246">
        <f>ROUND(E373*P373,2)</f>
        <v>0</v>
      </c>
      <c r="R373" s="246"/>
      <c r="S373" s="246" t="s">
        <v>136</v>
      </c>
      <c r="T373" s="247" t="s">
        <v>136</v>
      </c>
      <c r="U373" s="231">
        <v>0.71</v>
      </c>
      <c r="V373" s="231">
        <f>ROUND(E373*U373,2)</f>
        <v>4.58</v>
      </c>
      <c r="W373" s="231"/>
      <c r="X373" s="231" t="s">
        <v>137</v>
      </c>
      <c r="Y373" s="212"/>
      <c r="Z373" s="212"/>
      <c r="AA373" s="212"/>
      <c r="AB373" s="212"/>
      <c r="AC373" s="212"/>
      <c r="AD373" s="212"/>
      <c r="AE373" s="212"/>
      <c r="AF373" s="212"/>
      <c r="AG373" s="212" t="s">
        <v>138</v>
      </c>
      <c r="AH373" s="212"/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</row>
    <row r="374" spans="1:60" outlineLevel="1">
      <c r="A374" s="229"/>
      <c r="B374" s="230"/>
      <c r="C374" s="254" t="s">
        <v>227</v>
      </c>
      <c r="D374" s="232"/>
      <c r="E374" s="233"/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12"/>
      <c r="Z374" s="212"/>
      <c r="AA374" s="212"/>
      <c r="AB374" s="212"/>
      <c r="AC374" s="212"/>
      <c r="AD374" s="212"/>
      <c r="AE374" s="212"/>
      <c r="AF374" s="212"/>
      <c r="AG374" s="212" t="s">
        <v>140</v>
      </c>
      <c r="AH374" s="212">
        <v>0</v>
      </c>
      <c r="AI374" s="212"/>
      <c r="AJ374" s="212"/>
      <c r="AK374" s="212"/>
      <c r="AL374" s="212"/>
      <c r="AM374" s="212"/>
      <c r="AN374" s="212"/>
      <c r="AO374" s="212"/>
      <c r="AP374" s="212"/>
      <c r="AQ374" s="212"/>
      <c r="AR374" s="212"/>
      <c r="AS374" s="212"/>
      <c r="AT374" s="212"/>
      <c r="AU374" s="212"/>
      <c r="AV374" s="212"/>
      <c r="AW374" s="212"/>
      <c r="AX374" s="212"/>
      <c r="AY374" s="212"/>
      <c r="AZ374" s="212"/>
      <c r="BA374" s="212"/>
      <c r="BB374" s="212"/>
      <c r="BC374" s="212"/>
      <c r="BD374" s="212"/>
      <c r="BE374" s="212"/>
      <c r="BF374" s="212"/>
      <c r="BG374" s="212"/>
      <c r="BH374" s="212"/>
    </row>
    <row r="375" spans="1:60" outlineLevel="1">
      <c r="A375" s="229"/>
      <c r="B375" s="230"/>
      <c r="C375" s="254" t="s">
        <v>472</v>
      </c>
      <c r="D375" s="232"/>
      <c r="E375" s="233">
        <v>1.1100000000000001</v>
      </c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12"/>
      <c r="Z375" s="212"/>
      <c r="AA375" s="212"/>
      <c r="AB375" s="212"/>
      <c r="AC375" s="212"/>
      <c r="AD375" s="212"/>
      <c r="AE375" s="212"/>
      <c r="AF375" s="212"/>
      <c r="AG375" s="212" t="s">
        <v>140</v>
      </c>
      <c r="AH375" s="212">
        <v>0</v>
      </c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</row>
    <row r="376" spans="1:60" outlineLevel="1">
      <c r="A376" s="229"/>
      <c r="B376" s="230"/>
      <c r="C376" s="254" t="s">
        <v>229</v>
      </c>
      <c r="D376" s="232"/>
      <c r="E376" s="233"/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12"/>
      <c r="Z376" s="212"/>
      <c r="AA376" s="212"/>
      <c r="AB376" s="212"/>
      <c r="AC376" s="212"/>
      <c r="AD376" s="212"/>
      <c r="AE376" s="212"/>
      <c r="AF376" s="212"/>
      <c r="AG376" s="212" t="s">
        <v>140</v>
      </c>
      <c r="AH376" s="212">
        <v>0</v>
      </c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</row>
    <row r="377" spans="1:60" outlineLevel="1">
      <c r="A377" s="229"/>
      <c r="B377" s="230"/>
      <c r="C377" s="254" t="s">
        <v>473</v>
      </c>
      <c r="D377" s="232"/>
      <c r="E377" s="233">
        <v>2.2400000000000002</v>
      </c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12"/>
      <c r="Z377" s="212"/>
      <c r="AA377" s="212"/>
      <c r="AB377" s="212"/>
      <c r="AC377" s="212"/>
      <c r="AD377" s="212"/>
      <c r="AE377" s="212"/>
      <c r="AF377" s="212"/>
      <c r="AG377" s="212" t="s">
        <v>140</v>
      </c>
      <c r="AH377" s="212">
        <v>0</v>
      </c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</row>
    <row r="378" spans="1:60" outlineLevel="1">
      <c r="A378" s="229"/>
      <c r="B378" s="230"/>
      <c r="C378" s="254" t="s">
        <v>231</v>
      </c>
      <c r="D378" s="232"/>
      <c r="E378" s="233"/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12"/>
      <c r="Z378" s="212"/>
      <c r="AA378" s="212"/>
      <c r="AB378" s="212"/>
      <c r="AC378" s="212"/>
      <c r="AD378" s="212"/>
      <c r="AE378" s="212"/>
      <c r="AF378" s="212"/>
      <c r="AG378" s="212" t="s">
        <v>140</v>
      </c>
      <c r="AH378" s="212">
        <v>0</v>
      </c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12"/>
      <c r="BB378" s="212"/>
      <c r="BC378" s="212"/>
      <c r="BD378" s="212"/>
      <c r="BE378" s="212"/>
      <c r="BF378" s="212"/>
      <c r="BG378" s="212"/>
      <c r="BH378" s="212"/>
    </row>
    <row r="379" spans="1:60" outlineLevel="1">
      <c r="A379" s="229"/>
      <c r="B379" s="230"/>
      <c r="C379" s="254" t="s">
        <v>474</v>
      </c>
      <c r="D379" s="232"/>
      <c r="E379" s="233">
        <v>2.02</v>
      </c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12"/>
      <c r="Z379" s="212"/>
      <c r="AA379" s="212"/>
      <c r="AB379" s="212"/>
      <c r="AC379" s="212"/>
      <c r="AD379" s="212"/>
      <c r="AE379" s="212"/>
      <c r="AF379" s="212"/>
      <c r="AG379" s="212" t="s">
        <v>140</v>
      </c>
      <c r="AH379" s="212">
        <v>0</v>
      </c>
      <c r="AI379" s="212"/>
      <c r="AJ379" s="212"/>
      <c r="AK379" s="212"/>
      <c r="AL379" s="212"/>
      <c r="AM379" s="212"/>
      <c r="AN379" s="212"/>
      <c r="AO379" s="212"/>
      <c r="AP379" s="212"/>
      <c r="AQ379" s="212"/>
      <c r="AR379" s="212"/>
      <c r="AS379" s="212"/>
      <c r="AT379" s="212"/>
      <c r="AU379" s="212"/>
      <c r="AV379" s="212"/>
      <c r="AW379" s="212"/>
      <c r="AX379" s="212"/>
      <c r="AY379" s="212"/>
      <c r="AZ379" s="212"/>
      <c r="BA379" s="212"/>
      <c r="BB379" s="212"/>
      <c r="BC379" s="212"/>
      <c r="BD379" s="212"/>
      <c r="BE379" s="212"/>
      <c r="BF379" s="212"/>
      <c r="BG379" s="212"/>
      <c r="BH379" s="212"/>
    </row>
    <row r="380" spans="1:60" outlineLevel="1">
      <c r="A380" s="229"/>
      <c r="B380" s="230"/>
      <c r="C380" s="254" t="s">
        <v>233</v>
      </c>
      <c r="D380" s="232"/>
      <c r="E380" s="233"/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12"/>
      <c r="Z380" s="212"/>
      <c r="AA380" s="212"/>
      <c r="AB380" s="212"/>
      <c r="AC380" s="212"/>
      <c r="AD380" s="212"/>
      <c r="AE380" s="212"/>
      <c r="AF380" s="212"/>
      <c r="AG380" s="212" t="s">
        <v>140</v>
      </c>
      <c r="AH380" s="212">
        <v>0</v>
      </c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</row>
    <row r="381" spans="1:60" outlineLevel="1">
      <c r="A381" s="229"/>
      <c r="B381" s="230"/>
      <c r="C381" s="254" t="s">
        <v>475</v>
      </c>
      <c r="D381" s="232"/>
      <c r="E381" s="233">
        <v>1.08</v>
      </c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12"/>
      <c r="Z381" s="212"/>
      <c r="AA381" s="212"/>
      <c r="AB381" s="212"/>
      <c r="AC381" s="212"/>
      <c r="AD381" s="212"/>
      <c r="AE381" s="212"/>
      <c r="AF381" s="212"/>
      <c r="AG381" s="212" t="s">
        <v>140</v>
      </c>
      <c r="AH381" s="212">
        <v>0</v>
      </c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</row>
    <row r="382" spans="1:60" ht="22.5" outlineLevel="1">
      <c r="A382" s="241">
        <v>54</v>
      </c>
      <c r="B382" s="242" t="s">
        <v>476</v>
      </c>
      <c r="C382" s="253" t="s">
        <v>477</v>
      </c>
      <c r="D382" s="243" t="s">
        <v>262</v>
      </c>
      <c r="E382" s="244">
        <v>2.91</v>
      </c>
      <c r="F382" s="245"/>
      <c r="G382" s="246">
        <f>ROUND(E382*F382,2)</f>
        <v>0</v>
      </c>
      <c r="H382" s="245"/>
      <c r="I382" s="246">
        <f>ROUND(E382*H382,2)</f>
        <v>0</v>
      </c>
      <c r="J382" s="245"/>
      <c r="K382" s="246">
        <f>ROUND(E382*J382,2)</f>
        <v>0</v>
      </c>
      <c r="L382" s="246">
        <v>21</v>
      </c>
      <c r="M382" s="246">
        <f>G382*(1+L382/100)</f>
        <v>0</v>
      </c>
      <c r="N382" s="246">
        <v>3.1700000000000001E-3</v>
      </c>
      <c r="O382" s="246">
        <f>ROUND(E382*N382,2)</f>
        <v>0.01</v>
      </c>
      <c r="P382" s="246">
        <v>0</v>
      </c>
      <c r="Q382" s="246">
        <f>ROUND(E382*P382,2)</f>
        <v>0</v>
      </c>
      <c r="R382" s="246"/>
      <c r="S382" s="246" t="s">
        <v>136</v>
      </c>
      <c r="T382" s="247" t="s">
        <v>136</v>
      </c>
      <c r="U382" s="231">
        <v>0.76200000000000001</v>
      </c>
      <c r="V382" s="231">
        <f>ROUND(E382*U382,2)</f>
        <v>2.2200000000000002</v>
      </c>
      <c r="W382" s="231"/>
      <c r="X382" s="231" t="s">
        <v>137</v>
      </c>
      <c r="Y382" s="212"/>
      <c r="Z382" s="212"/>
      <c r="AA382" s="212"/>
      <c r="AB382" s="212"/>
      <c r="AC382" s="212"/>
      <c r="AD382" s="212"/>
      <c r="AE382" s="212"/>
      <c r="AF382" s="212"/>
      <c r="AG382" s="212" t="s">
        <v>138</v>
      </c>
      <c r="AH382" s="212"/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</row>
    <row r="383" spans="1:60" outlineLevel="1">
      <c r="A383" s="229"/>
      <c r="B383" s="230"/>
      <c r="C383" s="254" t="s">
        <v>235</v>
      </c>
      <c r="D383" s="232"/>
      <c r="E383" s="233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12"/>
      <c r="Z383" s="212"/>
      <c r="AA383" s="212"/>
      <c r="AB383" s="212"/>
      <c r="AC383" s="212"/>
      <c r="AD383" s="212"/>
      <c r="AE383" s="212"/>
      <c r="AF383" s="212"/>
      <c r="AG383" s="212" t="s">
        <v>140</v>
      </c>
      <c r="AH383" s="212">
        <v>0</v>
      </c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</row>
    <row r="384" spans="1:60" outlineLevel="1">
      <c r="A384" s="229"/>
      <c r="B384" s="230"/>
      <c r="C384" s="254" t="s">
        <v>478</v>
      </c>
      <c r="D384" s="232"/>
      <c r="E384" s="233">
        <v>1.31</v>
      </c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12"/>
      <c r="Z384" s="212"/>
      <c r="AA384" s="212"/>
      <c r="AB384" s="212"/>
      <c r="AC384" s="212"/>
      <c r="AD384" s="212"/>
      <c r="AE384" s="212"/>
      <c r="AF384" s="212"/>
      <c r="AG384" s="212" t="s">
        <v>140</v>
      </c>
      <c r="AH384" s="212">
        <v>0</v>
      </c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</row>
    <row r="385" spans="1:60" outlineLevel="1">
      <c r="A385" s="229"/>
      <c r="B385" s="230"/>
      <c r="C385" s="254" t="s">
        <v>237</v>
      </c>
      <c r="D385" s="232"/>
      <c r="E385" s="233"/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12"/>
      <c r="Z385" s="212"/>
      <c r="AA385" s="212"/>
      <c r="AB385" s="212"/>
      <c r="AC385" s="212"/>
      <c r="AD385" s="212"/>
      <c r="AE385" s="212"/>
      <c r="AF385" s="212"/>
      <c r="AG385" s="212" t="s">
        <v>140</v>
      </c>
      <c r="AH385" s="212">
        <v>0</v>
      </c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</row>
    <row r="386" spans="1:60" outlineLevel="1">
      <c r="A386" s="229"/>
      <c r="B386" s="230"/>
      <c r="C386" s="254" t="s">
        <v>479</v>
      </c>
      <c r="D386" s="232"/>
      <c r="E386" s="233">
        <v>1.0900000000000001</v>
      </c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12"/>
      <c r="Z386" s="212"/>
      <c r="AA386" s="212"/>
      <c r="AB386" s="212"/>
      <c r="AC386" s="212"/>
      <c r="AD386" s="212"/>
      <c r="AE386" s="212"/>
      <c r="AF386" s="212"/>
      <c r="AG386" s="212" t="s">
        <v>140</v>
      </c>
      <c r="AH386" s="212">
        <v>0</v>
      </c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</row>
    <row r="387" spans="1:60" outlineLevel="1">
      <c r="A387" s="229"/>
      <c r="B387" s="230"/>
      <c r="C387" s="254" t="s">
        <v>239</v>
      </c>
      <c r="D387" s="232"/>
      <c r="E387" s="233"/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12"/>
      <c r="Z387" s="212"/>
      <c r="AA387" s="212"/>
      <c r="AB387" s="212"/>
      <c r="AC387" s="212"/>
      <c r="AD387" s="212"/>
      <c r="AE387" s="212"/>
      <c r="AF387" s="212"/>
      <c r="AG387" s="212" t="s">
        <v>140</v>
      </c>
      <c r="AH387" s="212">
        <v>0</v>
      </c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</row>
    <row r="388" spans="1:60" outlineLevel="1">
      <c r="A388" s="229"/>
      <c r="B388" s="230"/>
      <c r="C388" s="254" t="s">
        <v>480</v>
      </c>
      <c r="D388" s="232"/>
      <c r="E388" s="233">
        <v>0.51</v>
      </c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12"/>
      <c r="Z388" s="212"/>
      <c r="AA388" s="212"/>
      <c r="AB388" s="212"/>
      <c r="AC388" s="212"/>
      <c r="AD388" s="212"/>
      <c r="AE388" s="212"/>
      <c r="AF388" s="212"/>
      <c r="AG388" s="212" t="s">
        <v>140</v>
      </c>
      <c r="AH388" s="212">
        <v>0</v>
      </c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</row>
    <row r="389" spans="1:60" ht="22.5" outlineLevel="1">
      <c r="A389" s="241">
        <v>55</v>
      </c>
      <c r="B389" s="242" t="s">
        <v>481</v>
      </c>
      <c r="C389" s="253" t="s">
        <v>482</v>
      </c>
      <c r="D389" s="243" t="s">
        <v>262</v>
      </c>
      <c r="E389" s="244">
        <v>2.82</v>
      </c>
      <c r="F389" s="245"/>
      <c r="G389" s="246">
        <f>ROUND(E389*F389,2)</f>
        <v>0</v>
      </c>
      <c r="H389" s="245"/>
      <c r="I389" s="246">
        <f>ROUND(E389*H389,2)</f>
        <v>0</v>
      </c>
      <c r="J389" s="245"/>
      <c r="K389" s="246">
        <f>ROUND(E389*J389,2)</f>
        <v>0</v>
      </c>
      <c r="L389" s="246">
        <v>21</v>
      </c>
      <c r="M389" s="246">
        <f>G389*(1+L389/100)</f>
        <v>0</v>
      </c>
      <c r="N389" s="246">
        <v>4.28E-3</v>
      </c>
      <c r="O389" s="246">
        <f>ROUND(E389*N389,2)</f>
        <v>0.01</v>
      </c>
      <c r="P389" s="246">
        <v>0</v>
      </c>
      <c r="Q389" s="246">
        <f>ROUND(E389*P389,2)</f>
        <v>0</v>
      </c>
      <c r="R389" s="246"/>
      <c r="S389" s="246" t="s">
        <v>136</v>
      </c>
      <c r="T389" s="247" t="s">
        <v>136</v>
      </c>
      <c r="U389" s="231">
        <v>0.80400000000000005</v>
      </c>
      <c r="V389" s="231">
        <f>ROUND(E389*U389,2)</f>
        <v>2.27</v>
      </c>
      <c r="W389" s="231"/>
      <c r="X389" s="231" t="s">
        <v>137</v>
      </c>
      <c r="Y389" s="212"/>
      <c r="Z389" s="212"/>
      <c r="AA389" s="212"/>
      <c r="AB389" s="212"/>
      <c r="AC389" s="212"/>
      <c r="AD389" s="212"/>
      <c r="AE389" s="212"/>
      <c r="AF389" s="212"/>
      <c r="AG389" s="212" t="s">
        <v>138</v>
      </c>
      <c r="AH389" s="212"/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</row>
    <row r="390" spans="1:60" outlineLevel="1">
      <c r="A390" s="229"/>
      <c r="B390" s="230"/>
      <c r="C390" s="254" t="s">
        <v>241</v>
      </c>
      <c r="D390" s="232"/>
      <c r="E390" s="233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12"/>
      <c r="Z390" s="212"/>
      <c r="AA390" s="212"/>
      <c r="AB390" s="212"/>
      <c r="AC390" s="212"/>
      <c r="AD390" s="212"/>
      <c r="AE390" s="212"/>
      <c r="AF390" s="212"/>
      <c r="AG390" s="212" t="s">
        <v>140</v>
      </c>
      <c r="AH390" s="212">
        <v>0</v>
      </c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</row>
    <row r="391" spans="1:60" outlineLevel="1">
      <c r="A391" s="229"/>
      <c r="B391" s="230"/>
      <c r="C391" s="254" t="s">
        <v>483</v>
      </c>
      <c r="D391" s="232"/>
      <c r="E391" s="233">
        <v>0.8</v>
      </c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12"/>
      <c r="Z391" s="212"/>
      <c r="AA391" s="212"/>
      <c r="AB391" s="212"/>
      <c r="AC391" s="212"/>
      <c r="AD391" s="212"/>
      <c r="AE391" s="212"/>
      <c r="AF391" s="212"/>
      <c r="AG391" s="212" t="s">
        <v>140</v>
      </c>
      <c r="AH391" s="212">
        <v>0</v>
      </c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</row>
    <row r="392" spans="1:60" outlineLevel="1">
      <c r="A392" s="229"/>
      <c r="B392" s="230"/>
      <c r="C392" s="254" t="s">
        <v>243</v>
      </c>
      <c r="D392" s="232"/>
      <c r="E392" s="233"/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12"/>
      <c r="Z392" s="212"/>
      <c r="AA392" s="212"/>
      <c r="AB392" s="212"/>
      <c r="AC392" s="212"/>
      <c r="AD392" s="212"/>
      <c r="AE392" s="212"/>
      <c r="AF392" s="212"/>
      <c r="AG392" s="212" t="s">
        <v>140</v>
      </c>
      <c r="AH392" s="212">
        <v>0</v>
      </c>
      <c r="AI392" s="212"/>
      <c r="AJ392" s="212"/>
      <c r="AK392" s="212"/>
      <c r="AL392" s="212"/>
      <c r="AM392" s="212"/>
      <c r="AN392" s="212"/>
      <c r="AO392" s="212"/>
      <c r="AP392" s="212"/>
      <c r="AQ392" s="212"/>
      <c r="AR392" s="212"/>
      <c r="AS392" s="212"/>
      <c r="AT392" s="212"/>
      <c r="AU392" s="212"/>
      <c r="AV392" s="212"/>
      <c r="AW392" s="212"/>
      <c r="AX392" s="212"/>
      <c r="AY392" s="212"/>
      <c r="AZ392" s="212"/>
      <c r="BA392" s="212"/>
      <c r="BB392" s="212"/>
      <c r="BC392" s="212"/>
      <c r="BD392" s="212"/>
      <c r="BE392" s="212"/>
      <c r="BF392" s="212"/>
      <c r="BG392" s="212"/>
      <c r="BH392" s="212"/>
    </row>
    <row r="393" spans="1:60" outlineLevel="1">
      <c r="A393" s="229"/>
      <c r="B393" s="230"/>
      <c r="C393" s="254" t="s">
        <v>474</v>
      </c>
      <c r="D393" s="232"/>
      <c r="E393" s="233">
        <v>2.02</v>
      </c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12"/>
      <c r="Z393" s="212"/>
      <c r="AA393" s="212"/>
      <c r="AB393" s="212"/>
      <c r="AC393" s="212"/>
      <c r="AD393" s="212"/>
      <c r="AE393" s="212"/>
      <c r="AF393" s="212"/>
      <c r="AG393" s="212" t="s">
        <v>140</v>
      </c>
      <c r="AH393" s="212">
        <v>0</v>
      </c>
      <c r="AI393" s="212"/>
      <c r="AJ393" s="212"/>
      <c r="AK393" s="212"/>
      <c r="AL393" s="212"/>
      <c r="AM393" s="212"/>
      <c r="AN393" s="212"/>
      <c r="AO393" s="212"/>
      <c r="AP393" s="212"/>
      <c r="AQ393" s="212"/>
      <c r="AR393" s="212"/>
      <c r="AS393" s="212"/>
      <c r="AT393" s="212"/>
      <c r="AU393" s="212"/>
      <c r="AV393" s="212"/>
      <c r="AW393" s="212"/>
      <c r="AX393" s="212"/>
      <c r="AY393" s="212"/>
      <c r="AZ393" s="212"/>
      <c r="BA393" s="212"/>
      <c r="BB393" s="212"/>
      <c r="BC393" s="212"/>
      <c r="BD393" s="212"/>
      <c r="BE393" s="212"/>
      <c r="BF393" s="212"/>
      <c r="BG393" s="212"/>
      <c r="BH393" s="212"/>
    </row>
    <row r="394" spans="1:60" ht="22.5" outlineLevel="1">
      <c r="A394" s="241">
        <v>56</v>
      </c>
      <c r="B394" s="242" t="s">
        <v>484</v>
      </c>
      <c r="C394" s="253" t="s">
        <v>485</v>
      </c>
      <c r="D394" s="243" t="s">
        <v>262</v>
      </c>
      <c r="E394" s="244">
        <v>1.1399999999999999</v>
      </c>
      <c r="F394" s="245"/>
      <c r="G394" s="246">
        <f>ROUND(E394*F394,2)</f>
        <v>0</v>
      </c>
      <c r="H394" s="245"/>
      <c r="I394" s="246">
        <f>ROUND(E394*H394,2)</f>
        <v>0</v>
      </c>
      <c r="J394" s="245"/>
      <c r="K394" s="246">
        <f>ROUND(E394*J394,2)</f>
        <v>0</v>
      </c>
      <c r="L394" s="246">
        <v>21</v>
      </c>
      <c r="M394" s="246">
        <f>G394*(1+L394/100)</f>
        <v>0</v>
      </c>
      <c r="N394" s="246">
        <v>5.6100000000000004E-3</v>
      </c>
      <c r="O394" s="246">
        <f>ROUND(E394*N394,2)</f>
        <v>0.01</v>
      </c>
      <c r="P394" s="246">
        <v>0</v>
      </c>
      <c r="Q394" s="246">
        <f>ROUND(E394*P394,2)</f>
        <v>0</v>
      </c>
      <c r="R394" s="246"/>
      <c r="S394" s="246" t="s">
        <v>136</v>
      </c>
      <c r="T394" s="247" t="s">
        <v>136</v>
      </c>
      <c r="U394" s="231">
        <v>0.84699999999999998</v>
      </c>
      <c r="V394" s="231">
        <f>ROUND(E394*U394,2)</f>
        <v>0.97</v>
      </c>
      <c r="W394" s="231"/>
      <c r="X394" s="231" t="s">
        <v>137</v>
      </c>
      <c r="Y394" s="212"/>
      <c r="Z394" s="212"/>
      <c r="AA394" s="212"/>
      <c r="AB394" s="212"/>
      <c r="AC394" s="212"/>
      <c r="AD394" s="212"/>
      <c r="AE394" s="212"/>
      <c r="AF394" s="212"/>
      <c r="AG394" s="212" t="s">
        <v>138</v>
      </c>
      <c r="AH394" s="212"/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</row>
    <row r="395" spans="1:60" outlineLevel="1">
      <c r="A395" s="229"/>
      <c r="B395" s="230"/>
      <c r="C395" s="254" t="s">
        <v>244</v>
      </c>
      <c r="D395" s="232"/>
      <c r="E395" s="233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12"/>
      <c r="Z395" s="212"/>
      <c r="AA395" s="212"/>
      <c r="AB395" s="212"/>
      <c r="AC395" s="212"/>
      <c r="AD395" s="212"/>
      <c r="AE395" s="212"/>
      <c r="AF395" s="212"/>
      <c r="AG395" s="212" t="s">
        <v>140</v>
      </c>
      <c r="AH395" s="212">
        <v>0</v>
      </c>
      <c r="AI395" s="212"/>
      <c r="AJ395" s="212"/>
      <c r="AK395" s="212"/>
      <c r="AL395" s="212"/>
      <c r="AM395" s="212"/>
      <c r="AN395" s="212"/>
      <c r="AO395" s="212"/>
      <c r="AP395" s="212"/>
      <c r="AQ395" s="212"/>
      <c r="AR395" s="212"/>
      <c r="AS395" s="212"/>
      <c r="AT395" s="212"/>
      <c r="AU395" s="212"/>
      <c r="AV395" s="212"/>
      <c r="AW395" s="212"/>
      <c r="AX395" s="212"/>
      <c r="AY395" s="212"/>
      <c r="AZ395" s="212"/>
      <c r="BA395" s="212"/>
      <c r="BB395" s="212"/>
      <c r="BC395" s="212"/>
      <c r="BD395" s="212"/>
      <c r="BE395" s="212"/>
      <c r="BF395" s="212"/>
      <c r="BG395" s="212"/>
      <c r="BH395" s="212"/>
    </row>
    <row r="396" spans="1:60" outlineLevel="1">
      <c r="A396" s="229"/>
      <c r="B396" s="230"/>
      <c r="C396" s="254" t="s">
        <v>486</v>
      </c>
      <c r="D396" s="232"/>
      <c r="E396" s="233">
        <v>1.1399999999999999</v>
      </c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12"/>
      <c r="Z396" s="212"/>
      <c r="AA396" s="212"/>
      <c r="AB396" s="212"/>
      <c r="AC396" s="212"/>
      <c r="AD396" s="212"/>
      <c r="AE396" s="212"/>
      <c r="AF396" s="212"/>
      <c r="AG396" s="212" t="s">
        <v>140</v>
      </c>
      <c r="AH396" s="212">
        <v>0</v>
      </c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</row>
    <row r="397" spans="1:60" ht="22.5" outlineLevel="1">
      <c r="A397" s="241">
        <v>57</v>
      </c>
      <c r="B397" s="242" t="s">
        <v>487</v>
      </c>
      <c r="C397" s="253" t="s">
        <v>488</v>
      </c>
      <c r="D397" s="243" t="s">
        <v>262</v>
      </c>
      <c r="E397" s="244">
        <v>1.3</v>
      </c>
      <c r="F397" s="245"/>
      <c r="G397" s="246">
        <f>ROUND(E397*F397,2)</f>
        <v>0</v>
      </c>
      <c r="H397" s="245"/>
      <c r="I397" s="246">
        <f>ROUND(E397*H397,2)</f>
        <v>0</v>
      </c>
      <c r="J397" s="245"/>
      <c r="K397" s="246">
        <f>ROUND(E397*J397,2)</f>
        <v>0</v>
      </c>
      <c r="L397" s="246">
        <v>21</v>
      </c>
      <c r="M397" s="246">
        <f>G397*(1+L397/100)</f>
        <v>0</v>
      </c>
      <c r="N397" s="246">
        <v>3.3400000000000001E-3</v>
      </c>
      <c r="O397" s="246">
        <f>ROUND(E397*N397,2)</f>
        <v>0</v>
      </c>
      <c r="P397" s="246">
        <v>0</v>
      </c>
      <c r="Q397" s="246">
        <f>ROUND(E397*P397,2)</f>
        <v>0</v>
      </c>
      <c r="R397" s="246"/>
      <c r="S397" s="246" t="s">
        <v>136</v>
      </c>
      <c r="T397" s="247" t="s">
        <v>136</v>
      </c>
      <c r="U397" s="231">
        <v>0.82915000000000005</v>
      </c>
      <c r="V397" s="231">
        <f>ROUND(E397*U397,2)</f>
        <v>1.08</v>
      </c>
      <c r="W397" s="231"/>
      <c r="X397" s="231" t="s">
        <v>137</v>
      </c>
      <c r="Y397" s="212"/>
      <c r="Z397" s="212"/>
      <c r="AA397" s="212"/>
      <c r="AB397" s="212"/>
      <c r="AC397" s="212"/>
      <c r="AD397" s="212"/>
      <c r="AE397" s="212"/>
      <c r="AF397" s="212"/>
      <c r="AG397" s="212" t="s">
        <v>138</v>
      </c>
      <c r="AH397" s="212"/>
      <c r="AI397" s="212"/>
      <c r="AJ397" s="212"/>
      <c r="AK397" s="212"/>
      <c r="AL397" s="212"/>
      <c r="AM397" s="212"/>
      <c r="AN397" s="212"/>
      <c r="AO397" s="212"/>
      <c r="AP397" s="212"/>
      <c r="AQ397" s="212"/>
      <c r="AR397" s="212"/>
      <c r="AS397" s="212"/>
      <c r="AT397" s="212"/>
      <c r="AU397" s="212"/>
      <c r="AV397" s="212"/>
      <c r="AW397" s="212"/>
      <c r="AX397" s="212"/>
      <c r="AY397" s="212"/>
      <c r="AZ397" s="212"/>
      <c r="BA397" s="212"/>
      <c r="BB397" s="212"/>
      <c r="BC397" s="212"/>
      <c r="BD397" s="212"/>
      <c r="BE397" s="212"/>
      <c r="BF397" s="212"/>
      <c r="BG397" s="212"/>
      <c r="BH397" s="212"/>
    </row>
    <row r="398" spans="1:60" outlineLevel="1">
      <c r="A398" s="229"/>
      <c r="B398" s="230"/>
      <c r="C398" s="255" t="s">
        <v>489</v>
      </c>
      <c r="D398" s="248"/>
      <c r="E398" s="248"/>
      <c r="F398" s="248"/>
      <c r="G398" s="248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12"/>
      <c r="Z398" s="212"/>
      <c r="AA398" s="212"/>
      <c r="AB398" s="212"/>
      <c r="AC398" s="212"/>
      <c r="AD398" s="212"/>
      <c r="AE398" s="212"/>
      <c r="AF398" s="212"/>
      <c r="AG398" s="212" t="s">
        <v>181</v>
      </c>
      <c r="AH398" s="212"/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</row>
    <row r="399" spans="1:60" outlineLevel="1">
      <c r="A399" s="229"/>
      <c r="B399" s="230"/>
      <c r="C399" s="254" t="s">
        <v>490</v>
      </c>
      <c r="D399" s="232"/>
      <c r="E399" s="233"/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12"/>
      <c r="Z399" s="212"/>
      <c r="AA399" s="212"/>
      <c r="AB399" s="212"/>
      <c r="AC399" s="212"/>
      <c r="AD399" s="212"/>
      <c r="AE399" s="212"/>
      <c r="AF399" s="212"/>
      <c r="AG399" s="212" t="s">
        <v>140</v>
      </c>
      <c r="AH399" s="212">
        <v>0</v>
      </c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2"/>
      <c r="AV399" s="212"/>
      <c r="AW399" s="212"/>
      <c r="AX399" s="212"/>
      <c r="AY399" s="212"/>
      <c r="AZ399" s="212"/>
      <c r="BA399" s="212"/>
      <c r="BB399" s="212"/>
      <c r="BC399" s="212"/>
      <c r="BD399" s="212"/>
      <c r="BE399" s="212"/>
      <c r="BF399" s="212"/>
      <c r="BG399" s="212"/>
      <c r="BH399" s="212"/>
    </row>
    <row r="400" spans="1:60" ht="22.5" outlineLevel="1">
      <c r="A400" s="229"/>
      <c r="B400" s="230"/>
      <c r="C400" s="254" t="s">
        <v>468</v>
      </c>
      <c r="D400" s="232"/>
      <c r="E400" s="233"/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212"/>
      <c r="Z400" s="212"/>
      <c r="AA400" s="212"/>
      <c r="AB400" s="212"/>
      <c r="AC400" s="212"/>
      <c r="AD400" s="212"/>
      <c r="AE400" s="212"/>
      <c r="AF400" s="212"/>
      <c r="AG400" s="212" t="s">
        <v>140</v>
      </c>
      <c r="AH400" s="212">
        <v>0</v>
      </c>
      <c r="AI400" s="212"/>
      <c r="AJ400" s="212"/>
      <c r="AK400" s="212"/>
      <c r="AL400" s="212"/>
      <c r="AM400" s="212"/>
      <c r="AN400" s="212"/>
      <c r="AO400" s="212"/>
      <c r="AP400" s="212"/>
      <c r="AQ400" s="212"/>
      <c r="AR400" s="212"/>
      <c r="AS400" s="212"/>
      <c r="AT400" s="212"/>
      <c r="AU400" s="212"/>
      <c r="AV400" s="212"/>
      <c r="AW400" s="212"/>
      <c r="AX400" s="212"/>
      <c r="AY400" s="212"/>
      <c r="AZ400" s="212"/>
      <c r="BA400" s="212"/>
      <c r="BB400" s="212"/>
      <c r="BC400" s="212"/>
      <c r="BD400" s="212"/>
      <c r="BE400" s="212"/>
      <c r="BF400" s="212"/>
      <c r="BG400" s="212"/>
      <c r="BH400" s="212"/>
    </row>
    <row r="401" spans="1:60" outlineLevel="1">
      <c r="A401" s="229"/>
      <c r="B401" s="230"/>
      <c r="C401" s="254" t="s">
        <v>469</v>
      </c>
      <c r="D401" s="232"/>
      <c r="E401" s="233">
        <v>1.3</v>
      </c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12"/>
      <c r="Z401" s="212"/>
      <c r="AA401" s="212"/>
      <c r="AB401" s="212"/>
      <c r="AC401" s="212"/>
      <c r="AD401" s="212"/>
      <c r="AE401" s="212"/>
      <c r="AF401" s="212"/>
      <c r="AG401" s="212" t="s">
        <v>140</v>
      </c>
      <c r="AH401" s="212">
        <v>0</v>
      </c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</row>
    <row r="402" spans="1:60" outlineLevel="1">
      <c r="A402" s="241">
        <v>58</v>
      </c>
      <c r="B402" s="242" t="s">
        <v>491</v>
      </c>
      <c r="C402" s="253" t="s">
        <v>492</v>
      </c>
      <c r="D402" s="243" t="s">
        <v>262</v>
      </c>
      <c r="E402" s="244">
        <v>13</v>
      </c>
      <c r="F402" s="245"/>
      <c r="G402" s="246">
        <f>ROUND(E402*F402,2)</f>
        <v>0</v>
      </c>
      <c r="H402" s="245"/>
      <c r="I402" s="246">
        <f>ROUND(E402*H402,2)</f>
        <v>0</v>
      </c>
      <c r="J402" s="245"/>
      <c r="K402" s="246">
        <f>ROUND(E402*J402,2)</f>
        <v>0</v>
      </c>
      <c r="L402" s="246">
        <v>21</v>
      </c>
      <c r="M402" s="246">
        <f>G402*(1+L402/100)</f>
        <v>0</v>
      </c>
      <c r="N402" s="246">
        <v>6.0000000000000002E-5</v>
      </c>
      <c r="O402" s="246">
        <f>ROUND(E402*N402,2)</f>
        <v>0</v>
      </c>
      <c r="P402" s="246">
        <v>0</v>
      </c>
      <c r="Q402" s="246">
        <f>ROUND(E402*P402,2)</f>
        <v>0</v>
      </c>
      <c r="R402" s="246"/>
      <c r="S402" s="246" t="s">
        <v>136</v>
      </c>
      <c r="T402" s="247" t="s">
        <v>136</v>
      </c>
      <c r="U402" s="231">
        <v>0.29475000000000001</v>
      </c>
      <c r="V402" s="231">
        <f>ROUND(E402*U402,2)</f>
        <v>3.83</v>
      </c>
      <c r="W402" s="231"/>
      <c r="X402" s="231" t="s">
        <v>137</v>
      </c>
      <c r="Y402" s="212"/>
      <c r="Z402" s="212"/>
      <c r="AA402" s="212"/>
      <c r="AB402" s="212"/>
      <c r="AC402" s="212"/>
      <c r="AD402" s="212"/>
      <c r="AE402" s="212"/>
      <c r="AF402" s="212"/>
      <c r="AG402" s="212" t="s">
        <v>138</v>
      </c>
      <c r="AH402" s="212"/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</row>
    <row r="403" spans="1:60" outlineLevel="1">
      <c r="A403" s="229"/>
      <c r="B403" s="230"/>
      <c r="C403" s="255" t="s">
        <v>493</v>
      </c>
      <c r="D403" s="248"/>
      <c r="E403" s="248"/>
      <c r="F403" s="248"/>
      <c r="G403" s="248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12"/>
      <c r="Z403" s="212"/>
      <c r="AA403" s="212"/>
      <c r="AB403" s="212"/>
      <c r="AC403" s="212"/>
      <c r="AD403" s="212"/>
      <c r="AE403" s="212"/>
      <c r="AF403" s="212"/>
      <c r="AG403" s="212" t="s">
        <v>181</v>
      </c>
      <c r="AH403" s="212"/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</row>
    <row r="404" spans="1:60" ht="22.5" outlineLevel="1">
      <c r="A404" s="229"/>
      <c r="B404" s="230"/>
      <c r="C404" s="254" t="s">
        <v>494</v>
      </c>
      <c r="D404" s="232"/>
      <c r="E404" s="233"/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12"/>
      <c r="Z404" s="212"/>
      <c r="AA404" s="212"/>
      <c r="AB404" s="212"/>
      <c r="AC404" s="212"/>
      <c r="AD404" s="212"/>
      <c r="AE404" s="212"/>
      <c r="AF404" s="212"/>
      <c r="AG404" s="212" t="s">
        <v>140</v>
      </c>
      <c r="AH404" s="212">
        <v>0</v>
      </c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</row>
    <row r="405" spans="1:60" ht="22.5" outlineLevel="1">
      <c r="A405" s="229"/>
      <c r="B405" s="230"/>
      <c r="C405" s="254" t="s">
        <v>387</v>
      </c>
      <c r="D405" s="232"/>
      <c r="E405" s="233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12"/>
      <c r="Z405" s="212"/>
      <c r="AA405" s="212"/>
      <c r="AB405" s="212"/>
      <c r="AC405" s="212"/>
      <c r="AD405" s="212"/>
      <c r="AE405" s="212"/>
      <c r="AF405" s="212"/>
      <c r="AG405" s="212" t="s">
        <v>140</v>
      </c>
      <c r="AH405" s="212">
        <v>0</v>
      </c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</row>
    <row r="406" spans="1:60" outlineLevel="1">
      <c r="A406" s="229"/>
      <c r="B406" s="230"/>
      <c r="C406" s="254" t="s">
        <v>388</v>
      </c>
      <c r="D406" s="232"/>
      <c r="E406" s="233">
        <v>13</v>
      </c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12"/>
      <c r="Z406" s="212"/>
      <c r="AA406" s="212"/>
      <c r="AB406" s="212"/>
      <c r="AC406" s="212"/>
      <c r="AD406" s="212"/>
      <c r="AE406" s="212"/>
      <c r="AF406" s="212"/>
      <c r="AG406" s="212" t="s">
        <v>140</v>
      </c>
      <c r="AH406" s="212">
        <v>0</v>
      </c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</row>
    <row r="407" spans="1:60" outlineLevel="1">
      <c r="A407" s="241">
        <v>59</v>
      </c>
      <c r="B407" s="242" t="s">
        <v>495</v>
      </c>
      <c r="C407" s="253" t="s">
        <v>496</v>
      </c>
      <c r="D407" s="243" t="s">
        <v>338</v>
      </c>
      <c r="E407" s="244">
        <v>8</v>
      </c>
      <c r="F407" s="245"/>
      <c r="G407" s="246">
        <f>ROUND(E407*F407,2)</f>
        <v>0</v>
      </c>
      <c r="H407" s="245"/>
      <c r="I407" s="246">
        <f>ROUND(E407*H407,2)</f>
        <v>0</v>
      </c>
      <c r="J407" s="245"/>
      <c r="K407" s="246">
        <f>ROUND(E407*J407,2)</f>
        <v>0</v>
      </c>
      <c r="L407" s="246">
        <v>21</v>
      </c>
      <c r="M407" s="246">
        <f>G407*(1+L407/100)</f>
        <v>0</v>
      </c>
      <c r="N407" s="246">
        <v>5.2999999999999998E-4</v>
      </c>
      <c r="O407" s="246">
        <f>ROUND(E407*N407,2)</f>
        <v>0</v>
      </c>
      <c r="P407" s="246">
        <v>0</v>
      </c>
      <c r="Q407" s="246">
        <f>ROUND(E407*P407,2)</f>
        <v>0</v>
      </c>
      <c r="R407" s="246"/>
      <c r="S407" s="246" t="s">
        <v>136</v>
      </c>
      <c r="T407" s="247" t="s">
        <v>136</v>
      </c>
      <c r="U407" s="231">
        <v>0.16500000000000001</v>
      </c>
      <c r="V407" s="231">
        <f>ROUND(E407*U407,2)</f>
        <v>1.32</v>
      </c>
      <c r="W407" s="231"/>
      <c r="X407" s="231" t="s">
        <v>137</v>
      </c>
      <c r="Y407" s="212"/>
      <c r="Z407" s="212"/>
      <c r="AA407" s="212"/>
      <c r="AB407" s="212"/>
      <c r="AC407" s="212"/>
      <c r="AD407" s="212"/>
      <c r="AE407" s="212"/>
      <c r="AF407" s="212"/>
      <c r="AG407" s="212" t="s">
        <v>138</v>
      </c>
      <c r="AH407" s="212"/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</row>
    <row r="408" spans="1:60" outlineLevel="1">
      <c r="A408" s="229"/>
      <c r="B408" s="230"/>
      <c r="C408" s="254" t="s">
        <v>497</v>
      </c>
      <c r="D408" s="232"/>
      <c r="E408" s="233"/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12"/>
      <c r="Z408" s="212"/>
      <c r="AA408" s="212"/>
      <c r="AB408" s="212"/>
      <c r="AC408" s="212"/>
      <c r="AD408" s="212"/>
      <c r="AE408" s="212"/>
      <c r="AF408" s="212"/>
      <c r="AG408" s="212" t="s">
        <v>140</v>
      </c>
      <c r="AH408" s="212">
        <v>0</v>
      </c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</row>
    <row r="409" spans="1:60" outlineLevel="1">
      <c r="A409" s="229"/>
      <c r="B409" s="230"/>
      <c r="C409" s="254" t="s">
        <v>498</v>
      </c>
      <c r="D409" s="232"/>
      <c r="E409" s="233">
        <v>8</v>
      </c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12"/>
      <c r="Z409" s="212"/>
      <c r="AA409" s="212"/>
      <c r="AB409" s="212"/>
      <c r="AC409" s="212"/>
      <c r="AD409" s="212"/>
      <c r="AE409" s="212"/>
      <c r="AF409" s="212"/>
      <c r="AG409" s="212" t="s">
        <v>140</v>
      </c>
      <c r="AH409" s="212">
        <v>0</v>
      </c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</row>
    <row r="410" spans="1:60" outlineLevel="1">
      <c r="A410" s="241">
        <v>60</v>
      </c>
      <c r="B410" s="242" t="s">
        <v>499</v>
      </c>
      <c r="C410" s="253" t="s">
        <v>500</v>
      </c>
      <c r="D410" s="243" t="s">
        <v>431</v>
      </c>
      <c r="E410" s="244">
        <v>0.09</v>
      </c>
      <c r="F410" s="245"/>
      <c r="G410" s="246">
        <f>ROUND(E410*F410,2)</f>
        <v>0</v>
      </c>
      <c r="H410" s="245"/>
      <c r="I410" s="246">
        <f>ROUND(E410*H410,2)</f>
        <v>0</v>
      </c>
      <c r="J410" s="245"/>
      <c r="K410" s="246">
        <f>ROUND(E410*J410,2)</f>
        <v>0</v>
      </c>
      <c r="L410" s="246">
        <v>21</v>
      </c>
      <c r="M410" s="246">
        <f>G410*(1+L410/100)</f>
        <v>0</v>
      </c>
      <c r="N410" s="246">
        <v>0</v>
      </c>
      <c r="O410" s="246">
        <f>ROUND(E410*N410,2)</f>
        <v>0</v>
      </c>
      <c r="P410" s="246">
        <v>0</v>
      </c>
      <c r="Q410" s="246">
        <f>ROUND(E410*P410,2)</f>
        <v>0</v>
      </c>
      <c r="R410" s="246"/>
      <c r="S410" s="246" t="s">
        <v>136</v>
      </c>
      <c r="T410" s="247" t="s">
        <v>136</v>
      </c>
      <c r="U410" s="231">
        <v>4.82</v>
      </c>
      <c r="V410" s="231">
        <f>ROUND(E410*U410,2)</f>
        <v>0.43</v>
      </c>
      <c r="W410" s="231"/>
      <c r="X410" s="231" t="s">
        <v>137</v>
      </c>
      <c r="Y410" s="212"/>
      <c r="Z410" s="212"/>
      <c r="AA410" s="212"/>
      <c r="AB410" s="212"/>
      <c r="AC410" s="212"/>
      <c r="AD410" s="212"/>
      <c r="AE410" s="212"/>
      <c r="AF410" s="212"/>
      <c r="AG410" s="212" t="s">
        <v>138</v>
      </c>
      <c r="AH410" s="212"/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</row>
    <row r="411" spans="1:60" outlineLevel="1">
      <c r="A411" s="229"/>
      <c r="B411" s="230"/>
      <c r="C411" s="254" t="s">
        <v>501</v>
      </c>
      <c r="D411" s="232"/>
      <c r="E411" s="233">
        <v>0.09</v>
      </c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12"/>
      <c r="Z411" s="212"/>
      <c r="AA411" s="212"/>
      <c r="AB411" s="212"/>
      <c r="AC411" s="212"/>
      <c r="AD411" s="212"/>
      <c r="AE411" s="212"/>
      <c r="AF411" s="212"/>
      <c r="AG411" s="212" t="s">
        <v>140</v>
      </c>
      <c r="AH411" s="212">
        <v>0</v>
      </c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</row>
    <row r="412" spans="1:60" outlineLevel="1">
      <c r="A412" s="241">
        <v>61</v>
      </c>
      <c r="B412" s="242" t="s">
        <v>502</v>
      </c>
      <c r="C412" s="253" t="s">
        <v>503</v>
      </c>
      <c r="D412" s="243" t="s">
        <v>338</v>
      </c>
      <c r="E412" s="244">
        <v>8</v>
      </c>
      <c r="F412" s="245"/>
      <c r="G412" s="246">
        <f>ROUND(E412*F412,2)</f>
        <v>0</v>
      </c>
      <c r="H412" s="245"/>
      <c r="I412" s="246">
        <f>ROUND(E412*H412,2)</f>
        <v>0</v>
      </c>
      <c r="J412" s="245"/>
      <c r="K412" s="246">
        <f>ROUND(E412*J412,2)</f>
        <v>0</v>
      </c>
      <c r="L412" s="246">
        <v>21</v>
      </c>
      <c r="M412" s="246">
        <f>G412*(1+L412/100)</f>
        <v>0</v>
      </c>
      <c r="N412" s="246">
        <v>1.4999999999999999E-4</v>
      </c>
      <c r="O412" s="246">
        <f>ROUND(E412*N412,2)</f>
        <v>0</v>
      </c>
      <c r="P412" s="246">
        <v>0</v>
      </c>
      <c r="Q412" s="246">
        <f>ROUND(E412*P412,2)</f>
        <v>0</v>
      </c>
      <c r="R412" s="246" t="s">
        <v>339</v>
      </c>
      <c r="S412" s="246" t="s">
        <v>136</v>
      </c>
      <c r="T412" s="247" t="s">
        <v>136</v>
      </c>
      <c r="U412" s="231">
        <v>0</v>
      </c>
      <c r="V412" s="231">
        <f>ROUND(E412*U412,2)</f>
        <v>0</v>
      </c>
      <c r="W412" s="231"/>
      <c r="X412" s="231" t="s">
        <v>340</v>
      </c>
      <c r="Y412" s="212"/>
      <c r="Z412" s="212"/>
      <c r="AA412" s="212"/>
      <c r="AB412" s="212"/>
      <c r="AC412" s="212"/>
      <c r="AD412" s="212"/>
      <c r="AE412" s="212"/>
      <c r="AF412" s="212"/>
      <c r="AG412" s="212" t="s">
        <v>341</v>
      </c>
      <c r="AH412" s="212"/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</row>
    <row r="413" spans="1:60" outlineLevel="1">
      <c r="A413" s="229"/>
      <c r="B413" s="230"/>
      <c r="C413" s="254" t="s">
        <v>504</v>
      </c>
      <c r="D413" s="232"/>
      <c r="E413" s="233"/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  <c r="X413" s="231"/>
      <c r="Y413" s="212"/>
      <c r="Z413" s="212"/>
      <c r="AA413" s="212"/>
      <c r="AB413" s="212"/>
      <c r="AC413" s="212"/>
      <c r="AD413" s="212"/>
      <c r="AE413" s="212"/>
      <c r="AF413" s="212"/>
      <c r="AG413" s="212" t="s">
        <v>140</v>
      </c>
      <c r="AH413" s="212">
        <v>0</v>
      </c>
      <c r="AI413" s="212"/>
      <c r="AJ413" s="212"/>
      <c r="AK413" s="212"/>
      <c r="AL413" s="212"/>
      <c r="AM413" s="212"/>
      <c r="AN413" s="212"/>
      <c r="AO413" s="212"/>
      <c r="AP413" s="212"/>
      <c r="AQ413" s="212"/>
      <c r="AR413" s="212"/>
      <c r="AS413" s="212"/>
      <c r="AT413" s="212"/>
      <c r="AU413" s="212"/>
      <c r="AV413" s="212"/>
      <c r="AW413" s="212"/>
      <c r="AX413" s="212"/>
      <c r="AY413" s="212"/>
      <c r="AZ413" s="212"/>
      <c r="BA413" s="212"/>
      <c r="BB413" s="212"/>
      <c r="BC413" s="212"/>
      <c r="BD413" s="212"/>
      <c r="BE413" s="212"/>
      <c r="BF413" s="212"/>
      <c r="BG413" s="212"/>
      <c r="BH413" s="212"/>
    </row>
    <row r="414" spans="1:60" outlineLevel="1">
      <c r="A414" s="229"/>
      <c r="B414" s="230"/>
      <c r="C414" s="254" t="s">
        <v>498</v>
      </c>
      <c r="D414" s="232"/>
      <c r="E414" s="233">
        <v>8</v>
      </c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  <c r="X414" s="231"/>
      <c r="Y414" s="212"/>
      <c r="Z414" s="212"/>
      <c r="AA414" s="212"/>
      <c r="AB414" s="212"/>
      <c r="AC414" s="212"/>
      <c r="AD414" s="212"/>
      <c r="AE414" s="212"/>
      <c r="AF414" s="212"/>
      <c r="AG414" s="212" t="s">
        <v>140</v>
      </c>
      <c r="AH414" s="212">
        <v>0</v>
      </c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</row>
    <row r="415" spans="1:60">
      <c r="A415" s="235" t="s">
        <v>131</v>
      </c>
      <c r="B415" s="236" t="s">
        <v>91</v>
      </c>
      <c r="C415" s="252" t="s">
        <v>92</v>
      </c>
      <c r="D415" s="237"/>
      <c r="E415" s="238"/>
      <c r="F415" s="239"/>
      <c r="G415" s="239">
        <f>SUMIF(AG416:AG421,"&lt;&gt;NOR",G416:G421)</f>
        <v>0</v>
      </c>
      <c r="H415" s="239"/>
      <c r="I415" s="239">
        <f>SUM(I416:I421)</f>
        <v>0</v>
      </c>
      <c r="J415" s="239"/>
      <c r="K415" s="239">
        <f>SUM(K416:K421)</f>
        <v>0</v>
      </c>
      <c r="L415" s="239"/>
      <c r="M415" s="239">
        <f>SUM(M416:M421)</f>
        <v>0</v>
      </c>
      <c r="N415" s="239"/>
      <c r="O415" s="239">
        <f>SUM(O416:O421)</f>
        <v>0</v>
      </c>
      <c r="P415" s="239"/>
      <c r="Q415" s="239">
        <f>SUM(Q416:Q421)</f>
        <v>0</v>
      </c>
      <c r="R415" s="239"/>
      <c r="S415" s="239"/>
      <c r="T415" s="240"/>
      <c r="U415" s="234"/>
      <c r="V415" s="234">
        <f>SUM(V416:V421)</f>
        <v>0.72</v>
      </c>
      <c r="W415" s="234"/>
      <c r="X415" s="234"/>
      <c r="AG415" t="s">
        <v>132</v>
      </c>
    </row>
    <row r="416" spans="1:60" outlineLevel="1">
      <c r="A416" s="241">
        <v>62</v>
      </c>
      <c r="B416" s="242" t="s">
        <v>505</v>
      </c>
      <c r="C416" s="253" t="s">
        <v>506</v>
      </c>
      <c r="D416" s="243" t="s">
        <v>148</v>
      </c>
      <c r="E416" s="244">
        <v>3.4</v>
      </c>
      <c r="F416" s="245"/>
      <c r="G416" s="246">
        <f>ROUND(E416*F416,2)</f>
        <v>0</v>
      </c>
      <c r="H416" s="245"/>
      <c r="I416" s="246">
        <f>ROUND(E416*H416,2)</f>
        <v>0</v>
      </c>
      <c r="J416" s="245"/>
      <c r="K416" s="246">
        <f>ROUND(E416*J416,2)</f>
        <v>0</v>
      </c>
      <c r="L416" s="246">
        <v>21</v>
      </c>
      <c r="M416" s="246">
        <f>G416*(1+L416/100)</f>
        <v>0</v>
      </c>
      <c r="N416" s="246">
        <v>3.8000000000000002E-4</v>
      </c>
      <c r="O416" s="246">
        <f>ROUND(E416*N416,2)</f>
        <v>0</v>
      </c>
      <c r="P416" s="246">
        <v>0</v>
      </c>
      <c r="Q416" s="246">
        <f>ROUND(E416*P416,2)</f>
        <v>0</v>
      </c>
      <c r="R416" s="246"/>
      <c r="S416" s="246" t="s">
        <v>136</v>
      </c>
      <c r="T416" s="247" t="s">
        <v>136</v>
      </c>
      <c r="U416" s="231">
        <v>0.15</v>
      </c>
      <c r="V416" s="231">
        <f>ROUND(E416*U416,2)</f>
        <v>0.51</v>
      </c>
      <c r="W416" s="231"/>
      <c r="X416" s="231" t="s">
        <v>137</v>
      </c>
      <c r="Y416" s="212"/>
      <c r="Z416" s="212"/>
      <c r="AA416" s="212"/>
      <c r="AB416" s="212"/>
      <c r="AC416" s="212"/>
      <c r="AD416" s="212"/>
      <c r="AE416" s="212"/>
      <c r="AF416" s="212"/>
      <c r="AG416" s="212" t="s">
        <v>138</v>
      </c>
      <c r="AH416" s="212"/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</row>
    <row r="417" spans="1:60" ht="22.5" outlineLevel="1">
      <c r="A417" s="229"/>
      <c r="B417" s="230"/>
      <c r="C417" s="254" t="s">
        <v>507</v>
      </c>
      <c r="D417" s="232"/>
      <c r="E417" s="233"/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  <c r="X417" s="231"/>
      <c r="Y417" s="212"/>
      <c r="Z417" s="212"/>
      <c r="AA417" s="212"/>
      <c r="AB417" s="212"/>
      <c r="AC417" s="212"/>
      <c r="AD417" s="212"/>
      <c r="AE417" s="212"/>
      <c r="AF417" s="212"/>
      <c r="AG417" s="212" t="s">
        <v>140</v>
      </c>
      <c r="AH417" s="212">
        <v>0</v>
      </c>
      <c r="AI417" s="212"/>
      <c r="AJ417" s="212"/>
      <c r="AK417" s="212"/>
      <c r="AL417" s="212"/>
      <c r="AM417" s="212"/>
      <c r="AN417" s="212"/>
      <c r="AO417" s="212"/>
      <c r="AP417" s="212"/>
      <c r="AQ417" s="212"/>
      <c r="AR417" s="212"/>
      <c r="AS417" s="212"/>
      <c r="AT417" s="212"/>
      <c r="AU417" s="212"/>
      <c r="AV417" s="212"/>
      <c r="AW417" s="212"/>
      <c r="AX417" s="212"/>
      <c r="AY417" s="212"/>
      <c r="AZ417" s="212"/>
      <c r="BA417" s="212"/>
      <c r="BB417" s="212"/>
      <c r="BC417" s="212"/>
      <c r="BD417" s="212"/>
      <c r="BE417" s="212"/>
      <c r="BF417" s="212"/>
      <c r="BG417" s="212"/>
      <c r="BH417" s="212"/>
    </row>
    <row r="418" spans="1:60" outlineLevel="1">
      <c r="A418" s="229"/>
      <c r="B418" s="230"/>
      <c r="C418" s="254" t="s">
        <v>508</v>
      </c>
      <c r="D418" s="232"/>
      <c r="E418" s="233">
        <v>3.4</v>
      </c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  <c r="X418" s="231"/>
      <c r="Y418" s="212"/>
      <c r="Z418" s="212"/>
      <c r="AA418" s="212"/>
      <c r="AB418" s="212"/>
      <c r="AC418" s="212"/>
      <c r="AD418" s="212"/>
      <c r="AE418" s="212"/>
      <c r="AF418" s="212"/>
      <c r="AG418" s="212" t="s">
        <v>140</v>
      </c>
      <c r="AH418" s="212">
        <v>0</v>
      </c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</row>
    <row r="419" spans="1:60" outlineLevel="1">
      <c r="A419" s="241">
        <v>63</v>
      </c>
      <c r="B419" s="242" t="s">
        <v>509</v>
      </c>
      <c r="C419" s="253" t="s">
        <v>510</v>
      </c>
      <c r="D419" s="243" t="s">
        <v>148</v>
      </c>
      <c r="E419" s="244">
        <v>3.4</v>
      </c>
      <c r="F419" s="245"/>
      <c r="G419" s="246">
        <f>ROUND(E419*F419,2)</f>
        <v>0</v>
      </c>
      <c r="H419" s="245"/>
      <c r="I419" s="246">
        <f>ROUND(E419*H419,2)</f>
        <v>0</v>
      </c>
      <c r="J419" s="245"/>
      <c r="K419" s="246">
        <f>ROUND(E419*J419,2)</f>
        <v>0</v>
      </c>
      <c r="L419" s="246">
        <v>21</v>
      </c>
      <c r="M419" s="246">
        <f>G419*(1+L419/100)</f>
        <v>0</v>
      </c>
      <c r="N419" s="246">
        <v>5.0000000000000002E-5</v>
      </c>
      <c r="O419" s="246">
        <f>ROUND(E419*N419,2)</f>
        <v>0</v>
      </c>
      <c r="P419" s="246">
        <v>0</v>
      </c>
      <c r="Q419" s="246">
        <f>ROUND(E419*P419,2)</f>
        <v>0</v>
      </c>
      <c r="R419" s="246"/>
      <c r="S419" s="246" t="s">
        <v>136</v>
      </c>
      <c r="T419" s="247" t="s">
        <v>136</v>
      </c>
      <c r="U419" s="231">
        <v>6.3E-2</v>
      </c>
      <c r="V419" s="231">
        <f>ROUND(E419*U419,2)</f>
        <v>0.21</v>
      </c>
      <c r="W419" s="231"/>
      <c r="X419" s="231" t="s">
        <v>137</v>
      </c>
      <c r="Y419" s="212"/>
      <c r="Z419" s="212"/>
      <c r="AA419" s="212"/>
      <c r="AB419" s="212"/>
      <c r="AC419" s="212"/>
      <c r="AD419" s="212"/>
      <c r="AE419" s="212"/>
      <c r="AF419" s="212"/>
      <c r="AG419" s="212" t="s">
        <v>138</v>
      </c>
      <c r="AH419" s="212"/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</row>
    <row r="420" spans="1:60" outlineLevel="1">
      <c r="A420" s="229"/>
      <c r="B420" s="230"/>
      <c r="C420" s="254" t="s">
        <v>511</v>
      </c>
      <c r="D420" s="232"/>
      <c r="E420" s="233"/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  <c r="X420" s="231"/>
      <c r="Y420" s="212"/>
      <c r="Z420" s="212"/>
      <c r="AA420" s="212"/>
      <c r="AB420" s="212"/>
      <c r="AC420" s="212"/>
      <c r="AD420" s="212"/>
      <c r="AE420" s="212"/>
      <c r="AF420" s="212"/>
      <c r="AG420" s="212" t="s">
        <v>140</v>
      </c>
      <c r="AH420" s="212">
        <v>0</v>
      </c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</row>
    <row r="421" spans="1:60" outlineLevel="1">
      <c r="A421" s="229"/>
      <c r="B421" s="230"/>
      <c r="C421" s="254" t="s">
        <v>508</v>
      </c>
      <c r="D421" s="232"/>
      <c r="E421" s="233">
        <v>3.4</v>
      </c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12"/>
      <c r="Z421" s="212"/>
      <c r="AA421" s="212"/>
      <c r="AB421" s="212"/>
      <c r="AC421" s="212"/>
      <c r="AD421" s="212"/>
      <c r="AE421" s="212"/>
      <c r="AF421" s="212"/>
      <c r="AG421" s="212" t="s">
        <v>140</v>
      </c>
      <c r="AH421" s="212">
        <v>0</v>
      </c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</row>
    <row r="422" spans="1:60">
      <c r="A422" s="235" t="s">
        <v>131</v>
      </c>
      <c r="B422" s="236" t="s">
        <v>93</v>
      </c>
      <c r="C422" s="252" t="s">
        <v>94</v>
      </c>
      <c r="D422" s="237"/>
      <c r="E422" s="238"/>
      <c r="F422" s="239"/>
      <c r="G422" s="239">
        <f>SUMIF(AG423:AG434,"&lt;&gt;NOR",G423:G434)</f>
        <v>0</v>
      </c>
      <c r="H422" s="239"/>
      <c r="I422" s="239">
        <f>SUM(I423:I434)</f>
        <v>0</v>
      </c>
      <c r="J422" s="239"/>
      <c r="K422" s="239">
        <f>SUM(K423:K434)</f>
        <v>0</v>
      </c>
      <c r="L422" s="239"/>
      <c r="M422" s="239">
        <f>SUM(M423:M434)</f>
        <v>0</v>
      </c>
      <c r="N422" s="239"/>
      <c r="O422" s="239">
        <f>SUM(O423:O434)</f>
        <v>0</v>
      </c>
      <c r="P422" s="239"/>
      <c r="Q422" s="239">
        <f>SUM(Q423:Q434)</f>
        <v>0</v>
      </c>
      <c r="R422" s="239"/>
      <c r="S422" s="239"/>
      <c r="T422" s="240"/>
      <c r="U422" s="234"/>
      <c r="V422" s="234">
        <f>SUM(V423:V434)</f>
        <v>0</v>
      </c>
      <c r="W422" s="234"/>
      <c r="X422" s="234"/>
      <c r="AG422" t="s">
        <v>132</v>
      </c>
    </row>
    <row r="423" spans="1:60" outlineLevel="1">
      <c r="A423" s="241">
        <v>64</v>
      </c>
      <c r="B423" s="242" t="s">
        <v>55</v>
      </c>
      <c r="C423" s="253" t="s">
        <v>512</v>
      </c>
      <c r="D423" s="243" t="s">
        <v>513</v>
      </c>
      <c r="E423" s="244">
        <v>1</v>
      </c>
      <c r="F423" s="245"/>
      <c r="G423" s="246">
        <f>ROUND(E423*F423,2)</f>
        <v>0</v>
      </c>
      <c r="H423" s="245"/>
      <c r="I423" s="246">
        <f>ROUND(E423*H423,2)</f>
        <v>0</v>
      </c>
      <c r="J423" s="245"/>
      <c r="K423" s="246">
        <f>ROUND(E423*J423,2)</f>
        <v>0</v>
      </c>
      <c r="L423" s="246">
        <v>21</v>
      </c>
      <c r="M423" s="246">
        <f>G423*(1+L423/100)</f>
        <v>0</v>
      </c>
      <c r="N423" s="246">
        <v>0</v>
      </c>
      <c r="O423" s="246">
        <f>ROUND(E423*N423,2)</f>
        <v>0</v>
      </c>
      <c r="P423" s="246">
        <v>0</v>
      </c>
      <c r="Q423" s="246">
        <f>ROUND(E423*P423,2)</f>
        <v>0</v>
      </c>
      <c r="R423" s="246"/>
      <c r="S423" s="246" t="s">
        <v>405</v>
      </c>
      <c r="T423" s="247" t="s">
        <v>406</v>
      </c>
      <c r="U423" s="231">
        <v>0</v>
      </c>
      <c r="V423" s="231">
        <f>ROUND(E423*U423,2)</f>
        <v>0</v>
      </c>
      <c r="W423" s="231"/>
      <c r="X423" s="231" t="s">
        <v>137</v>
      </c>
      <c r="Y423" s="212"/>
      <c r="Z423" s="212"/>
      <c r="AA423" s="212"/>
      <c r="AB423" s="212"/>
      <c r="AC423" s="212"/>
      <c r="AD423" s="212"/>
      <c r="AE423" s="212"/>
      <c r="AF423" s="212"/>
      <c r="AG423" s="212" t="s">
        <v>138</v>
      </c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</row>
    <row r="424" spans="1:60" ht="22.5" outlineLevel="1">
      <c r="A424" s="229"/>
      <c r="B424" s="230"/>
      <c r="C424" s="254" t="s">
        <v>514</v>
      </c>
      <c r="D424" s="232"/>
      <c r="E424" s="233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12"/>
      <c r="Z424" s="212"/>
      <c r="AA424" s="212"/>
      <c r="AB424" s="212"/>
      <c r="AC424" s="212"/>
      <c r="AD424" s="212"/>
      <c r="AE424" s="212"/>
      <c r="AF424" s="212"/>
      <c r="AG424" s="212" t="s">
        <v>140</v>
      </c>
      <c r="AH424" s="212">
        <v>0</v>
      </c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</row>
    <row r="425" spans="1:60" outlineLevel="1">
      <c r="A425" s="229"/>
      <c r="B425" s="230"/>
      <c r="C425" s="254" t="s">
        <v>55</v>
      </c>
      <c r="D425" s="232"/>
      <c r="E425" s="233">
        <v>1</v>
      </c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12"/>
      <c r="Z425" s="212"/>
      <c r="AA425" s="212"/>
      <c r="AB425" s="212"/>
      <c r="AC425" s="212"/>
      <c r="AD425" s="212"/>
      <c r="AE425" s="212"/>
      <c r="AF425" s="212"/>
      <c r="AG425" s="212" t="s">
        <v>140</v>
      </c>
      <c r="AH425" s="212">
        <v>0</v>
      </c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</row>
    <row r="426" spans="1:60" outlineLevel="1">
      <c r="A426" s="241">
        <v>65</v>
      </c>
      <c r="B426" s="242" t="s">
        <v>65</v>
      </c>
      <c r="C426" s="253" t="s">
        <v>515</v>
      </c>
      <c r="D426" s="243" t="s">
        <v>404</v>
      </c>
      <c r="E426" s="244">
        <v>1</v>
      </c>
      <c r="F426" s="245"/>
      <c r="G426" s="246">
        <f>ROUND(E426*F426,2)</f>
        <v>0</v>
      </c>
      <c r="H426" s="245"/>
      <c r="I426" s="246">
        <f>ROUND(E426*H426,2)</f>
        <v>0</v>
      </c>
      <c r="J426" s="245"/>
      <c r="K426" s="246">
        <f>ROUND(E426*J426,2)</f>
        <v>0</v>
      </c>
      <c r="L426" s="246">
        <v>21</v>
      </c>
      <c r="M426" s="246">
        <f>G426*(1+L426/100)</f>
        <v>0</v>
      </c>
      <c r="N426" s="246">
        <v>0</v>
      </c>
      <c r="O426" s="246">
        <f>ROUND(E426*N426,2)</f>
        <v>0</v>
      </c>
      <c r="P426" s="246">
        <v>0</v>
      </c>
      <c r="Q426" s="246">
        <f>ROUND(E426*P426,2)</f>
        <v>0</v>
      </c>
      <c r="R426" s="246"/>
      <c r="S426" s="246" t="s">
        <v>405</v>
      </c>
      <c r="T426" s="247" t="s">
        <v>406</v>
      </c>
      <c r="U426" s="231">
        <v>0</v>
      </c>
      <c r="V426" s="231">
        <f>ROUND(E426*U426,2)</f>
        <v>0</v>
      </c>
      <c r="W426" s="231"/>
      <c r="X426" s="231" t="s">
        <v>137</v>
      </c>
      <c r="Y426" s="212"/>
      <c r="Z426" s="212"/>
      <c r="AA426" s="212"/>
      <c r="AB426" s="212"/>
      <c r="AC426" s="212"/>
      <c r="AD426" s="212"/>
      <c r="AE426" s="212"/>
      <c r="AF426" s="212"/>
      <c r="AG426" s="212" t="s">
        <v>138</v>
      </c>
      <c r="AH426" s="212"/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</row>
    <row r="427" spans="1:60" ht="22.5" outlineLevel="1">
      <c r="A427" s="229"/>
      <c r="B427" s="230"/>
      <c r="C427" s="254" t="s">
        <v>516</v>
      </c>
      <c r="D427" s="232"/>
      <c r="E427" s="233"/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12"/>
      <c r="Z427" s="212"/>
      <c r="AA427" s="212"/>
      <c r="AB427" s="212"/>
      <c r="AC427" s="212"/>
      <c r="AD427" s="212"/>
      <c r="AE427" s="212"/>
      <c r="AF427" s="212"/>
      <c r="AG427" s="212" t="s">
        <v>140</v>
      </c>
      <c r="AH427" s="212">
        <v>0</v>
      </c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</row>
    <row r="428" spans="1:60" outlineLevel="1">
      <c r="A428" s="229"/>
      <c r="B428" s="230"/>
      <c r="C428" s="254" t="s">
        <v>55</v>
      </c>
      <c r="D428" s="232"/>
      <c r="E428" s="233">
        <v>1</v>
      </c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  <c r="X428" s="231"/>
      <c r="Y428" s="212"/>
      <c r="Z428" s="212"/>
      <c r="AA428" s="212"/>
      <c r="AB428" s="212"/>
      <c r="AC428" s="212"/>
      <c r="AD428" s="212"/>
      <c r="AE428" s="212"/>
      <c r="AF428" s="212"/>
      <c r="AG428" s="212" t="s">
        <v>140</v>
      </c>
      <c r="AH428" s="212">
        <v>0</v>
      </c>
      <c r="AI428" s="212"/>
      <c r="AJ428" s="212"/>
      <c r="AK428" s="212"/>
      <c r="AL428" s="212"/>
      <c r="AM428" s="212"/>
      <c r="AN428" s="212"/>
      <c r="AO428" s="212"/>
      <c r="AP428" s="212"/>
      <c r="AQ428" s="212"/>
      <c r="AR428" s="212"/>
      <c r="AS428" s="212"/>
      <c r="AT428" s="212"/>
      <c r="AU428" s="212"/>
      <c r="AV428" s="212"/>
      <c r="AW428" s="212"/>
      <c r="AX428" s="212"/>
      <c r="AY428" s="212"/>
      <c r="AZ428" s="212"/>
      <c r="BA428" s="212"/>
      <c r="BB428" s="212"/>
      <c r="BC428" s="212"/>
      <c r="BD428" s="212"/>
      <c r="BE428" s="212"/>
      <c r="BF428" s="212"/>
      <c r="BG428" s="212"/>
      <c r="BH428" s="212"/>
    </row>
    <row r="429" spans="1:60" outlineLevel="1">
      <c r="A429" s="241">
        <v>66</v>
      </c>
      <c r="B429" s="242" t="s">
        <v>67</v>
      </c>
      <c r="C429" s="253" t="s">
        <v>517</v>
      </c>
      <c r="D429" s="243" t="s">
        <v>404</v>
      </c>
      <c r="E429" s="244">
        <v>1</v>
      </c>
      <c r="F429" s="245"/>
      <c r="G429" s="246">
        <f>ROUND(E429*F429,2)</f>
        <v>0</v>
      </c>
      <c r="H429" s="245"/>
      <c r="I429" s="246">
        <f>ROUND(E429*H429,2)</f>
        <v>0</v>
      </c>
      <c r="J429" s="245"/>
      <c r="K429" s="246">
        <f>ROUND(E429*J429,2)</f>
        <v>0</v>
      </c>
      <c r="L429" s="246">
        <v>21</v>
      </c>
      <c r="M429" s="246">
        <f>G429*(1+L429/100)</f>
        <v>0</v>
      </c>
      <c r="N429" s="246">
        <v>0</v>
      </c>
      <c r="O429" s="246">
        <f>ROUND(E429*N429,2)</f>
        <v>0</v>
      </c>
      <c r="P429" s="246">
        <v>0</v>
      </c>
      <c r="Q429" s="246">
        <f>ROUND(E429*P429,2)</f>
        <v>0</v>
      </c>
      <c r="R429" s="246"/>
      <c r="S429" s="246" t="s">
        <v>405</v>
      </c>
      <c r="T429" s="247" t="s">
        <v>406</v>
      </c>
      <c r="U429" s="231">
        <v>0</v>
      </c>
      <c r="V429" s="231">
        <f>ROUND(E429*U429,2)</f>
        <v>0</v>
      </c>
      <c r="W429" s="231"/>
      <c r="X429" s="231" t="s">
        <v>137</v>
      </c>
      <c r="Y429" s="212"/>
      <c r="Z429" s="212"/>
      <c r="AA429" s="212"/>
      <c r="AB429" s="212"/>
      <c r="AC429" s="212"/>
      <c r="AD429" s="212"/>
      <c r="AE429" s="212"/>
      <c r="AF429" s="212"/>
      <c r="AG429" s="212" t="s">
        <v>138</v>
      </c>
      <c r="AH429" s="212"/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</row>
    <row r="430" spans="1:60" outlineLevel="1">
      <c r="A430" s="229"/>
      <c r="B430" s="230"/>
      <c r="C430" s="254" t="s">
        <v>518</v>
      </c>
      <c r="D430" s="232"/>
      <c r="E430" s="233"/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  <c r="X430" s="231"/>
      <c r="Y430" s="212"/>
      <c r="Z430" s="212"/>
      <c r="AA430" s="212"/>
      <c r="AB430" s="212"/>
      <c r="AC430" s="212"/>
      <c r="AD430" s="212"/>
      <c r="AE430" s="212"/>
      <c r="AF430" s="212"/>
      <c r="AG430" s="212" t="s">
        <v>140</v>
      </c>
      <c r="AH430" s="212">
        <v>0</v>
      </c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</row>
    <row r="431" spans="1:60" outlineLevel="1">
      <c r="A431" s="229"/>
      <c r="B431" s="230"/>
      <c r="C431" s="254" t="s">
        <v>55</v>
      </c>
      <c r="D431" s="232"/>
      <c r="E431" s="233">
        <v>1</v>
      </c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  <c r="X431" s="231"/>
      <c r="Y431" s="212"/>
      <c r="Z431" s="212"/>
      <c r="AA431" s="212"/>
      <c r="AB431" s="212"/>
      <c r="AC431" s="212"/>
      <c r="AD431" s="212"/>
      <c r="AE431" s="212"/>
      <c r="AF431" s="212"/>
      <c r="AG431" s="212" t="s">
        <v>140</v>
      </c>
      <c r="AH431" s="212">
        <v>0</v>
      </c>
      <c r="AI431" s="212"/>
      <c r="AJ431" s="212"/>
      <c r="AK431" s="212"/>
      <c r="AL431" s="212"/>
      <c r="AM431" s="212"/>
      <c r="AN431" s="212"/>
      <c r="AO431" s="212"/>
      <c r="AP431" s="212"/>
      <c r="AQ431" s="212"/>
      <c r="AR431" s="212"/>
      <c r="AS431" s="212"/>
      <c r="AT431" s="212"/>
      <c r="AU431" s="212"/>
      <c r="AV431" s="212"/>
      <c r="AW431" s="212"/>
      <c r="AX431" s="212"/>
      <c r="AY431" s="212"/>
      <c r="AZ431" s="212"/>
      <c r="BA431" s="212"/>
      <c r="BB431" s="212"/>
      <c r="BC431" s="212"/>
      <c r="BD431" s="212"/>
      <c r="BE431" s="212"/>
      <c r="BF431" s="212"/>
      <c r="BG431" s="212"/>
      <c r="BH431" s="212"/>
    </row>
    <row r="432" spans="1:60" outlineLevel="1">
      <c r="A432" s="241">
        <v>67</v>
      </c>
      <c r="B432" s="242" t="s">
        <v>69</v>
      </c>
      <c r="C432" s="253" t="s">
        <v>519</v>
      </c>
      <c r="D432" s="243" t="s">
        <v>338</v>
      </c>
      <c r="E432" s="244">
        <v>2</v>
      </c>
      <c r="F432" s="245"/>
      <c r="G432" s="246">
        <f>ROUND(E432*F432,2)</f>
        <v>0</v>
      </c>
      <c r="H432" s="245"/>
      <c r="I432" s="246">
        <f>ROUND(E432*H432,2)</f>
        <v>0</v>
      </c>
      <c r="J432" s="245"/>
      <c r="K432" s="246">
        <f>ROUND(E432*J432,2)</f>
        <v>0</v>
      </c>
      <c r="L432" s="246">
        <v>21</v>
      </c>
      <c r="M432" s="246">
        <f>G432*(1+L432/100)</f>
        <v>0</v>
      </c>
      <c r="N432" s="246">
        <v>0</v>
      </c>
      <c r="O432" s="246">
        <f>ROUND(E432*N432,2)</f>
        <v>0</v>
      </c>
      <c r="P432" s="246">
        <v>0</v>
      </c>
      <c r="Q432" s="246">
        <f>ROUND(E432*P432,2)</f>
        <v>0</v>
      </c>
      <c r="R432" s="246"/>
      <c r="S432" s="246" t="s">
        <v>405</v>
      </c>
      <c r="T432" s="247" t="s">
        <v>406</v>
      </c>
      <c r="U432" s="231">
        <v>0</v>
      </c>
      <c r="V432" s="231">
        <f>ROUND(E432*U432,2)</f>
        <v>0</v>
      </c>
      <c r="W432" s="231"/>
      <c r="X432" s="231" t="s">
        <v>137</v>
      </c>
      <c r="Y432" s="212"/>
      <c r="Z432" s="212"/>
      <c r="AA432" s="212"/>
      <c r="AB432" s="212"/>
      <c r="AC432" s="212"/>
      <c r="AD432" s="212"/>
      <c r="AE432" s="212"/>
      <c r="AF432" s="212"/>
      <c r="AG432" s="212" t="s">
        <v>138</v>
      </c>
      <c r="AH432" s="212"/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</row>
    <row r="433" spans="1:60" outlineLevel="1">
      <c r="A433" s="229"/>
      <c r="B433" s="230"/>
      <c r="C433" s="254" t="s">
        <v>520</v>
      </c>
      <c r="D433" s="232"/>
      <c r="E433" s="233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  <c r="X433" s="231"/>
      <c r="Y433" s="212"/>
      <c r="Z433" s="212"/>
      <c r="AA433" s="212"/>
      <c r="AB433" s="212"/>
      <c r="AC433" s="212"/>
      <c r="AD433" s="212"/>
      <c r="AE433" s="212"/>
      <c r="AF433" s="212"/>
      <c r="AG433" s="212" t="s">
        <v>140</v>
      </c>
      <c r="AH433" s="212">
        <v>0</v>
      </c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</row>
    <row r="434" spans="1:60" outlineLevel="1">
      <c r="A434" s="229"/>
      <c r="B434" s="230"/>
      <c r="C434" s="254" t="s">
        <v>65</v>
      </c>
      <c r="D434" s="232"/>
      <c r="E434" s="233">
        <v>2</v>
      </c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  <c r="X434" s="231"/>
      <c r="Y434" s="212"/>
      <c r="Z434" s="212"/>
      <c r="AA434" s="212"/>
      <c r="AB434" s="212"/>
      <c r="AC434" s="212"/>
      <c r="AD434" s="212"/>
      <c r="AE434" s="212"/>
      <c r="AF434" s="212"/>
      <c r="AG434" s="212" t="s">
        <v>140</v>
      </c>
      <c r="AH434" s="212">
        <v>0</v>
      </c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</row>
    <row r="435" spans="1:60">
      <c r="A435" s="235" t="s">
        <v>131</v>
      </c>
      <c r="B435" s="236" t="s">
        <v>99</v>
      </c>
      <c r="C435" s="252" t="s">
        <v>100</v>
      </c>
      <c r="D435" s="237"/>
      <c r="E435" s="238"/>
      <c r="F435" s="239"/>
      <c r="G435" s="239">
        <f>SUMIF(AG436:AG468,"&lt;&gt;NOR",G436:G468)</f>
        <v>0</v>
      </c>
      <c r="H435" s="239"/>
      <c r="I435" s="239">
        <f>SUM(I436:I468)</f>
        <v>0</v>
      </c>
      <c r="J435" s="239"/>
      <c r="K435" s="239">
        <f>SUM(K436:K468)</f>
        <v>0</v>
      </c>
      <c r="L435" s="239"/>
      <c r="M435" s="239">
        <f>SUM(M436:M468)</f>
        <v>0</v>
      </c>
      <c r="N435" s="239"/>
      <c r="O435" s="239">
        <f>SUM(O436:O468)</f>
        <v>0</v>
      </c>
      <c r="P435" s="239"/>
      <c r="Q435" s="239">
        <f>SUM(Q436:Q468)</f>
        <v>0</v>
      </c>
      <c r="R435" s="239"/>
      <c r="S435" s="239"/>
      <c r="T435" s="240"/>
      <c r="U435" s="234"/>
      <c r="V435" s="234">
        <f>SUM(V436:V468)</f>
        <v>54.93</v>
      </c>
      <c r="W435" s="234"/>
      <c r="X435" s="234"/>
      <c r="AG435" t="s">
        <v>132</v>
      </c>
    </row>
    <row r="436" spans="1:60" outlineLevel="1">
      <c r="A436" s="241">
        <v>68</v>
      </c>
      <c r="B436" s="242" t="s">
        <v>521</v>
      </c>
      <c r="C436" s="253" t="s">
        <v>522</v>
      </c>
      <c r="D436" s="243" t="s">
        <v>262</v>
      </c>
      <c r="E436" s="244">
        <v>28</v>
      </c>
      <c r="F436" s="245"/>
      <c r="G436" s="246">
        <f>ROUND(E436*F436,2)</f>
        <v>0</v>
      </c>
      <c r="H436" s="245"/>
      <c r="I436" s="246">
        <f>ROUND(E436*H436,2)</f>
        <v>0</v>
      </c>
      <c r="J436" s="245"/>
      <c r="K436" s="246">
        <f>ROUND(E436*J436,2)</f>
        <v>0</v>
      </c>
      <c r="L436" s="246">
        <v>21</v>
      </c>
      <c r="M436" s="246">
        <f>G436*(1+L436/100)</f>
        <v>0</v>
      </c>
      <c r="N436" s="246">
        <v>0</v>
      </c>
      <c r="O436" s="246">
        <f>ROUND(E436*N436,2)</f>
        <v>0</v>
      </c>
      <c r="P436" s="246">
        <v>0</v>
      </c>
      <c r="Q436" s="246">
        <f>ROUND(E436*P436,2)</f>
        <v>0</v>
      </c>
      <c r="R436" s="246"/>
      <c r="S436" s="246" t="s">
        <v>136</v>
      </c>
      <c r="T436" s="247" t="s">
        <v>406</v>
      </c>
      <c r="U436" s="231">
        <v>0.5</v>
      </c>
      <c r="V436" s="231">
        <f>ROUND(E436*U436,2)</f>
        <v>14</v>
      </c>
      <c r="W436" s="231"/>
      <c r="X436" s="231" t="s">
        <v>137</v>
      </c>
      <c r="Y436" s="212"/>
      <c r="Z436" s="212"/>
      <c r="AA436" s="212"/>
      <c r="AB436" s="212"/>
      <c r="AC436" s="212"/>
      <c r="AD436" s="212"/>
      <c r="AE436" s="212"/>
      <c r="AF436" s="212"/>
      <c r="AG436" s="212" t="s">
        <v>354</v>
      </c>
      <c r="AH436" s="212"/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</row>
    <row r="437" spans="1:60" outlineLevel="1">
      <c r="A437" s="229"/>
      <c r="B437" s="230"/>
      <c r="C437" s="254" t="s">
        <v>397</v>
      </c>
      <c r="D437" s="232"/>
      <c r="E437" s="233">
        <v>28</v>
      </c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  <c r="X437" s="231"/>
      <c r="Y437" s="212"/>
      <c r="Z437" s="212"/>
      <c r="AA437" s="212"/>
      <c r="AB437" s="212"/>
      <c r="AC437" s="212"/>
      <c r="AD437" s="212"/>
      <c r="AE437" s="212"/>
      <c r="AF437" s="212"/>
      <c r="AG437" s="212" t="s">
        <v>140</v>
      </c>
      <c r="AH437" s="212">
        <v>0</v>
      </c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</row>
    <row r="438" spans="1:60" outlineLevel="1">
      <c r="A438" s="241">
        <v>69</v>
      </c>
      <c r="B438" s="242" t="s">
        <v>523</v>
      </c>
      <c r="C438" s="253" t="s">
        <v>524</v>
      </c>
      <c r="D438" s="243" t="s">
        <v>525</v>
      </c>
      <c r="E438" s="244">
        <v>12</v>
      </c>
      <c r="F438" s="245"/>
      <c r="G438" s="246">
        <f>ROUND(E438*F438,2)</f>
        <v>0</v>
      </c>
      <c r="H438" s="245"/>
      <c r="I438" s="246">
        <f>ROUND(E438*H438,2)</f>
        <v>0</v>
      </c>
      <c r="J438" s="245"/>
      <c r="K438" s="246">
        <f>ROUND(E438*J438,2)</f>
        <v>0</v>
      </c>
      <c r="L438" s="246">
        <v>21</v>
      </c>
      <c r="M438" s="246">
        <f>G438*(1+L438/100)</f>
        <v>0</v>
      </c>
      <c r="N438" s="246">
        <v>0</v>
      </c>
      <c r="O438" s="246">
        <f>ROUND(E438*N438,2)</f>
        <v>0</v>
      </c>
      <c r="P438" s="246">
        <v>0</v>
      </c>
      <c r="Q438" s="246">
        <f>ROUND(E438*P438,2)</f>
        <v>0</v>
      </c>
      <c r="R438" s="246"/>
      <c r="S438" s="246" t="s">
        <v>136</v>
      </c>
      <c r="T438" s="247" t="s">
        <v>406</v>
      </c>
      <c r="U438" s="231">
        <v>0.35</v>
      </c>
      <c r="V438" s="231">
        <f>ROUND(E438*U438,2)</f>
        <v>4.2</v>
      </c>
      <c r="W438" s="231"/>
      <c r="X438" s="231" t="s">
        <v>137</v>
      </c>
      <c r="Y438" s="212"/>
      <c r="Z438" s="212"/>
      <c r="AA438" s="212"/>
      <c r="AB438" s="212"/>
      <c r="AC438" s="212"/>
      <c r="AD438" s="212"/>
      <c r="AE438" s="212"/>
      <c r="AF438" s="212"/>
      <c r="AG438" s="212" t="s">
        <v>354</v>
      </c>
      <c r="AH438" s="212"/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</row>
    <row r="439" spans="1:60" outlineLevel="1">
      <c r="A439" s="229"/>
      <c r="B439" s="230"/>
      <c r="C439" s="254" t="s">
        <v>526</v>
      </c>
      <c r="D439" s="232"/>
      <c r="E439" s="233">
        <v>12</v>
      </c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  <c r="X439" s="231"/>
      <c r="Y439" s="212"/>
      <c r="Z439" s="212"/>
      <c r="AA439" s="212"/>
      <c r="AB439" s="212"/>
      <c r="AC439" s="212"/>
      <c r="AD439" s="212"/>
      <c r="AE439" s="212"/>
      <c r="AF439" s="212"/>
      <c r="AG439" s="212" t="s">
        <v>140</v>
      </c>
      <c r="AH439" s="212">
        <v>0</v>
      </c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</row>
    <row r="440" spans="1:60" outlineLevel="1">
      <c r="A440" s="241">
        <v>70</v>
      </c>
      <c r="B440" s="242" t="s">
        <v>527</v>
      </c>
      <c r="C440" s="253" t="s">
        <v>528</v>
      </c>
      <c r="D440" s="243" t="s">
        <v>338</v>
      </c>
      <c r="E440" s="244">
        <v>4</v>
      </c>
      <c r="F440" s="245"/>
      <c r="G440" s="246">
        <f>ROUND(E440*F440,2)</f>
        <v>0</v>
      </c>
      <c r="H440" s="245"/>
      <c r="I440" s="246">
        <f>ROUND(E440*H440,2)</f>
        <v>0</v>
      </c>
      <c r="J440" s="245"/>
      <c r="K440" s="246">
        <f>ROUND(E440*J440,2)</f>
        <v>0</v>
      </c>
      <c r="L440" s="246">
        <v>21</v>
      </c>
      <c r="M440" s="246">
        <f>G440*(1+L440/100)</f>
        <v>0</v>
      </c>
      <c r="N440" s="246">
        <v>0</v>
      </c>
      <c r="O440" s="246">
        <f>ROUND(E440*N440,2)</f>
        <v>0</v>
      </c>
      <c r="P440" s="246">
        <v>0</v>
      </c>
      <c r="Q440" s="246">
        <f>ROUND(E440*P440,2)</f>
        <v>0</v>
      </c>
      <c r="R440" s="246"/>
      <c r="S440" s="246" t="s">
        <v>136</v>
      </c>
      <c r="T440" s="247" t="s">
        <v>136</v>
      </c>
      <c r="U440" s="231">
        <v>1.45</v>
      </c>
      <c r="V440" s="231">
        <f>ROUND(E440*U440,2)</f>
        <v>5.8</v>
      </c>
      <c r="W440" s="231"/>
      <c r="X440" s="231" t="s">
        <v>137</v>
      </c>
      <c r="Y440" s="212"/>
      <c r="Z440" s="212"/>
      <c r="AA440" s="212"/>
      <c r="AB440" s="212"/>
      <c r="AC440" s="212"/>
      <c r="AD440" s="212"/>
      <c r="AE440" s="212"/>
      <c r="AF440" s="212"/>
      <c r="AG440" s="212" t="s">
        <v>354</v>
      </c>
      <c r="AH440" s="212"/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</row>
    <row r="441" spans="1:60" outlineLevel="1">
      <c r="A441" s="229"/>
      <c r="B441" s="230"/>
      <c r="C441" s="254" t="s">
        <v>69</v>
      </c>
      <c r="D441" s="232"/>
      <c r="E441" s="233">
        <v>4</v>
      </c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  <c r="X441" s="231"/>
      <c r="Y441" s="212"/>
      <c r="Z441" s="212"/>
      <c r="AA441" s="212"/>
      <c r="AB441" s="212"/>
      <c r="AC441" s="212"/>
      <c r="AD441" s="212"/>
      <c r="AE441" s="212"/>
      <c r="AF441" s="212"/>
      <c r="AG441" s="212" t="s">
        <v>140</v>
      </c>
      <c r="AH441" s="212">
        <v>0</v>
      </c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</row>
    <row r="442" spans="1:60" ht="22.5" outlineLevel="1">
      <c r="A442" s="241">
        <v>71</v>
      </c>
      <c r="B442" s="242" t="s">
        <v>529</v>
      </c>
      <c r="C442" s="253" t="s">
        <v>530</v>
      </c>
      <c r="D442" s="243" t="s">
        <v>338</v>
      </c>
      <c r="E442" s="244">
        <v>4</v>
      </c>
      <c r="F442" s="245"/>
      <c r="G442" s="246">
        <f>ROUND(E442*F442,2)</f>
        <v>0</v>
      </c>
      <c r="H442" s="245"/>
      <c r="I442" s="246">
        <f>ROUND(E442*H442,2)</f>
        <v>0</v>
      </c>
      <c r="J442" s="245"/>
      <c r="K442" s="246">
        <f>ROUND(E442*J442,2)</f>
        <v>0</v>
      </c>
      <c r="L442" s="246">
        <v>21</v>
      </c>
      <c r="M442" s="246">
        <f>G442*(1+L442/100)</f>
        <v>0</v>
      </c>
      <c r="N442" s="246">
        <v>0</v>
      </c>
      <c r="O442" s="246">
        <f>ROUND(E442*N442,2)</f>
        <v>0</v>
      </c>
      <c r="P442" s="246">
        <v>0</v>
      </c>
      <c r="Q442" s="246">
        <f>ROUND(E442*P442,2)</f>
        <v>0</v>
      </c>
      <c r="R442" s="246"/>
      <c r="S442" s="246" t="s">
        <v>136</v>
      </c>
      <c r="T442" s="247" t="s">
        <v>136</v>
      </c>
      <c r="U442" s="231">
        <v>0.87</v>
      </c>
      <c r="V442" s="231">
        <f>ROUND(E442*U442,2)</f>
        <v>3.48</v>
      </c>
      <c r="W442" s="231"/>
      <c r="X442" s="231" t="s">
        <v>137</v>
      </c>
      <c r="Y442" s="212"/>
      <c r="Z442" s="212"/>
      <c r="AA442" s="212"/>
      <c r="AB442" s="212"/>
      <c r="AC442" s="212"/>
      <c r="AD442" s="212"/>
      <c r="AE442" s="212"/>
      <c r="AF442" s="212"/>
      <c r="AG442" s="212" t="s">
        <v>354</v>
      </c>
      <c r="AH442" s="212"/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</row>
    <row r="443" spans="1:60" outlineLevel="1">
      <c r="A443" s="229"/>
      <c r="B443" s="230"/>
      <c r="C443" s="254" t="s">
        <v>69</v>
      </c>
      <c r="D443" s="232"/>
      <c r="E443" s="233">
        <v>4</v>
      </c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31"/>
      <c r="Y443" s="212"/>
      <c r="Z443" s="212"/>
      <c r="AA443" s="212"/>
      <c r="AB443" s="212"/>
      <c r="AC443" s="212"/>
      <c r="AD443" s="212"/>
      <c r="AE443" s="212"/>
      <c r="AF443" s="212"/>
      <c r="AG443" s="212" t="s">
        <v>140</v>
      </c>
      <c r="AH443" s="212">
        <v>0</v>
      </c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</row>
    <row r="444" spans="1:60" ht="22.5" outlineLevel="1">
      <c r="A444" s="241">
        <v>72</v>
      </c>
      <c r="B444" s="242" t="s">
        <v>531</v>
      </c>
      <c r="C444" s="253" t="s">
        <v>532</v>
      </c>
      <c r="D444" s="243" t="s">
        <v>262</v>
      </c>
      <c r="E444" s="244">
        <v>28</v>
      </c>
      <c r="F444" s="245"/>
      <c r="G444" s="246">
        <f>ROUND(E444*F444,2)</f>
        <v>0</v>
      </c>
      <c r="H444" s="245"/>
      <c r="I444" s="246">
        <f>ROUND(E444*H444,2)</f>
        <v>0</v>
      </c>
      <c r="J444" s="245"/>
      <c r="K444" s="246">
        <f>ROUND(E444*J444,2)</f>
        <v>0</v>
      </c>
      <c r="L444" s="246">
        <v>21</v>
      </c>
      <c r="M444" s="246">
        <f>G444*(1+L444/100)</f>
        <v>0</v>
      </c>
      <c r="N444" s="246">
        <v>0</v>
      </c>
      <c r="O444" s="246">
        <f>ROUND(E444*N444,2)</f>
        <v>0</v>
      </c>
      <c r="P444" s="246">
        <v>0</v>
      </c>
      <c r="Q444" s="246">
        <f>ROUND(E444*P444,2)</f>
        <v>0</v>
      </c>
      <c r="R444" s="246"/>
      <c r="S444" s="246" t="s">
        <v>136</v>
      </c>
      <c r="T444" s="247" t="s">
        <v>136</v>
      </c>
      <c r="U444" s="231">
        <v>0.49717</v>
      </c>
      <c r="V444" s="231">
        <f>ROUND(E444*U444,2)</f>
        <v>13.92</v>
      </c>
      <c r="W444" s="231"/>
      <c r="X444" s="231" t="s">
        <v>137</v>
      </c>
      <c r="Y444" s="212"/>
      <c r="Z444" s="212"/>
      <c r="AA444" s="212"/>
      <c r="AB444" s="212"/>
      <c r="AC444" s="212"/>
      <c r="AD444" s="212"/>
      <c r="AE444" s="212"/>
      <c r="AF444" s="212"/>
      <c r="AG444" s="212" t="s">
        <v>138</v>
      </c>
      <c r="AH444" s="212"/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</row>
    <row r="445" spans="1:60" ht="22.5" outlineLevel="1">
      <c r="A445" s="229"/>
      <c r="B445" s="230"/>
      <c r="C445" s="254" t="s">
        <v>396</v>
      </c>
      <c r="D445" s="232"/>
      <c r="E445" s="233"/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  <c r="X445" s="231"/>
      <c r="Y445" s="212"/>
      <c r="Z445" s="212"/>
      <c r="AA445" s="212"/>
      <c r="AB445" s="212"/>
      <c r="AC445" s="212"/>
      <c r="AD445" s="212"/>
      <c r="AE445" s="212"/>
      <c r="AF445" s="212"/>
      <c r="AG445" s="212" t="s">
        <v>140</v>
      </c>
      <c r="AH445" s="212">
        <v>0</v>
      </c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</row>
    <row r="446" spans="1:60" outlineLevel="1">
      <c r="A446" s="229"/>
      <c r="B446" s="230"/>
      <c r="C446" s="254" t="s">
        <v>397</v>
      </c>
      <c r="D446" s="232"/>
      <c r="E446" s="233">
        <v>28</v>
      </c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  <c r="X446" s="231"/>
      <c r="Y446" s="212"/>
      <c r="Z446" s="212"/>
      <c r="AA446" s="212"/>
      <c r="AB446" s="212"/>
      <c r="AC446" s="212"/>
      <c r="AD446" s="212"/>
      <c r="AE446" s="212"/>
      <c r="AF446" s="212"/>
      <c r="AG446" s="212" t="s">
        <v>140</v>
      </c>
      <c r="AH446" s="212">
        <v>0</v>
      </c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</row>
    <row r="447" spans="1:60" outlineLevel="1">
      <c r="A447" s="241">
        <v>73</v>
      </c>
      <c r="B447" s="242" t="s">
        <v>533</v>
      </c>
      <c r="C447" s="253" t="s">
        <v>534</v>
      </c>
      <c r="D447" s="243" t="s">
        <v>525</v>
      </c>
      <c r="E447" s="244">
        <v>16</v>
      </c>
      <c r="F447" s="245"/>
      <c r="G447" s="246">
        <f>ROUND(E447*F447,2)</f>
        <v>0</v>
      </c>
      <c r="H447" s="245"/>
      <c r="I447" s="246">
        <f>ROUND(E447*H447,2)</f>
        <v>0</v>
      </c>
      <c r="J447" s="245"/>
      <c r="K447" s="246">
        <f>ROUND(E447*J447,2)</f>
        <v>0</v>
      </c>
      <c r="L447" s="246">
        <v>21</v>
      </c>
      <c r="M447" s="246">
        <f>G447*(1+L447/100)</f>
        <v>0</v>
      </c>
      <c r="N447" s="246">
        <v>0</v>
      </c>
      <c r="O447" s="246">
        <f>ROUND(E447*N447,2)</f>
        <v>0</v>
      </c>
      <c r="P447" s="246">
        <v>0</v>
      </c>
      <c r="Q447" s="246">
        <f>ROUND(E447*P447,2)</f>
        <v>0</v>
      </c>
      <c r="R447" s="246"/>
      <c r="S447" s="246" t="s">
        <v>136</v>
      </c>
      <c r="T447" s="247" t="s">
        <v>406</v>
      </c>
      <c r="U447" s="231">
        <v>0.11</v>
      </c>
      <c r="V447" s="231">
        <f>ROUND(E447*U447,2)</f>
        <v>1.76</v>
      </c>
      <c r="W447" s="231"/>
      <c r="X447" s="231" t="s">
        <v>137</v>
      </c>
      <c r="Y447" s="212"/>
      <c r="Z447" s="212"/>
      <c r="AA447" s="212"/>
      <c r="AB447" s="212"/>
      <c r="AC447" s="212"/>
      <c r="AD447" s="212"/>
      <c r="AE447" s="212"/>
      <c r="AF447" s="212"/>
      <c r="AG447" s="212" t="s">
        <v>354</v>
      </c>
      <c r="AH447" s="212"/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</row>
    <row r="448" spans="1:60" outlineLevel="1">
      <c r="A448" s="229"/>
      <c r="B448" s="230"/>
      <c r="C448" s="254" t="s">
        <v>535</v>
      </c>
      <c r="D448" s="232"/>
      <c r="E448" s="233">
        <v>16</v>
      </c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  <c r="X448" s="231"/>
      <c r="Y448" s="212"/>
      <c r="Z448" s="212"/>
      <c r="AA448" s="212"/>
      <c r="AB448" s="212"/>
      <c r="AC448" s="212"/>
      <c r="AD448" s="212"/>
      <c r="AE448" s="212"/>
      <c r="AF448" s="212"/>
      <c r="AG448" s="212" t="s">
        <v>140</v>
      </c>
      <c r="AH448" s="212">
        <v>0</v>
      </c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</row>
    <row r="449" spans="1:60" outlineLevel="1">
      <c r="A449" s="241">
        <v>74</v>
      </c>
      <c r="B449" s="242" t="s">
        <v>536</v>
      </c>
      <c r="C449" s="253" t="s">
        <v>537</v>
      </c>
      <c r="D449" s="243" t="s">
        <v>338</v>
      </c>
      <c r="E449" s="244">
        <v>32</v>
      </c>
      <c r="F449" s="245"/>
      <c r="G449" s="246">
        <f>ROUND(E449*F449,2)</f>
        <v>0</v>
      </c>
      <c r="H449" s="245"/>
      <c r="I449" s="246">
        <f>ROUND(E449*H449,2)</f>
        <v>0</v>
      </c>
      <c r="J449" s="245"/>
      <c r="K449" s="246">
        <f>ROUND(E449*J449,2)</f>
        <v>0</v>
      </c>
      <c r="L449" s="246">
        <v>21</v>
      </c>
      <c r="M449" s="246">
        <f>G449*(1+L449/100)</f>
        <v>0</v>
      </c>
      <c r="N449" s="246">
        <v>0</v>
      </c>
      <c r="O449" s="246">
        <f>ROUND(E449*N449,2)</f>
        <v>0</v>
      </c>
      <c r="P449" s="246">
        <v>0</v>
      </c>
      <c r="Q449" s="246">
        <f>ROUND(E449*P449,2)</f>
        <v>0</v>
      </c>
      <c r="R449" s="246"/>
      <c r="S449" s="246" t="s">
        <v>136</v>
      </c>
      <c r="T449" s="247" t="s">
        <v>136</v>
      </c>
      <c r="U449" s="231">
        <v>0.3</v>
      </c>
      <c r="V449" s="231">
        <f>ROUND(E449*U449,2)</f>
        <v>9.6</v>
      </c>
      <c r="W449" s="231"/>
      <c r="X449" s="231" t="s">
        <v>137</v>
      </c>
      <c r="Y449" s="212"/>
      <c r="Z449" s="212"/>
      <c r="AA449" s="212"/>
      <c r="AB449" s="212"/>
      <c r="AC449" s="212"/>
      <c r="AD449" s="212"/>
      <c r="AE449" s="212"/>
      <c r="AF449" s="212"/>
      <c r="AG449" s="212" t="s">
        <v>138</v>
      </c>
      <c r="AH449" s="212"/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</row>
    <row r="450" spans="1:60" outlineLevel="1">
      <c r="A450" s="229"/>
      <c r="B450" s="230"/>
      <c r="C450" s="254" t="s">
        <v>538</v>
      </c>
      <c r="D450" s="232"/>
      <c r="E450" s="233">
        <v>32</v>
      </c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  <c r="X450" s="231"/>
      <c r="Y450" s="212"/>
      <c r="Z450" s="212"/>
      <c r="AA450" s="212"/>
      <c r="AB450" s="212"/>
      <c r="AC450" s="212"/>
      <c r="AD450" s="212"/>
      <c r="AE450" s="212"/>
      <c r="AF450" s="212"/>
      <c r="AG450" s="212" t="s">
        <v>140</v>
      </c>
      <c r="AH450" s="212">
        <v>0</v>
      </c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</row>
    <row r="451" spans="1:60" outlineLevel="1">
      <c r="A451" s="241">
        <v>75</v>
      </c>
      <c r="B451" s="242" t="s">
        <v>539</v>
      </c>
      <c r="C451" s="253" t="s">
        <v>540</v>
      </c>
      <c r="D451" s="243" t="s">
        <v>338</v>
      </c>
      <c r="E451" s="244">
        <v>1</v>
      </c>
      <c r="F451" s="245"/>
      <c r="G451" s="246">
        <f>ROUND(E451*F451,2)</f>
        <v>0</v>
      </c>
      <c r="H451" s="245"/>
      <c r="I451" s="246">
        <f>ROUND(E451*H451,2)</f>
        <v>0</v>
      </c>
      <c r="J451" s="245"/>
      <c r="K451" s="246">
        <f>ROUND(E451*J451,2)</f>
        <v>0</v>
      </c>
      <c r="L451" s="246">
        <v>21</v>
      </c>
      <c r="M451" s="246">
        <f>G451*(1+L451/100)</f>
        <v>0</v>
      </c>
      <c r="N451" s="246">
        <v>0</v>
      </c>
      <c r="O451" s="246">
        <f>ROUND(E451*N451,2)</f>
        <v>0</v>
      </c>
      <c r="P451" s="246">
        <v>0</v>
      </c>
      <c r="Q451" s="246">
        <f>ROUND(E451*P451,2)</f>
        <v>0</v>
      </c>
      <c r="R451" s="246"/>
      <c r="S451" s="246" t="s">
        <v>136</v>
      </c>
      <c r="T451" s="247" t="s">
        <v>136</v>
      </c>
      <c r="U451" s="231">
        <v>0.63</v>
      </c>
      <c r="V451" s="231">
        <f>ROUND(E451*U451,2)</f>
        <v>0.63</v>
      </c>
      <c r="W451" s="231"/>
      <c r="X451" s="231" t="s">
        <v>137</v>
      </c>
      <c r="Y451" s="212"/>
      <c r="Z451" s="212"/>
      <c r="AA451" s="212"/>
      <c r="AB451" s="212"/>
      <c r="AC451" s="212"/>
      <c r="AD451" s="212"/>
      <c r="AE451" s="212"/>
      <c r="AF451" s="212"/>
      <c r="AG451" s="212" t="s">
        <v>138</v>
      </c>
      <c r="AH451" s="212"/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</row>
    <row r="452" spans="1:60" outlineLevel="1">
      <c r="A452" s="229"/>
      <c r="B452" s="230"/>
      <c r="C452" s="254" t="s">
        <v>55</v>
      </c>
      <c r="D452" s="232"/>
      <c r="E452" s="233">
        <v>1</v>
      </c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  <c r="X452" s="231"/>
      <c r="Y452" s="212"/>
      <c r="Z452" s="212"/>
      <c r="AA452" s="212"/>
      <c r="AB452" s="212"/>
      <c r="AC452" s="212"/>
      <c r="AD452" s="212"/>
      <c r="AE452" s="212"/>
      <c r="AF452" s="212"/>
      <c r="AG452" s="212" t="s">
        <v>140</v>
      </c>
      <c r="AH452" s="212">
        <v>0</v>
      </c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</row>
    <row r="453" spans="1:60" outlineLevel="1">
      <c r="A453" s="241">
        <v>76</v>
      </c>
      <c r="B453" s="242" t="s">
        <v>541</v>
      </c>
      <c r="C453" s="253" t="s">
        <v>542</v>
      </c>
      <c r="D453" s="243" t="s">
        <v>338</v>
      </c>
      <c r="E453" s="244">
        <v>4</v>
      </c>
      <c r="F453" s="245"/>
      <c r="G453" s="246">
        <f>ROUND(E453*F453,2)</f>
        <v>0</v>
      </c>
      <c r="H453" s="245"/>
      <c r="I453" s="246">
        <f>ROUND(E453*H453,2)</f>
        <v>0</v>
      </c>
      <c r="J453" s="245"/>
      <c r="K453" s="246">
        <f>ROUND(E453*J453,2)</f>
        <v>0</v>
      </c>
      <c r="L453" s="246">
        <v>21</v>
      </c>
      <c r="M453" s="246">
        <f>G453*(1+L453/100)</f>
        <v>0</v>
      </c>
      <c r="N453" s="246">
        <v>0</v>
      </c>
      <c r="O453" s="246">
        <f>ROUND(E453*N453,2)</f>
        <v>0</v>
      </c>
      <c r="P453" s="246">
        <v>0</v>
      </c>
      <c r="Q453" s="246">
        <f>ROUND(E453*P453,2)</f>
        <v>0</v>
      </c>
      <c r="R453" s="246"/>
      <c r="S453" s="246" t="s">
        <v>136</v>
      </c>
      <c r="T453" s="247" t="s">
        <v>136</v>
      </c>
      <c r="U453" s="231">
        <v>0.13500000000000001</v>
      </c>
      <c r="V453" s="231">
        <f>ROUND(E453*U453,2)</f>
        <v>0.54</v>
      </c>
      <c r="W453" s="231"/>
      <c r="X453" s="231" t="s">
        <v>137</v>
      </c>
      <c r="Y453" s="212"/>
      <c r="Z453" s="212"/>
      <c r="AA453" s="212"/>
      <c r="AB453" s="212"/>
      <c r="AC453" s="212"/>
      <c r="AD453" s="212"/>
      <c r="AE453" s="212"/>
      <c r="AF453" s="212"/>
      <c r="AG453" s="212" t="s">
        <v>138</v>
      </c>
      <c r="AH453" s="212"/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</row>
    <row r="454" spans="1:60" outlineLevel="1">
      <c r="A454" s="229"/>
      <c r="B454" s="230"/>
      <c r="C454" s="254" t="s">
        <v>69</v>
      </c>
      <c r="D454" s="232"/>
      <c r="E454" s="233">
        <v>4</v>
      </c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  <c r="X454" s="231"/>
      <c r="Y454" s="212"/>
      <c r="Z454" s="212"/>
      <c r="AA454" s="212"/>
      <c r="AB454" s="212"/>
      <c r="AC454" s="212"/>
      <c r="AD454" s="212"/>
      <c r="AE454" s="212"/>
      <c r="AF454" s="212"/>
      <c r="AG454" s="212" t="s">
        <v>140</v>
      </c>
      <c r="AH454" s="212">
        <v>0</v>
      </c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</row>
    <row r="455" spans="1:60" outlineLevel="1">
      <c r="A455" s="241">
        <v>77</v>
      </c>
      <c r="B455" s="242" t="s">
        <v>543</v>
      </c>
      <c r="C455" s="253" t="s">
        <v>544</v>
      </c>
      <c r="D455" s="243" t="s">
        <v>338</v>
      </c>
      <c r="E455" s="244">
        <v>1</v>
      </c>
      <c r="F455" s="245"/>
      <c r="G455" s="246">
        <f>ROUND(E455*F455,2)</f>
        <v>0</v>
      </c>
      <c r="H455" s="245"/>
      <c r="I455" s="246">
        <f>ROUND(E455*H455,2)</f>
        <v>0</v>
      </c>
      <c r="J455" s="245"/>
      <c r="K455" s="246">
        <f>ROUND(E455*J455,2)</f>
        <v>0</v>
      </c>
      <c r="L455" s="246">
        <v>21</v>
      </c>
      <c r="M455" s="246">
        <f>G455*(1+L455/100)</f>
        <v>0</v>
      </c>
      <c r="N455" s="246">
        <v>0</v>
      </c>
      <c r="O455" s="246">
        <f>ROUND(E455*N455,2)</f>
        <v>0</v>
      </c>
      <c r="P455" s="246">
        <v>0</v>
      </c>
      <c r="Q455" s="246">
        <f>ROUND(E455*P455,2)</f>
        <v>0</v>
      </c>
      <c r="R455" s="246"/>
      <c r="S455" s="246" t="s">
        <v>136</v>
      </c>
      <c r="T455" s="247" t="s">
        <v>406</v>
      </c>
      <c r="U455" s="231">
        <v>1</v>
      </c>
      <c r="V455" s="231">
        <f>ROUND(E455*U455,2)</f>
        <v>1</v>
      </c>
      <c r="W455" s="231"/>
      <c r="X455" s="231" t="s">
        <v>137</v>
      </c>
      <c r="Y455" s="212"/>
      <c r="Z455" s="212"/>
      <c r="AA455" s="212"/>
      <c r="AB455" s="212"/>
      <c r="AC455" s="212"/>
      <c r="AD455" s="212"/>
      <c r="AE455" s="212"/>
      <c r="AF455" s="212"/>
      <c r="AG455" s="212" t="s">
        <v>138</v>
      </c>
      <c r="AH455" s="212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</row>
    <row r="456" spans="1:60" outlineLevel="1">
      <c r="A456" s="229"/>
      <c r="B456" s="230"/>
      <c r="C456" s="254" t="s">
        <v>55</v>
      </c>
      <c r="D456" s="232"/>
      <c r="E456" s="233">
        <v>1</v>
      </c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  <c r="X456" s="231"/>
      <c r="Y456" s="212"/>
      <c r="Z456" s="212"/>
      <c r="AA456" s="212"/>
      <c r="AB456" s="212"/>
      <c r="AC456" s="212"/>
      <c r="AD456" s="212"/>
      <c r="AE456" s="212"/>
      <c r="AF456" s="212"/>
      <c r="AG456" s="212" t="s">
        <v>140</v>
      </c>
      <c r="AH456" s="212">
        <v>0</v>
      </c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</row>
    <row r="457" spans="1:60" outlineLevel="1">
      <c r="A457" s="241">
        <v>78</v>
      </c>
      <c r="B457" s="242" t="s">
        <v>545</v>
      </c>
      <c r="C457" s="253" t="s">
        <v>546</v>
      </c>
      <c r="D457" s="243" t="s">
        <v>404</v>
      </c>
      <c r="E457" s="244">
        <v>1</v>
      </c>
      <c r="F457" s="245"/>
      <c r="G457" s="246">
        <f>ROUND(E457*F457,2)</f>
        <v>0</v>
      </c>
      <c r="H457" s="245"/>
      <c r="I457" s="246">
        <f>ROUND(E457*H457,2)</f>
        <v>0</v>
      </c>
      <c r="J457" s="245"/>
      <c r="K457" s="246">
        <f>ROUND(E457*J457,2)</f>
        <v>0</v>
      </c>
      <c r="L457" s="246">
        <v>21</v>
      </c>
      <c r="M457" s="246">
        <f>G457*(1+L457/100)</f>
        <v>0</v>
      </c>
      <c r="N457" s="246">
        <v>0</v>
      </c>
      <c r="O457" s="246">
        <f>ROUND(E457*N457,2)</f>
        <v>0</v>
      </c>
      <c r="P457" s="246">
        <v>0</v>
      </c>
      <c r="Q457" s="246">
        <f>ROUND(E457*P457,2)</f>
        <v>0</v>
      </c>
      <c r="R457" s="246"/>
      <c r="S457" s="246" t="s">
        <v>405</v>
      </c>
      <c r="T457" s="247" t="s">
        <v>406</v>
      </c>
      <c r="U457" s="231">
        <v>0</v>
      </c>
      <c r="V457" s="231">
        <f>ROUND(E457*U457,2)</f>
        <v>0</v>
      </c>
      <c r="W457" s="231"/>
      <c r="X457" s="231" t="s">
        <v>137</v>
      </c>
      <c r="Y457" s="212"/>
      <c r="Z457" s="212"/>
      <c r="AA457" s="212"/>
      <c r="AB457" s="212"/>
      <c r="AC457" s="212"/>
      <c r="AD457" s="212"/>
      <c r="AE457" s="212"/>
      <c r="AF457" s="212"/>
      <c r="AG457" s="212" t="s">
        <v>138</v>
      </c>
      <c r="AH457" s="212"/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</row>
    <row r="458" spans="1:60" ht="22.5" outlineLevel="1">
      <c r="A458" s="229"/>
      <c r="B458" s="230"/>
      <c r="C458" s="254" t="s">
        <v>547</v>
      </c>
      <c r="D458" s="232"/>
      <c r="E458" s="233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12"/>
      <c r="Z458" s="212"/>
      <c r="AA458" s="212"/>
      <c r="AB458" s="212"/>
      <c r="AC458" s="212"/>
      <c r="AD458" s="212"/>
      <c r="AE458" s="212"/>
      <c r="AF458" s="212"/>
      <c r="AG458" s="212" t="s">
        <v>140</v>
      </c>
      <c r="AH458" s="212">
        <v>0</v>
      </c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</row>
    <row r="459" spans="1:60" outlineLevel="1">
      <c r="A459" s="229"/>
      <c r="B459" s="230"/>
      <c r="C459" s="254" t="s">
        <v>55</v>
      </c>
      <c r="D459" s="232"/>
      <c r="E459" s="233">
        <v>1</v>
      </c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12"/>
      <c r="Z459" s="212"/>
      <c r="AA459" s="212"/>
      <c r="AB459" s="212"/>
      <c r="AC459" s="212"/>
      <c r="AD459" s="212"/>
      <c r="AE459" s="212"/>
      <c r="AF459" s="212"/>
      <c r="AG459" s="212" t="s">
        <v>140</v>
      </c>
      <c r="AH459" s="212">
        <v>0</v>
      </c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</row>
    <row r="460" spans="1:60" outlineLevel="1">
      <c r="A460" s="241">
        <v>79</v>
      </c>
      <c r="B460" s="242" t="s">
        <v>548</v>
      </c>
      <c r="C460" s="253" t="s">
        <v>549</v>
      </c>
      <c r="D460" s="243" t="s">
        <v>391</v>
      </c>
      <c r="E460" s="244">
        <v>28</v>
      </c>
      <c r="F460" s="245"/>
      <c r="G460" s="246">
        <f>ROUND(E460*F460,2)</f>
        <v>0</v>
      </c>
      <c r="H460" s="245"/>
      <c r="I460" s="246">
        <f>ROUND(E460*H460,2)</f>
        <v>0</v>
      </c>
      <c r="J460" s="245"/>
      <c r="K460" s="246">
        <f>ROUND(E460*J460,2)</f>
        <v>0</v>
      </c>
      <c r="L460" s="246">
        <v>21</v>
      </c>
      <c r="M460" s="246">
        <f>G460*(1+L460/100)</f>
        <v>0</v>
      </c>
      <c r="N460" s="246">
        <v>0</v>
      </c>
      <c r="O460" s="246">
        <f>ROUND(E460*N460,2)</f>
        <v>0</v>
      </c>
      <c r="P460" s="246">
        <v>0</v>
      </c>
      <c r="Q460" s="246">
        <f>ROUND(E460*P460,2)</f>
        <v>0</v>
      </c>
      <c r="R460" s="246"/>
      <c r="S460" s="246" t="s">
        <v>405</v>
      </c>
      <c r="T460" s="247" t="s">
        <v>406</v>
      </c>
      <c r="U460" s="231">
        <v>0</v>
      </c>
      <c r="V460" s="231">
        <f>ROUND(E460*U460,2)</f>
        <v>0</v>
      </c>
      <c r="W460" s="231"/>
      <c r="X460" s="231" t="s">
        <v>137</v>
      </c>
      <c r="Y460" s="212"/>
      <c r="Z460" s="212"/>
      <c r="AA460" s="212"/>
      <c r="AB460" s="212"/>
      <c r="AC460" s="212"/>
      <c r="AD460" s="212"/>
      <c r="AE460" s="212"/>
      <c r="AF460" s="212"/>
      <c r="AG460" s="212" t="s">
        <v>138</v>
      </c>
      <c r="AH460" s="212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</row>
    <row r="461" spans="1:60" ht="22.5" outlineLevel="1">
      <c r="A461" s="229"/>
      <c r="B461" s="230"/>
      <c r="C461" s="254" t="s">
        <v>396</v>
      </c>
      <c r="D461" s="232"/>
      <c r="E461" s="233"/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12"/>
      <c r="Z461" s="212"/>
      <c r="AA461" s="212"/>
      <c r="AB461" s="212"/>
      <c r="AC461" s="212"/>
      <c r="AD461" s="212"/>
      <c r="AE461" s="212"/>
      <c r="AF461" s="212"/>
      <c r="AG461" s="212" t="s">
        <v>140</v>
      </c>
      <c r="AH461" s="212">
        <v>0</v>
      </c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</row>
    <row r="462" spans="1:60" outlineLevel="1">
      <c r="A462" s="229"/>
      <c r="B462" s="230"/>
      <c r="C462" s="254" t="s">
        <v>397</v>
      </c>
      <c r="D462" s="232"/>
      <c r="E462" s="233">
        <v>28</v>
      </c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12"/>
      <c r="Z462" s="212"/>
      <c r="AA462" s="212"/>
      <c r="AB462" s="212"/>
      <c r="AC462" s="212"/>
      <c r="AD462" s="212"/>
      <c r="AE462" s="212"/>
      <c r="AF462" s="212"/>
      <c r="AG462" s="212" t="s">
        <v>140</v>
      </c>
      <c r="AH462" s="212">
        <v>0</v>
      </c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</row>
    <row r="463" spans="1:60" outlineLevel="1">
      <c r="A463" s="241">
        <v>80</v>
      </c>
      <c r="B463" s="242" t="s">
        <v>550</v>
      </c>
      <c r="C463" s="253" t="s">
        <v>551</v>
      </c>
      <c r="D463" s="243" t="s">
        <v>525</v>
      </c>
      <c r="E463" s="244">
        <v>32</v>
      </c>
      <c r="F463" s="245"/>
      <c r="G463" s="246">
        <f>ROUND(E463*F463,2)</f>
        <v>0</v>
      </c>
      <c r="H463" s="245"/>
      <c r="I463" s="246">
        <f>ROUND(E463*H463,2)</f>
        <v>0</v>
      </c>
      <c r="J463" s="245"/>
      <c r="K463" s="246">
        <f>ROUND(E463*J463,2)</f>
        <v>0</v>
      </c>
      <c r="L463" s="246">
        <v>21</v>
      </c>
      <c r="M463" s="246">
        <f>G463*(1+L463/100)</f>
        <v>0</v>
      </c>
      <c r="N463" s="246">
        <v>0</v>
      </c>
      <c r="O463" s="246">
        <f>ROUND(E463*N463,2)</f>
        <v>0</v>
      </c>
      <c r="P463" s="246">
        <v>0</v>
      </c>
      <c r="Q463" s="246">
        <f>ROUND(E463*P463,2)</f>
        <v>0</v>
      </c>
      <c r="R463" s="246"/>
      <c r="S463" s="246" t="s">
        <v>405</v>
      </c>
      <c r="T463" s="247" t="s">
        <v>406</v>
      </c>
      <c r="U463" s="231">
        <v>0</v>
      </c>
      <c r="V463" s="231">
        <f>ROUND(E463*U463,2)</f>
        <v>0</v>
      </c>
      <c r="W463" s="231"/>
      <c r="X463" s="231" t="s">
        <v>137</v>
      </c>
      <c r="Y463" s="212"/>
      <c r="Z463" s="212"/>
      <c r="AA463" s="212"/>
      <c r="AB463" s="212"/>
      <c r="AC463" s="212"/>
      <c r="AD463" s="212"/>
      <c r="AE463" s="212"/>
      <c r="AF463" s="212"/>
      <c r="AG463" s="212" t="s">
        <v>138</v>
      </c>
      <c r="AH463" s="212"/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</row>
    <row r="464" spans="1:60" outlineLevel="1">
      <c r="A464" s="229"/>
      <c r="B464" s="230"/>
      <c r="C464" s="254" t="s">
        <v>538</v>
      </c>
      <c r="D464" s="232"/>
      <c r="E464" s="233">
        <v>32</v>
      </c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12"/>
      <c r="Z464" s="212"/>
      <c r="AA464" s="212"/>
      <c r="AB464" s="212"/>
      <c r="AC464" s="212"/>
      <c r="AD464" s="212"/>
      <c r="AE464" s="212"/>
      <c r="AF464" s="212"/>
      <c r="AG464" s="212" t="s">
        <v>140</v>
      </c>
      <c r="AH464" s="212">
        <v>0</v>
      </c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</row>
    <row r="465" spans="1:60" outlineLevel="1">
      <c r="A465" s="241">
        <v>81</v>
      </c>
      <c r="B465" s="242" t="s">
        <v>552</v>
      </c>
      <c r="C465" s="253" t="s">
        <v>553</v>
      </c>
      <c r="D465" s="243" t="s">
        <v>525</v>
      </c>
      <c r="E465" s="244">
        <v>4</v>
      </c>
      <c r="F465" s="245"/>
      <c r="G465" s="246">
        <f>ROUND(E465*F465,2)</f>
        <v>0</v>
      </c>
      <c r="H465" s="245"/>
      <c r="I465" s="246">
        <f>ROUND(E465*H465,2)</f>
        <v>0</v>
      </c>
      <c r="J465" s="245"/>
      <c r="K465" s="246">
        <f>ROUND(E465*J465,2)</f>
        <v>0</v>
      </c>
      <c r="L465" s="246">
        <v>21</v>
      </c>
      <c r="M465" s="246">
        <f>G465*(1+L465/100)</f>
        <v>0</v>
      </c>
      <c r="N465" s="246">
        <v>0</v>
      </c>
      <c r="O465" s="246">
        <f>ROUND(E465*N465,2)</f>
        <v>0</v>
      </c>
      <c r="P465" s="246">
        <v>0</v>
      </c>
      <c r="Q465" s="246">
        <f>ROUND(E465*P465,2)</f>
        <v>0</v>
      </c>
      <c r="R465" s="246"/>
      <c r="S465" s="246" t="s">
        <v>405</v>
      </c>
      <c r="T465" s="247" t="s">
        <v>406</v>
      </c>
      <c r="U465" s="231">
        <v>0</v>
      </c>
      <c r="V465" s="231">
        <f>ROUND(E465*U465,2)</f>
        <v>0</v>
      </c>
      <c r="W465" s="231"/>
      <c r="X465" s="231" t="s">
        <v>137</v>
      </c>
      <c r="Y465" s="212"/>
      <c r="Z465" s="212"/>
      <c r="AA465" s="212"/>
      <c r="AB465" s="212"/>
      <c r="AC465" s="212"/>
      <c r="AD465" s="212"/>
      <c r="AE465" s="212"/>
      <c r="AF465" s="212"/>
      <c r="AG465" s="212" t="s">
        <v>138</v>
      </c>
      <c r="AH465" s="212"/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</row>
    <row r="466" spans="1:60" outlineLevel="1">
      <c r="A466" s="229"/>
      <c r="B466" s="230"/>
      <c r="C466" s="254" t="s">
        <v>69</v>
      </c>
      <c r="D466" s="232"/>
      <c r="E466" s="233">
        <v>4</v>
      </c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  <c r="X466" s="231"/>
      <c r="Y466" s="212"/>
      <c r="Z466" s="212"/>
      <c r="AA466" s="212"/>
      <c r="AB466" s="212"/>
      <c r="AC466" s="212"/>
      <c r="AD466" s="212"/>
      <c r="AE466" s="212"/>
      <c r="AF466" s="212"/>
      <c r="AG466" s="212" t="s">
        <v>140</v>
      </c>
      <c r="AH466" s="212">
        <v>0</v>
      </c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</row>
    <row r="467" spans="1:60" outlineLevel="1">
      <c r="A467" s="241">
        <v>82</v>
      </c>
      <c r="B467" s="242" t="s">
        <v>554</v>
      </c>
      <c r="C467" s="253" t="s">
        <v>555</v>
      </c>
      <c r="D467" s="243" t="s">
        <v>525</v>
      </c>
      <c r="E467" s="244">
        <v>4</v>
      </c>
      <c r="F467" s="245"/>
      <c r="G467" s="246">
        <f>ROUND(E467*F467,2)</f>
        <v>0</v>
      </c>
      <c r="H467" s="245"/>
      <c r="I467" s="246">
        <f>ROUND(E467*H467,2)</f>
        <v>0</v>
      </c>
      <c r="J467" s="245"/>
      <c r="K467" s="246">
        <f>ROUND(E467*J467,2)</f>
        <v>0</v>
      </c>
      <c r="L467" s="246">
        <v>21</v>
      </c>
      <c r="M467" s="246">
        <f>G467*(1+L467/100)</f>
        <v>0</v>
      </c>
      <c r="N467" s="246">
        <v>0</v>
      </c>
      <c r="O467" s="246">
        <f>ROUND(E467*N467,2)</f>
        <v>0</v>
      </c>
      <c r="P467" s="246">
        <v>0</v>
      </c>
      <c r="Q467" s="246">
        <f>ROUND(E467*P467,2)</f>
        <v>0</v>
      </c>
      <c r="R467" s="246"/>
      <c r="S467" s="246" t="s">
        <v>405</v>
      </c>
      <c r="T467" s="247" t="s">
        <v>406</v>
      </c>
      <c r="U467" s="231">
        <v>0</v>
      </c>
      <c r="V467" s="231">
        <f>ROUND(E467*U467,2)</f>
        <v>0</v>
      </c>
      <c r="W467" s="231"/>
      <c r="X467" s="231" t="s">
        <v>137</v>
      </c>
      <c r="Y467" s="212"/>
      <c r="Z467" s="212"/>
      <c r="AA467" s="212"/>
      <c r="AB467" s="212"/>
      <c r="AC467" s="212"/>
      <c r="AD467" s="212"/>
      <c r="AE467" s="212"/>
      <c r="AF467" s="212"/>
      <c r="AG467" s="212" t="s">
        <v>138</v>
      </c>
      <c r="AH467" s="212"/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</row>
    <row r="468" spans="1:60" outlineLevel="1">
      <c r="A468" s="229"/>
      <c r="B468" s="230"/>
      <c r="C468" s="254" t="s">
        <v>69</v>
      </c>
      <c r="D468" s="232"/>
      <c r="E468" s="233">
        <v>4</v>
      </c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  <c r="X468" s="231"/>
      <c r="Y468" s="212"/>
      <c r="Z468" s="212"/>
      <c r="AA468" s="212"/>
      <c r="AB468" s="212"/>
      <c r="AC468" s="212"/>
      <c r="AD468" s="212"/>
      <c r="AE468" s="212"/>
      <c r="AF468" s="212"/>
      <c r="AG468" s="212" t="s">
        <v>140</v>
      </c>
      <c r="AH468" s="212">
        <v>0</v>
      </c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</row>
    <row r="469" spans="1:60">
      <c r="A469" s="235" t="s">
        <v>131</v>
      </c>
      <c r="B469" s="236" t="s">
        <v>101</v>
      </c>
      <c r="C469" s="252" t="s">
        <v>102</v>
      </c>
      <c r="D469" s="237"/>
      <c r="E469" s="238"/>
      <c r="F469" s="239"/>
      <c r="G469" s="239">
        <f>SUMIF(AG470:AG489,"&lt;&gt;NOR",G470:G489)</f>
        <v>0</v>
      </c>
      <c r="H469" s="239"/>
      <c r="I469" s="239">
        <f>SUM(I470:I489)</f>
        <v>0</v>
      </c>
      <c r="J469" s="239"/>
      <c r="K469" s="239">
        <f>SUM(K470:K489)</f>
        <v>0</v>
      </c>
      <c r="L469" s="239"/>
      <c r="M469" s="239">
        <f>SUM(M470:M489)</f>
        <v>0</v>
      </c>
      <c r="N469" s="239"/>
      <c r="O469" s="239">
        <f>SUM(O470:O489)</f>
        <v>0</v>
      </c>
      <c r="P469" s="239"/>
      <c r="Q469" s="239">
        <f>SUM(Q470:Q489)</f>
        <v>0</v>
      </c>
      <c r="R469" s="239"/>
      <c r="S469" s="239"/>
      <c r="T469" s="240"/>
      <c r="U469" s="234"/>
      <c r="V469" s="234">
        <f>SUM(V470:V489)</f>
        <v>8.0399999999999991</v>
      </c>
      <c r="W469" s="234"/>
      <c r="X469" s="234"/>
      <c r="AG469" t="s">
        <v>132</v>
      </c>
    </row>
    <row r="470" spans="1:60" outlineLevel="1">
      <c r="A470" s="241">
        <v>83</v>
      </c>
      <c r="B470" s="242" t="s">
        <v>556</v>
      </c>
      <c r="C470" s="253" t="s">
        <v>557</v>
      </c>
      <c r="D470" s="243" t="s">
        <v>431</v>
      </c>
      <c r="E470" s="244">
        <v>4.6970000000000001</v>
      </c>
      <c r="F470" s="245"/>
      <c r="G470" s="246">
        <f>ROUND(E470*F470,2)</f>
        <v>0</v>
      </c>
      <c r="H470" s="245"/>
      <c r="I470" s="246">
        <f>ROUND(E470*H470,2)</f>
        <v>0</v>
      </c>
      <c r="J470" s="245"/>
      <c r="K470" s="246">
        <f>ROUND(E470*J470,2)</f>
        <v>0</v>
      </c>
      <c r="L470" s="246">
        <v>21</v>
      </c>
      <c r="M470" s="246">
        <f>G470*(1+L470/100)</f>
        <v>0</v>
      </c>
      <c r="N470" s="246">
        <v>0</v>
      </c>
      <c r="O470" s="246">
        <f>ROUND(E470*N470,2)</f>
        <v>0</v>
      </c>
      <c r="P470" s="246">
        <v>0</v>
      </c>
      <c r="Q470" s="246">
        <f>ROUND(E470*P470,2)</f>
        <v>0</v>
      </c>
      <c r="R470" s="246"/>
      <c r="S470" s="246" t="s">
        <v>136</v>
      </c>
      <c r="T470" s="247" t="s">
        <v>136</v>
      </c>
      <c r="U470" s="231">
        <v>0.28000000000000003</v>
      </c>
      <c r="V470" s="231">
        <f>ROUND(E470*U470,2)</f>
        <v>1.32</v>
      </c>
      <c r="W470" s="231"/>
      <c r="X470" s="231" t="s">
        <v>137</v>
      </c>
      <c r="Y470" s="212"/>
      <c r="Z470" s="212"/>
      <c r="AA470" s="212"/>
      <c r="AB470" s="212"/>
      <c r="AC470" s="212"/>
      <c r="AD470" s="212"/>
      <c r="AE470" s="212"/>
      <c r="AF470" s="212"/>
      <c r="AG470" s="212" t="s">
        <v>138</v>
      </c>
      <c r="AH470" s="212"/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</row>
    <row r="471" spans="1:60" outlineLevel="1">
      <c r="A471" s="229"/>
      <c r="B471" s="230"/>
      <c r="C471" s="255" t="s">
        <v>558</v>
      </c>
      <c r="D471" s="248"/>
      <c r="E471" s="248"/>
      <c r="F471" s="248"/>
      <c r="G471" s="248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  <c r="X471" s="231"/>
      <c r="Y471" s="212"/>
      <c r="Z471" s="212"/>
      <c r="AA471" s="212"/>
      <c r="AB471" s="212"/>
      <c r="AC471" s="212"/>
      <c r="AD471" s="212"/>
      <c r="AE471" s="212"/>
      <c r="AF471" s="212"/>
      <c r="AG471" s="212" t="s">
        <v>181</v>
      </c>
      <c r="AH471" s="212"/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</row>
    <row r="472" spans="1:60" outlineLevel="1">
      <c r="A472" s="229"/>
      <c r="B472" s="230"/>
      <c r="C472" s="256" t="s">
        <v>559</v>
      </c>
      <c r="D472" s="250"/>
      <c r="E472" s="250"/>
      <c r="F472" s="250"/>
      <c r="G472" s="250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  <c r="X472" s="231"/>
      <c r="Y472" s="212"/>
      <c r="Z472" s="212"/>
      <c r="AA472" s="212"/>
      <c r="AB472" s="212"/>
      <c r="AC472" s="212"/>
      <c r="AD472" s="212"/>
      <c r="AE472" s="212"/>
      <c r="AF472" s="212"/>
      <c r="AG472" s="212" t="s">
        <v>181</v>
      </c>
      <c r="AH472" s="212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</row>
    <row r="473" spans="1:60" ht="22.5" outlineLevel="1">
      <c r="A473" s="229"/>
      <c r="B473" s="230"/>
      <c r="C473" s="256" t="s">
        <v>560</v>
      </c>
      <c r="D473" s="250"/>
      <c r="E473" s="250"/>
      <c r="F473" s="250"/>
      <c r="G473" s="250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12"/>
      <c r="Z473" s="212"/>
      <c r="AA473" s="212"/>
      <c r="AB473" s="212"/>
      <c r="AC473" s="212"/>
      <c r="AD473" s="212"/>
      <c r="AE473" s="212"/>
      <c r="AF473" s="212"/>
      <c r="AG473" s="212" t="s">
        <v>181</v>
      </c>
      <c r="AH473" s="212"/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49" t="str">
        <f>C473</f>
        <v>- při vodorovné dopravě po vodě : vyložení na hromady na suchu nebo na přeložení na dopravní prostředek na suchu do 15 m vodorovně a současně do 4 m svisle,</v>
      </c>
      <c r="BB473" s="212"/>
      <c r="BC473" s="212"/>
      <c r="BD473" s="212"/>
      <c r="BE473" s="212"/>
      <c r="BF473" s="212"/>
      <c r="BG473" s="212"/>
      <c r="BH473" s="212"/>
    </row>
    <row r="474" spans="1:60" outlineLevel="1">
      <c r="A474" s="229"/>
      <c r="B474" s="230"/>
      <c r="C474" s="256" t="s">
        <v>561</v>
      </c>
      <c r="D474" s="250"/>
      <c r="E474" s="250"/>
      <c r="F474" s="250"/>
      <c r="G474" s="250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  <c r="X474" s="231"/>
      <c r="Y474" s="212"/>
      <c r="Z474" s="212"/>
      <c r="AA474" s="212"/>
      <c r="AB474" s="212"/>
      <c r="AC474" s="212"/>
      <c r="AD474" s="212"/>
      <c r="AE474" s="212"/>
      <c r="AF474" s="212"/>
      <c r="AG474" s="212" t="s">
        <v>181</v>
      </c>
      <c r="AH474" s="212"/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</row>
    <row r="475" spans="1:60" outlineLevel="1">
      <c r="A475" s="229"/>
      <c r="B475" s="230"/>
      <c r="C475" s="254" t="s">
        <v>562</v>
      </c>
      <c r="D475" s="232"/>
      <c r="E475" s="233"/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  <c r="X475" s="231"/>
      <c r="Y475" s="212"/>
      <c r="Z475" s="212"/>
      <c r="AA475" s="212"/>
      <c r="AB475" s="212"/>
      <c r="AC475" s="212"/>
      <c r="AD475" s="212"/>
      <c r="AE475" s="212"/>
      <c r="AF475" s="212"/>
      <c r="AG475" s="212" t="s">
        <v>140</v>
      </c>
      <c r="AH475" s="212">
        <v>0</v>
      </c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</row>
    <row r="476" spans="1:60" outlineLevel="1">
      <c r="A476" s="229"/>
      <c r="B476" s="230"/>
      <c r="C476" s="254" t="s">
        <v>563</v>
      </c>
      <c r="D476" s="232"/>
      <c r="E476" s="233">
        <v>4.6970000000000001</v>
      </c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  <c r="X476" s="231"/>
      <c r="Y476" s="212"/>
      <c r="Z476" s="212"/>
      <c r="AA476" s="212"/>
      <c r="AB476" s="212"/>
      <c r="AC476" s="212"/>
      <c r="AD476" s="212"/>
      <c r="AE476" s="212"/>
      <c r="AF476" s="212"/>
      <c r="AG476" s="212" t="s">
        <v>140</v>
      </c>
      <c r="AH476" s="212">
        <v>0</v>
      </c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</row>
    <row r="477" spans="1:60" outlineLevel="1">
      <c r="A477" s="241">
        <v>84</v>
      </c>
      <c r="B477" s="242" t="s">
        <v>564</v>
      </c>
      <c r="C477" s="253" t="s">
        <v>565</v>
      </c>
      <c r="D477" s="243" t="s">
        <v>431</v>
      </c>
      <c r="E477" s="244">
        <v>4.6970000000000001</v>
      </c>
      <c r="F477" s="245"/>
      <c r="G477" s="246">
        <f>ROUND(E477*F477,2)</f>
        <v>0</v>
      </c>
      <c r="H477" s="245"/>
      <c r="I477" s="246">
        <f>ROUND(E477*H477,2)</f>
        <v>0</v>
      </c>
      <c r="J477" s="245"/>
      <c r="K477" s="246">
        <f>ROUND(E477*J477,2)</f>
        <v>0</v>
      </c>
      <c r="L477" s="246">
        <v>21</v>
      </c>
      <c r="M477" s="246">
        <f>G477*(1+L477/100)</f>
        <v>0</v>
      </c>
      <c r="N477" s="246">
        <v>0</v>
      </c>
      <c r="O477" s="246">
        <f>ROUND(E477*N477,2)</f>
        <v>0</v>
      </c>
      <c r="P477" s="246">
        <v>0</v>
      </c>
      <c r="Q477" s="246">
        <f>ROUND(E477*P477,2)</f>
        <v>0</v>
      </c>
      <c r="R477" s="246"/>
      <c r="S477" s="246" t="s">
        <v>136</v>
      </c>
      <c r="T477" s="247" t="s">
        <v>136</v>
      </c>
      <c r="U477" s="231">
        <v>0.49</v>
      </c>
      <c r="V477" s="231">
        <f>ROUND(E477*U477,2)</f>
        <v>2.2999999999999998</v>
      </c>
      <c r="W477" s="231"/>
      <c r="X477" s="231" t="s">
        <v>137</v>
      </c>
      <c r="Y477" s="212"/>
      <c r="Z477" s="212"/>
      <c r="AA477" s="212"/>
      <c r="AB477" s="212"/>
      <c r="AC477" s="212"/>
      <c r="AD477" s="212"/>
      <c r="AE477" s="212"/>
      <c r="AF477" s="212"/>
      <c r="AG477" s="212" t="s">
        <v>138</v>
      </c>
      <c r="AH477" s="212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</row>
    <row r="478" spans="1:60" outlineLevel="1">
      <c r="A478" s="229"/>
      <c r="B478" s="230"/>
      <c r="C478" s="255" t="s">
        <v>566</v>
      </c>
      <c r="D478" s="248"/>
      <c r="E478" s="248"/>
      <c r="F478" s="248"/>
      <c r="G478" s="248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  <c r="X478" s="231"/>
      <c r="Y478" s="212"/>
      <c r="Z478" s="212"/>
      <c r="AA478" s="212"/>
      <c r="AB478" s="212"/>
      <c r="AC478" s="212"/>
      <c r="AD478" s="212"/>
      <c r="AE478" s="212"/>
      <c r="AF478" s="212"/>
      <c r="AG478" s="212" t="s">
        <v>181</v>
      </c>
      <c r="AH478" s="212"/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</row>
    <row r="479" spans="1:60" outlineLevel="1">
      <c r="A479" s="229"/>
      <c r="B479" s="230"/>
      <c r="C479" s="254" t="s">
        <v>567</v>
      </c>
      <c r="D479" s="232"/>
      <c r="E479" s="233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12"/>
      <c r="Z479" s="212"/>
      <c r="AA479" s="212"/>
      <c r="AB479" s="212"/>
      <c r="AC479" s="212"/>
      <c r="AD479" s="212"/>
      <c r="AE479" s="212"/>
      <c r="AF479" s="212"/>
      <c r="AG479" s="212" t="s">
        <v>140</v>
      </c>
      <c r="AH479" s="212">
        <v>0</v>
      </c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</row>
    <row r="480" spans="1:60" outlineLevel="1">
      <c r="A480" s="229"/>
      <c r="B480" s="230"/>
      <c r="C480" s="254" t="s">
        <v>563</v>
      </c>
      <c r="D480" s="232"/>
      <c r="E480" s="233">
        <v>4.6970000000000001</v>
      </c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  <c r="X480" s="231"/>
      <c r="Y480" s="212"/>
      <c r="Z480" s="212"/>
      <c r="AA480" s="212"/>
      <c r="AB480" s="212"/>
      <c r="AC480" s="212"/>
      <c r="AD480" s="212"/>
      <c r="AE480" s="212"/>
      <c r="AF480" s="212"/>
      <c r="AG480" s="212" t="s">
        <v>140</v>
      </c>
      <c r="AH480" s="212">
        <v>0</v>
      </c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</row>
    <row r="481" spans="1:60" outlineLevel="1">
      <c r="A481" s="241">
        <v>85</v>
      </c>
      <c r="B481" s="242" t="s">
        <v>568</v>
      </c>
      <c r="C481" s="253" t="s">
        <v>569</v>
      </c>
      <c r="D481" s="243" t="s">
        <v>431</v>
      </c>
      <c r="E481" s="244">
        <v>51.667000000000002</v>
      </c>
      <c r="F481" s="245"/>
      <c r="G481" s="246">
        <f>ROUND(E481*F481,2)</f>
        <v>0</v>
      </c>
      <c r="H481" s="245"/>
      <c r="I481" s="246">
        <f>ROUND(E481*H481,2)</f>
        <v>0</v>
      </c>
      <c r="J481" s="245"/>
      <c r="K481" s="246">
        <f>ROUND(E481*J481,2)</f>
        <v>0</v>
      </c>
      <c r="L481" s="246">
        <v>21</v>
      </c>
      <c r="M481" s="246">
        <f>G481*(1+L481/100)</f>
        <v>0</v>
      </c>
      <c r="N481" s="246">
        <v>0</v>
      </c>
      <c r="O481" s="246">
        <f>ROUND(E481*N481,2)</f>
        <v>0</v>
      </c>
      <c r="P481" s="246">
        <v>0</v>
      </c>
      <c r="Q481" s="246">
        <f>ROUND(E481*P481,2)</f>
        <v>0</v>
      </c>
      <c r="R481" s="246"/>
      <c r="S481" s="246" t="s">
        <v>136</v>
      </c>
      <c r="T481" s="247" t="s">
        <v>136</v>
      </c>
      <c r="U481" s="231">
        <v>0</v>
      </c>
      <c r="V481" s="231">
        <f>ROUND(E481*U481,2)</f>
        <v>0</v>
      </c>
      <c r="W481" s="231"/>
      <c r="X481" s="231" t="s">
        <v>137</v>
      </c>
      <c r="Y481" s="212"/>
      <c r="Z481" s="212"/>
      <c r="AA481" s="212"/>
      <c r="AB481" s="212"/>
      <c r="AC481" s="212"/>
      <c r="AD481" s="212"/>
      <c r="AE481" s="212"/>
      <c r="AF481" s="212"/>
      <c r="AG481" s="212" t="s">
        <v>138</v>
      </c>
      <c r="AH481" s="212"/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</row>
    <row r="482" spans="1:60" outlineLevel="1">
      <c r="A482" s="229"/>
      <c r="B482" s="230"/>
      <c r="C482" s="254" t="s">
        <v>570</v>
      </c>
      <c r="D482" s="232"/>
      <c r="E482" s="233"/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  <c r="X482" s="231"/>
      <c r="Y482" s="212"/>
      <c r="Z482" s="212"/>
      <c r="AA482" s="212"/>
      <c r="AB482" s="212"/>
      <c r="AC482" s="212"/>
      <c r="AD482" s="212"/>
      <c r="AE482" s="212"/>
      <c r="AF482" s="212"/>
      <c r="AG482" s="212" t="s">
        <v>140</v>
      </c>
      <c r="AH482" s="212">
        <v>0</v>
      </c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</row>
    <row r="483" spans="1:60" outlineLevel="1">
      <c r="A483" s="229"/>
      <c r="B483" s="230"/>
      <c r="C483" s="254" t="s">
        <v>571</v>
      </c>
      <c r="D483" s="232"/>
      <c r="E483" s="233">
        <v>51.667000000000002</v>
      </c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31"/>
      <c r="Y483" s="212"/>
      <c r="Z483" s="212"/>
      <c r="AA483" s="212"/>
      <c r="AB483" s="212"/>
      <c r="AC483" s="212"/>
      <c r="AD483" s="212"/>
      <c r="AE483" s="212"/>
      <c r="AF483" s="212"/>
      <c r="AG483" s="212" t="s">
        <v>140</v>
      </c>
      <c r="AH483" s="212">
        <v>0</v>
      </c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</row>
    <row r="484" spans="1:60" outlineLevel="1">
      <c r="A484" s="241">
        <v>86</v>
      </c>
      <c r="B484" s="242" t="s">
        <v>572</v>
      </c>
      <c r="C484" s="253" t="s">
        <v>573</v>
      </c>
      <c r="D484" s="243" t="s">
        <v>431</v>
      </c>
      <c r="E484" s="244">
        <v>4.6970000000000001</v>
      </c>
      <c r="F484" s="245"/>
      <c r="G484" s="246">
        <f>ROUND(E484*F484,2)</f>
        <v>0</v>
      </c>
      <c r="H484" s="245"/>
      <c r="I484" s="246">
        <f>ROUND(E484*H484,2)</f>
        <v>0</v>
      </c>
      <c r="J484" s="245"/>
      <c r="K484" s="246">
        <f>ROUND(E484*J484,2)</f>
        <v>0</v>
      </c>
      <c r="L484" s="246">
        <v>21</v>
      </c>
      <c r="M484" s="246">
        <f>G484*(1+L484/100)</f>
        <v>0</v>
      </c>
      <c r="N484" s="246">
        <v>0</v>
      </c>
      <c r="O484" s="246">
        <f>ROUND(E484*N484,2)</f>
        <v>0</v>
      </c>
      <c r="P484" s="246">
        <v>0</v>
      </c>
      <c r="Q484" s="246">
        <f>ROUND(E484*P484,2)</f>
        <v>0</v>
      </c>
      <c r="R484" s="246"/>
      <c r="S484" s="246" t="s">
        <v>136</v>
      </c>
      <c r="T484" s="247" t="s">
        <v>136</v>
      </c>
      <c r="U484" s="231">
        <v>0.94</v>
      </c>
      <c r="V484" s="231">
        <f>ROUND(E484*U484,2)</f>
        <v>4.42</v>
      </c>
      <c r="W484" s="231"/>
      <c r="X484" s="231" t="s">
        <v>137</v>
      </c>
      <c r="Y484" s="212"/>
      <c r="Z484" s="212"/>
      <c r="AA484" s="212"/>
      <c r="AB484" s="212"/>
      <c r="AC484" s="212"/>
      <c r="AD484" s="212"/>
      <c r="AE484" s="212"/>
      <c r="AF484" s="212"/>
      <c r="AG484" s="212" t="s">
        <v>138</v>
      </c>
      <c r="AH484" s="212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</row>
    <row r="485" spans="1:60" outlineLevel="1">
      <c r="A485" s="229"/>
      <c r="B485" s="230"/>
      <c r="C485" s="254" t="s">
        <v>562</v>
      </c>
      <c r="D485" s="232"/>
      <c r="E485" s="233"/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  <c r="X485" s="231"/>
      <c r="Y485" s="212"/>
      <c r="Z485" s="212"/>
      <c r="AA485" s="212"/>
      <c r="AB485" s="212"/>
      <c r="AC485" s="212"/>
      <c r="AD485" s="212"/>
      <c r="AE485" s="212"/>
      <c r="AF485" s="212"/>
      <c r="AG485" s="212" t="s">
        <v>140</v>
      </c>
      <c r="AH485" s="212">
        <v>0</v>
      </c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</row>
    <row r="486" spans="1:60" outlineLevel="1">
      <c r="A486" s="229"/>
      <c r="B486" s="230"/>
      <c r="C486" s="254" t="s">
        <v>563</v>
      </c>
      <c r="D486" s="232"/>
      <c r="E486" s="233">
        <v>4.6970000000000001</v>
      </c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12"/>
      <c r="Z486" s="212"/>
      <c r="AA486" s="212"/>
      <c r="AB486" s="212"/>
      <c r="AC486" s="212"/>
      <c r="AD486" s="212"/>
      <c r="AE486" s="212"/>
      <c r="AF486" s="212"/>
      <c r="AG486" s="212" t="s">
        <v>140</v>
      </c>
      <c r="AH486" s="212">
        <v>0</v>
      </c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</row>
    <row r="487" spans="1:60" ht="22.5" outlineLevel="1">
      <c r="A487" s="241">
        <v>87</v>
      </c>
      <c r="B487" s="242" t="s">
        <v>574</v>
      </c>
      <c r="C487" s="253" t="s">
        <v>575</v>
      </c>
      <c r="D487" s="243" t="s">
        <v>431</v>
      </c>
      <c r="E487" s="244">
        <v>4.6970000000000001</v>
      </c>
      <c r="F487" s="245"/>
      <c r="G487" s="246">
        <f>ROUND(E487*F487,2)</f>
        <v>0</v>
      </c>
      <c r="H487" s="245"/>
      <c r="I487" s="246">
        <f>ROUND(E487*H487,2)</f>
        <v>0</v>
      </c>
      <c r="J487" s="245"/>
      <c r="K487" s="246">
        <f>ROUND(E487*J487,2)</f>
        <v>0</v>
      </c>
      <c r="L487" s="246">
        <v>21</v>
      </c>
      <c r="M487" s="246">
        <f>G487*(1+L487/100)</f>
        <v>0</v>
      </c>
      <c r="N487" s="246">
        <v>0</v>
      </c>
      <c r="O487" s="246">
        <f>ROUND(E487*N487,2)</f>
        <v>0</v>
      </c>
      <c r="P487" s="246">
        <v>0</v>
      </c>
      <c r="Q487" s="246">
        <f>ROUND(E487*P487,2)</f>
        <v>0</v>
      </c>
      <c r="R487" s="246"/>
      <c r="S487" s="246" t="s">
        <v>136</v>
      </c>
      <c r="T487" s="247" t="s">
        <v>406</v>
      </c>
      <c r="U487" s="231">
        <v>0</v>
      </c>
      <c r="V487" s="231">
        <f>ROUND(E487*U487,2)</f>
        <v>0</v>
      </c>
      <c r="W487" s="231"/>
      <c r="X487" s="231" t="s">
        <v>137</v>
      </c>
      <c r="Y487" s="212"/>
      <c r="Z487" s="212"/>
      <c r="AA487" s="212"/>
      <c r="AB487" s="212"/>
      <c r="AC487" s="212"/>
      <c r="AD487" s="212"/>
      <c r="AE487" s="212"/>
      <c r="AF487" s="212"/>
      <c r="AG487" s="212" t="s">
        <v>138</v>
      </c>
      <c r="AH487" s="212"/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</row>
    <row r="488" spans="1:60" ht="22.5" outlineLevel="1">
      <c r="A488" s="229"/>
      <c r="B488" s="230"/>
      <c r="C488" s="254" t="s">
        <v>576</v>
      </c>
      <c r="D488" s="232"/>
      <c r="E488" s="233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12"/>
      <c r="Z488" s="212"/>
      <c r="AA488" s="212"/>
      <c r="AB488" s="212"/>
      <c r="AC488" s="212"/>
      <c r="AD488" s="212"/>
      <c r="AE488" s="212"/>
      <c r="AF488" s="212"/>
      <c r="AG488" s="212" t="s">
        <v>140</v>
      </c>
      <c r="AH488" s="212">
        <v>0</v>
      </c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</row>
    <row r="489" spans="1:60" outlineLevel="1">
      <c r="A489" s="229"/>
      <c r="B489" s="230"/>
      <c r="C489" s="254" t="s">
        <v>563</v>
      </c>
      <c r="D489" s="232"/>
      <c r="E489" s="233">
        <v>4.6970000000000001</v>
      </c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12"/>
      <c r="Z489" s="212"/>
      <c r="AA489" s="212"/>
      <c r="AB489" s="212"/>
      <c r="AC489" s="212"/>
      <c r="AD489" s="212"/>
      <c r="AE489" s="212"/>
      <c r="AF489" s="212"/>
      <c r="AG489" s="212" t="s">
        <v>140</v>
      </c>
      <c r="AH489" s="212">
        <v>0</v>
      </c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</row>
    <row r="490" spans="1:60">
      <c r="A490" s="235" t="s">
        <v>131</v>
      </c>
      <c r="B490" s="236" t="s">
        <v>104</v>
      </c>
      <c r="C490" s="252" t="s">
        <v>29</v>
      </c>
      <c r="D490" s="237"/>
      <c r="E490" s="238"/>
      <c r="F490" s="239"/>
      <c r="G490" s="239">
        <f>SUMIF(AG491:AG494,"&lt;&gt;NOR",G491:G494)</f>
        <v>0</v>
      </c>
      <c r="H490" s="239"/>
      <c r="I490" s="239">
        <f>SUM(I491:I494)</f>
        <v>0</v>
      </c>
      <c r="J490" s="239"/>
      <c r="K490" s="239">
        <f>SUM(K491:K494)</f>
        <v>0</v>
      </c>
      <c r="L490" s="239"/>
      <c r="M490" s="239">
        <f>SUM(M491:M494)</f>
        <v>0</v>
      </c>
      <c r="N490" s="239"/>
      <c r="O490" s="239">
        <f>SUM(O491:O494)</f>
        <v>0</v>
      </c>
      <c r="P490" s="239"/>
      <c r="Q490" s="239">
        <f>SUM(Q491:Q494)</f>
        <v>0</v>
      </c>
      <c r="R490" s="239"/>
      <c r="S490" s="239"/>
      <c r="T490" s="240"/>
      <c r="U490" s="234"/>
      <c r="V490" s="234">
        <f>SUM(V491:V494)</f>
        <v>0</v>
      </c>
      <c r="W490" s="234"/>
      <c r="X490" s="234"/>
      <c r="AG490" t="s">
        <v>132</v>
      </c>
    </row>
    <row r="491" spans="1:60" outlineLevel="1">
      <c r="A491" s="241">
        <v>88</v>
      </c>
      <c r="B491" s="242" t="s">
        <v>577</v>
      </c>
      <c r="C491" s="253" t="s">
        <v>578</v>
      </c>
      <c r="D491" s="243" t="s">
        <v>0</v>
      </c>
      <c r="E491" s="244">
        <v>1</v>
      </c>
      <c r="F491" s="245"/>
      <c r="G491" s="246">
        <f>ROUND(E491*F491,2)</f>
        <v>0</v>
      </c>
      <c r="H491" s="245"/>
      <c r="I491" s="246">
        <f>ROUND(E491*H491,2)</f>
        <v>0</v>
      </c>
      <c r="J491" s="245"/>
      <c r="K491" s="246">
        <f>ROUND(E491*J491,2)</f>
        <v>0</v>
      </c>
      <c r="L491" s="246">
        <v>21</v>
      </c>
      <c r="M491" s="246">
        <f>G491*(1+L491/100)</f>
        <v>0</v>
      </c>
      <c r="N491" s="246">
        <v>0</v>
      </c>
      <c r="O491" s="246">
        <f>ROUND(E491*N491,2)</f>
        <v>0</v>
      </c>
      <c r="P491" s="246">
        <v>0</v>
      </c>
      <c r="Q491" s="246">
        <f>ROUND(E491*P491,2)</f>
        <v>0</v>
      </c>
      <c r="R491" s="246"/>
      <c r="S491" s="246" t="s">
        <v>136</v>
      </c>
      <c r="T491" s="247" t="s">
        <v>406</v>
      </c>
      <c r="U491" s="231">
        <v>0</v>
      </c>
      <c r="V491" s="231">
        <f>ROUND(E491*U491,2)</f>
        <v>0</v>
      </c>
      <c r="W491" s="231"/>
      <c r="X491" s="231" t="s">
        <v>579</v>
      </c>
      <c r="Y491" s="212"/>
      <c r="Z491" s="212"/>
      <c r="AA491" s="212"/>
      <c r="AB491" s="212"/>
      <c r="AC491" s="212"/>
      <c r="AD491" s="212"/>
      <c r="AE491" s="212"/>
      <c r="AF491" s="212"/>
      <c r="AG491" s="212" t="s">
        <v>580</v>
      </c>
      <c r="AH491" s="212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</row>
    <row r="492" spans="1:60" outlineLevel="1">
      <c r="A492" s="229"/>
      <c r="B492" s="230"/>
      <c r="C492" s="254" t="s">
        <v>55</v>
      </c>
      <c r="D492" s="232"/>
      <c r="E492" s="233">
        <v>1</v>
      </c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12"/>
      <c r="Z492" s="212"/>
      <c r="AA492" s="212"/>
      <c r="AB492" s="212"/>
      <c r="AC492" s="212"/>
      <c r="AD492" s="212"/>
      <c r="AE492" s="212"/>
      <c r="AF492" s="212"/>
      <c r="AG492" s="212" t="s">
        <v>140</v>
      </c>
      <c r="AH492" s="212">
        <v>0</v>
      </c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</row>
    <row r="493" spans="1:60" outlineLevel="1">
      <c r="A493" s="241">
        <v>89</v>
      </c>
      <c r="B493" s="242" t="s">
        <v>581</v>
      </c>
      <c r="C493" s="253" t="s">
        <v>582</v>
      </c>
      <c r="D493" s="243" t="s">
        <v>0</v>
      </c>
      <c r="E493" s="244">
        <v>1</v>
      </c>
      <c r="F493" s="245"/>
      <c r="G493" s="246">
        <f>ROUND(E493*F493,2)</f>
        <v>0</v>
      </c>
      <c r="H493" s="245"/>
      <c r="I493" s="246">
        <f>ROUND(E493*H493,2)</f>
        <v>0</v>
      </c>
      <c r="J493" s="245"/>
      <c r="K493" s="246">
        <f>ROUND(E493*J493,2)</f>
        <v>0</v>
      </c>
      <c r="L493" s="246">
        <v>21</v>
      </c>
      <c r="M493" s="246">
        <f>G493*(1+L493/100)</f>
        <v>0</v>
      </c>
      <c r="N493" s="246">
        <v>0</v>
      </c>
      <c r="O493" s="246">
        <f>ROUND(E493*N493,2)</f>
        <v>0</v>
      </c>
      <c r="P493" s="246">
        <v>0</v>
      </c>
      <c r="Q493" s="246">
        <f>ROUND(E493*P493,2)</f>
        <v>0</v>
      </c>
      <c r="R493" s="246"/>
      <c r="S493" s="246" t="s">
        <v>405</v>
      </c>
      <c r="T493" s="247" t="s">
        <v>406</v>
      </c>
      <c r="U493" s="231">
        <v>0</v>
      </c>
      <c r="V493" s="231">
        <f>ROUND(E493*U493,2)</f>
        <v>0</v>
      </c>
      <c r="W493" s="231"/>
      <c r="X493" s="231" t="s">
        <v>579</v>
      </c>
      <c r="Y493" s="212"/>
      <c r="Z493" s="212"/>
      <c r="AA493" s="212"/>
      <c r="AB493" s="212"/>
      <c r="AC493" s="212"/>
      <c r="AD493" s="212"/>
      <c r="AE493" s="212"/>
      <c r="AF493" s="212"/>
      <c r="AG493" s="212" t="s">
        <v>580</v>
      </c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</row>
    <row r="494" spans="1:60" outlineLevel="1">
      <c r="A494" s="229"/>
      <c r="B494" s="230"/>
      <c r="C494" s="254" t="s">
        <v>55</v>
      </c>
      <c r="D494" s="232"/>
      <c r="E494" s="233">
        <v>1</v>
      </c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12"/>
      <c r="Z494" s="212"/>
      <c r="AA494" s="212"/>
      <c r="AB494" s="212"/>
      <c r="AC494" s="212"/>
      <c r="AD494" s="212"/>
      <c r="AE494" s="212"/>
      <c r="AF494" s="212"/>
      <c r="AG494" s="212" t="s">
        <v>140</v>
      </c>
      <c r="AH494" s="212">
        <v>0</v>
      </c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</row>
    <row r="495" spans="1:60">
      <c r="A495" s="3"/>
      <c r="B495" s="4"/>
      <c r="C495" s="257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AE495">
        <v>15</v>
      </c>
      <c r="AF495">
        <v>21</v>
      </c>
      <c r="AG495" t="s">
        <v>118</v>
      </c>
    </row>
    <row r="496" spans="1:60">
      <c r="A496" s="215"/>
      <c r="B496" s="216" t="s">
        <v>31</v>
      </c>
      <c r="C496" s="258"/>
      <c r="D496" s="217"/>
      <c r="E496" s="218"/>
      <c r="F496" s="218"/>
      <c r="G496" s="251">
        <f>G8+G16+G259+G274+G329+G335+G355+G362+G415+G422+G435+G469+G490</f>
        <v>0</v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AE496">
        <f>SUMIF(L7:L494,AE495,G7:G494)</f>
        <v>0</v>
      </c>
      <c r="AF496">
        <f>SUMIF(L7:L494,AF495,G7:G494)</f>
        <v>0</v>
      </c>
      <c r="AG496" t="s">
        <v>583</v>
      </c>
    </row>
    <row r="497" spans="1:33">
      <c r="A497" s="3"/>
      <c r="B497" s="4"/>
      <c r="C497" s="257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33">
      <c r="A498" s="3"/>
      <c r="B498" s="4"/>
      <c r="C498" s="257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33">
      <c r="A499" s="219" t="s">
        <v>584</v>
      </c>
      <c r="B499" s="219"/>
      <c r="C499" s="259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33">
      <c r="A500" s="220"/>
      <c r="B500" s="221"/>
      <c r="C500" s="260"/>
      <c r="D500" s="221"/>
      <c r="E500" s="221"/>
      <c r="F500" s="221"/>
      <c r="G500" s="22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AG500" t="s">
        <v>585</v>
      </c>
    </row>
    <row r="501" spans="1:33">
      <c r="A501" s="223"/>
      <c r="B501" s="224"/>
      <c r="C501" s="261"/>
      <c r="D501" s="224"/>
      <c r="E501" s="224"/>
      <c r="F501" s="224"/>
      <c r="G501" s="22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33">
      <c r="A502" s="223"/>
      <c r="B502" s="224"/>
      <c r="C502" s="261"/>
      <c r="D502" s="224"/>
      <c r="E502" s="224"/>
      <c r="F502" s="224"/>
      <c r="G502" s="22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33">
      <c r="A503" s="223"/>
      <c r="B503" s="224"/>
      <c r="C503" s="261"/>
      <c r="D503" s="224"/>
      <c r="E503" s="224"/>
      <c r="F503" s="224"/>
      <c r="G503" s="22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33">
      <c r="A504" s="226"/>
      <c r="B504" s="227"/>
      <c r="C504" s="262"/>
      <c r="D504" s="227"/>
      <c r="E504" s="227"/>
      <c r="F504" s="227"/>
      <c r="G504" s="228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33">
      <c r="A505" s="3"/>
      <c r="B505" s="4"/>
      <c r="C505" s="257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33">
      <c r="C506" s="263"/>
      <c r="D506" s="10"/>
      <c r="AG506" t="s">
        <v>586</v>
      </c>
    </row>
    <row r="507" spans="1:33">
      <c r="D507" s="10"/>
    </row>
    <row r="508" spans="1:33">
      <c r="D508" s="10"/>
    </row>
    <row r="509" spans="1:33">
      <c r="D509" s="10"/>
    </row>
    <row r="510" spans="1:33">
      <c r="D510" s="10"/>
    </row>
    <row r="511" spans="1:33">
      <c r="D511" s="10"/>
    </row>
    <row r="512" spans="1:33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8059" sheet="1"/>
  <mergeCells count="23">
    <mergeCell ref="C478:G478"/>
    <mergeCell ref="C398:G398"/>
    <mergeCell ref="C403:G403"/>
    <mergeCell ref="C471:G471"/>
    <mergeCell ref="C472:G472"/>
    <mergeCell ref="C473:G473"/>
    <mergeCell ref="C474:G474"/>
    <mergeCell ref="C130:G130"/>
    <mergeCell ref="C158:G158"/>
    <mergeCell ref="C168:G168"/>
    <mergeCell ref="C337:G337"/>
    <mergeCell ref="C364:G364"/>
    <mergeCell ref="C369:G369"/>
    <mergeCell ref="A1:G1"/>
    <mergeCell ref="C2:G2"/>
    <mergeCell ref="C3:G3"/>
    <mergeCell ref="C4:G4"/>
    <mergeCell ref="A499:C499"/>
    <mergeCell ref="A500:G504"/>
    <mergeCell ref="C50:G50"/>
    <mergeCell ref="C73:G73"/>
    <mergeCell ref="C90:G90"/>
    <mergeCell ref="C107:G107"/>
  </mergeCells>
  <pageMargins left="0.59055118110236204" right="0.196850393700787" top="0.78740157499999996" bottom="0.78740157499999996" header="0.3" footer="0.3"/>
  <pageSetup paperSize="9" orientation="landscape" verticalDpi="3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197" t="s">
        <v>7</v>
      </c>
      <c r="B1" s="197"/>
      <c r="C1" s="197"/>
      <c r="D1" s="197"/>
      <c r="E1" s="197"/>
      <c r="F1" s="197"/>
      <c r="G1" s="197"/>
      <c r="AG1" t="s">
        <v>106</v>
      </c>
    </row>
    <row r="2" spans="1:60" ht="24.95" customHeight="1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107</v>
      </c>
    </row>
    <row r="3" spans="1:60" ht="24.95" customHeight="1">
      <c r="A3" s="198" t="s">
        <v>9</v>
      </c>
      <c r="B3" s="49" t="s">
        <v>54</v>
      </c>
      <c r="C3" s="201" t="s">
        <v>45</v>
      </c>
      <c r="D3" s="199"/>
      <c r="E3" s="199"/>
      <c r="F3" s="199"/>
      <c r="G3" s="200"/>
      <c r="AC3" s="177" t="s">
        <v>107</v>
      </c>
      <c r="AG3" t="s">
        <v>108</v>
      </c>
    </row>
    <row r="4" spans="1:60" ht="24.95" customHeight="1">
      <c r="A4" s="202" t="s">
        <v>10</v>
      </c>
      <c r="B4" s="203" t="s">
        <v>56</v>
      </c>
      <c r="C4" s="204" t="s">
        <v>57</v>
      </c>
      <c r="D4" s="205"/>
      <c r="E4" s="205"/>
      <c r="F4" s="205"/>
      <c r="G4" s="206"/>
      <c r="AG4" t="s">
        <v>109</v>
      </c>
    </row>
    <row r="5" spans="1:60">
      <c r="D5" s="10"/>
    </row>
    <row r="6" spans="1:60" ht="38.25">
      <c r="A6" s="208" t="s">
        <v>110</v>
      </c>
      <c r="B6" s="210" t="s">
        <v>111</v>
      </c>
      <c r="C6" s="210" t="s">
        <v>112</v>
      </c>
      <c r="D6" s="209" t="s">
        <v>113</v>
      </c>
      <c r="E6" s="208" t="s">
        <v>114</v>
      </c>
      <c r="F6" s="207" t="s">
        <v>115</v>
      </c>
      <c r="G6" s="208" t="s">
        <v>31</v>
      </c>
      <c r="H6" s="211" t="s">
        <v>32</v>
      </c>
      <c r="I6" s="211" t="s">
        <v>116</v>
      </c>
      <c r="J6" s="211" t="s">
        <v>33</v>
      </c>
      <c r="K6" s="211" t="s">
        <v>117</v>
      </c>
      <c r="L6" s="211" t="s">
        <v>118</v>
      </c>
      <c r="M6" s="211" t="s">
        <v>119</v>
      </c>
      <c r="N6" s="211" t="s">
        <v>120</v>
      </c>
      <c r="O6" s="211" t="s">
        <v>121</v>
      </c>
      <c r="P6" s="211" t="s">
        <v>122</v>
      </c>
      <c r="Q6" s="211" t="s">
        <v>123</v>
      </c>
      <c r="R6" s="211" t="s">
        <v>124</v>
      </c>
      <c r="S6" s="211" t="s">
        <v>125</v>
      </c>
      <c r="T6" s="211" t="s">
        <v>126</v>
      </c>
      <c r="U6" s="211" t="s">
        <v>127</v>
      </c>
      <c r="V6" s="211" t="s">
        <v>128</v>
      </c>
      <c r="W6" s="211" t="s">
        <v>129</v>
      </c>
      <c r="X6" s="211" t="s">
        <v>130</v>
      </c>
    </row>
    <row r="7" spans="1:60" hidden="1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>
      <c r="A8" s="235" t="s">
        <v>131</v>
      </c>
      <c r="B8" s="236" t="s">
        <v>65</v>
      </c>
      <c r="C8" s="252" t="s">
        <v>66</v>
      </c>
      <c r="D8" s="237"/>
      <c r="E8" s="238"/>
      <c r="F8" s="239"/>
      <c r="G8" s="239">
        <f>SUMIF(AG9:AG15,"&lt;&gt;NOR",G9:G15)</f>
        <v>0</v>
      </c>
      <c r="H8" s="239"/>
      <c r="I8" s="239">
        <f>SUM(I9:I15)</f>
        <v>0</v>
      </c>
      <c r="J8" s="239"/>
      <c r="K8" s="239">
        <f>SUM(K9:K15)</f>
        <v>0</v>
      </c>
      <c r="L8" s="239"/>
      <c r="M8" s="239">
        <f>SUM(M9:M15)</f>
        <v>0</v>
      </c>
      <c r="N8" s="239"/>
      <c r="O8" s="239">
        <f>SUM(O9:O15)</f>
        <v>1.21</v>
      </c>
      <c r="P8" s="239"/>
      <c r="Q8" s="239">
        <f>SUM(Q9:Q15)</f>
        <v>0</v>
      </c>
      <c r="R8" s="239"/>
      <c r="S8" s="239"/>
      <c r="T8" s="240"/>
      <c r="U8" s="234"/>
      <c r="V8" s="234">
        <f>SUM(V9:V15)</f>
        <v>0.19999999999999998</v>
      </c>
      <c r="W8" s="234"/>
      <c r="X8" s="234"/>
      <c r="AG8" t="s">
        <v>132</v>
      </c>
    </row>
    <row r="9" spans="1:60" outlineLevel="1">
      <c r="A9" s="241">
        <v>1</v>
      </c>
      <c r="B9" s="242" t="s">
        <v>587</v>
      </c>
      <c r="C9" s="253" t="s">
        <v>588</v>
      </c>
      <c r="D9" s="243" t="s">
        <v>135</v>
      </c>
      <c r="E9" s="244">
        <v>0.3795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2.5249999999999999</v>
      </c>
      <c r="O9" s="246">
        <f>ROUND(E9*N9,2)</f>
        <v>0.96</v>
      </c>
      <c r="P9" s="246">
        <v>0</v>
      </c>
      <c r="Q9" s="246">
        <f>ROUND(E9*P9,2)</f>
        <v>0</v>
      </c>
      <c r="R9" s="246"/>
      <c r="S9" s="246" t="s">
        <v>136</v>
      </c>
      <c r="T9" s="247" t="s">
        <v>136</v>
      </c>
      <c r="U9" s="231">
        <v>0.47699999999999998</v>
      </c>
      <c r="V9" s="231">
        <f>ROUND(E9*U9,2)</f>
        <v>0.18</v>
      </c>
      <c r="W9" s="231"/>
      <c r="X9" s="231" t="s">
        <v>137</v>
      </c>
      <c r="Y9" s="212"/>
      <c r="Z9" s="212"/>
      <c r="AA9" s="212"/>
      <c r="AB9" s="212"/>
      <c r="AC9" s="212"/>
      <c r="AD9" s="212"/>
      <c r="AE9" s="212"/>
      <c r="AF9" s="212"/>
      <c r="AG9" s="212" t="s">
        <v>138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>
      <c r="A10" s="229"/>
      <c r="B10" s="230"/>
      <c r="C10" s="255" t="s">
        <v>589</v>
      </c>
      <c r="D10" s="248"/>
      <c r="E10" s="248"/>
      <c r="F10" s="248"/>
      <c r="G10" s="248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2"/>
      <c r="Z10" s="212"/>
      <c r="AA10" s="212"/>
      <c r="AB10" s="212"/>
      <c r="AC10" s="212"/>
      <c r="AD10" s="212"/>
      <c r="AE10" s="212"/>
      <c r="AF10" s="212"/>
      <c r="AG10" s="212" t="s">
        <v>181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>
      <c r="A11" s="229"/>
      <c r="B11" s="230"/>
      <c r="C11" s="254" t="s">
        <v>590</v>
      </c>
      <c r="D11" s="232"/>
      <c r="E11" s="233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12"/>
      <c r="Z11" s="212"/>
      <c r="AA11" s="212"/>
      <c r="AB11" s="212"/>
      <c r="AC11" s="212"/>
      <c r="AD11" s="212"/>
      <c r="AE11" s="212"/>
      <c r="AF11" s="212"/>
      <c r="AG11" s="212" t="s">
        <v>140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>
      <c r="A12" s="229"/>
      <c r="B12" s="230"/>
      <c r="C12" s="254" t="s">
        <v>591</v>
      </c>
      <c r="D12" s="232"/>
      <c r="E12" s="233">
        <v>0.3795</v>
      </c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12"/>
      <c r="Z12" s="212"/>
      <c r="AA12" s="212"/>
      <c r="AB12" s="212"/>
      <c r="AC12" s="212"/>
      <c r="AD12" s="212"/>
      <c r="AE12" s="212"/>
      <c r="AF12" s="212"/>
      <c r="AG12" s="212" t="s">
        <v>140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41">
        <v>2</v>
      </c>
      <c r="B13" s="242" t="s">
        <v>592</v>
      </c>
      <c r="C13" s="253" t="s">
        <v>593</v>
      </c>
      <c r="D13" s="243" t="s">
        <v>148</v>
      </c>
      <c r="E13" s="244">
        <v>0.78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6">
        <f>G13*(1+L13/100)</f>
        <v>0</v>
      </c>
      <c r="N13" s="246">
        <v>0.32250000000000001</v>
      </c>
      <c r="O13" s="246">
        <f>ROUND(E13*N13,2)</f>
        <v>0.25</v>
      </c>
      <c r="P13" s="246">
        <v>0</v>
      </c>
      <c r="Q13" s="246">
        <f>ROUND(E13*P13,2)</f>
        <v>0</v>
      </c>
      <c r="R13" s="246"/>
      <c r="S13" s="246" t="s">
        <v>136</v>
      </c>
      <c r="T13" s="247" t="s">
        <v>136</v>
      </c>
      <c r="U13" s="231">
        <v>2.5999999999999999E-2</v>
      </c>
      <c r="V13" s="231">
        <f>ROUND(E13*U13,2)</f>
        <v>0.02</v>
      </c>
      <c r="W13" s="231"/>
      <c r="X13" s="231" t="s">
        <v>137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138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29"/>
      <c r="B14" s="230"/>
      <c r="C14" s="254" t="s">
        <v>594</v>
      </c>
      <c r="D14" s="232"/>
      <c r="E14" s="233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2"/>
      <c r="Z14" s="212"/>
      <c r="AA14" s="212"/>
      <c r="AB14" s="212"/>
      <c r="AC14" s="212"/>
      <c r="AD14" s="212"/>
      <c r="AE14" s="212"/>
      <c r="AF14" s="212"/>
      <c r="AG14" s="212" t="s">
        <v>140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29"/>
      <c r="B15" s="230"/>
      <c r="C15" s="254" t="s">
        <v>595</v>
      </c>
      <c r="D15" s="232"/>
      <c r="E15" s="233">
        <v>0.78</v>
      </c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12"/>
      <c r="Z15" s="212"/>
      <c r="AA15" s="212"/>
      <c r="AB15" s="212"/>
      <c r="AC15" s="212"/>
      <c r="AD15" s="212"/>
      <c r="AE15" s="212"/>
      <c r="AF15" s="212"/>
      <c r="AG15" s="212" t="s">
        <v>140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>
      <c r="A16" s="235" t="s">
        <v>131</v>
      </c>
      <c r="B16" s="236" t="s">
        <v>67</v>
      </c>
      <c r="C16" s="252" t="s">
        <v>68</v>
      </c>
      <c r="D16" s="237"/>
      <c r="E16" s="238"/>
      <c r="F16" s="239"/>
      <c r="G16" s="239">
        <f>SUMIF(AG17:AG22,"&lt;&gt;NOR",G17:G22)</f>
        <v>0</v>
      </c>
      <c r="H16" s="239"/>
      <c r="I16" s="239">
        <f>SUM(I17:I22)</f>
        <v>0</v>
      </c>
      <c r="J16" s="239"/>
      <c r="K16" s="239">
        <f>SUM(K17:K22)</f>
        <v>0</v>
      </c>
      <c r="L16" s="239"/>
      <c r="M16" s="239">
        <f>SUM(M17:M22)</f>
        <v>0</v>
      </c>
      <c r="N16" s="239"/>
      <c r="O16" s="239">
        <f>SUM(O17:O22)</f>
        <v>2.0300000000000002</v>
      </c>
      <c r="P16" s="239"/>
      <c r="Q16" s="239">
        <f>SUM(Q17:Q22)</f>
        <v>0</v>
      </c>
      <c r="R16" s="239"/>
      <c r="S16" s="239"/>
      <c r="T16" s="240"/>
      <c r="U16" s="234"/>
      <c r="V16" s="234">
        <f>SUM(V17:V22)</f>
        <v>9.17</v>
      </c>
      <c r="W16" s="234"/>
      <c r="X16" s="234"/>
      <c r="AG16" t="s">
        <v>132</v>
      </c>
    </row>
    <row r="17" spans="1:60" ht="22.5" outlineLevel="1">
      <c r="A17" s="241">
        <v>3</v>
      </c>
      <c r="B17" s="242" t="s">
        <v>596</v>
      </c>
      <c r="C17" s="253" t="s">
        <v>597</v>
      </c>
      <c r="D17" s="243" t="s">
        <v>338</v>
      </c>
      <c r="E17" s="244">
        <v>1</v>
      </c>
      <c r="F17" s="245"/>
      <c r="G17" s="246">
        <f>ROUND(E17*F17,2)</f>
        <v>0</v>
      </c>
      <c r="H17" s="245"/>
      <c r="I17" s="246">
        <f>ROUND(E17*H17,2)</f>
        <v>0</v>
      </c>
      <c r="J17" s="245"/>
      <c r="K17" s="246">
        <f>ROUND(E17*J17,2)</f>
        <v>0</v>
      </c>
      <c r="L17" s="246">
        <v>21</v>
      </c>
      <c r="M17" s="246">
        <f>G17*(1+L17/100)</f>
        <v>0</v>
      </c>
      <c r="N17" s="246">
        <v>0.18884999999999999</v>
      </c>
      <c r="O17" s="246">
        <f>ROUND(E17*N17,2)</f>
        <v>0.19</v>
      </c>
      <c r="P17" s="246">
        <v>0</v>
      </c>
      <c r="Q17" s="246">
        <f>ROUND(E17*P17,2)</f>
        <v>0</v>
      </c>
      <c r="R17" s="246"/>
      <c r="S17" s="246" t="s">
        <v>136</v>
      </c>
      <c r="T17" s="247" t="s">
        <v>136</v>
      </c>
      <c r="U17" s="231">
        <v>0.67</v>
      </c>
      <c r="V17" s="231">
        <f>ROUND(E17*U17,2)</f>
        <v>0.67</v>
      </c>
      <c r="W17" s="231"/>
      <c r="X17" s="231" t="s">
        <v>137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138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>
      <c r="A18" s="229"/>
      <c r="B18" s="230"/>
      <c r="C18" s="254" t="s">
        <v>598</v>
      </c>
      <c r="D18" s="232"/>
      <c r="E18" s="233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12"/>
      <c r="Z18" s="212"/>
      <c r="AA18" s="212"/>
      <c r="AB18" s="212"/>
      <c r="AC18" s="212"/>
      <c r="AD18" s="212"/>
      <c r="AE18" s="212"/>
      <c r="AF18" s="212"/>
      <c r="AG18" s="212" t="s">
        <v>140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>
      <c r="A19" s="229"/>
      <c r="B19" s="230"/>
      <c r="C19" s="254" t="s">
        <v>55</v>
      </c>
      <c r="D19" s="232"/>
      <c r="E19" s="233">
        <v>1</v>
      </c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12"/>
      <c r="Z19" s="212"/>
      <c r="AA19" s="212"/>
      <c r="AB19" s="212"/>
      <c r="AC19" s="212"/>
      <c r="AD19" s="212"/>
      <c r="AE19" s="212"/>
      <c r="AF19" s="212"/>
      <c r="AG19" s="212" t="s">
        <v>140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>
      <c r="A20" s="241">
        <v>4</v>
      </c>
      <c r="B20" s="242" t="s">
        <v>599</v>
      </c>
      <c r="C20" s="253" t="s">
        <v>600</v>
      </c>
      <c r="D20" s="243" t="s">
        <v>338</v>
      </c>
      <c r="E20" s="244">
        <v>1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6">
        <f>G20*(1+L20/100)</f>
        <v>0</v>
      </c>
      <c r="N20" s="246">
        <v>1.8350200000000001</v>
      </c>
      <c r="O20" s="246">
        <f>ROUND(E20*N20,2)</f>
        <v>1.84</v>
      </c>
      <c r="P20" s="246">
        <v>0</v>
      </c>
      <c r="Q20" s="246">
        <f>ROUND(E20*P20,2)</f>
        <v>0</v>
      </c>
      <c r="R20" s="246"/>
      <c r="S20" s="246" t="s">
        <v>136</v>
      </c>
      <c r="T20" s="247" t="s">
        <v>136</v>
      </c>
      <c r="U20" s="231">
        <v>8.5</v>
      </c>
      <c r="V20" s="231">
        <f>ROUND(E20*U20,2)</f>
        <v>8.5</v>
      </c>
      <c r="W20" s="231"/>
      <c r="X20" s="231" t="s">
        <v>137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138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>
      <c r="A21" s="229"/>
      <c r="B21" s="230"/>
      <c r="C21" s="254" t="s">
        <v>601</v>
      </c>
      <c r="D21" s="232"/>
      <c r="E21" s="233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12"/>
      <c r="Z21" s="212"/>
      <c r="AA21" s="212"/>
      <c r="AB21" s="212"/>
      <c r="AC21" s="212"/>
      <c r="AD21" s="212"/>
      <c r="AE21" s="212"/>
      <c r="AF21" s="212"/>
      <c r="AG21" s="212" t="s">
        <v>140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>
      <c r="A22" s="229"/>
      <c r="B22" s="230"/>
      <c r="C22" s="254" t="s">
        <v>55</v>
      </c>
      <c r="D22" s="232"/>
      <c r="E22" s="233">
        <v>1</v>
      </c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12"/>
      <c r="Z22" s="212"/>
      <c r="AA22" s="212"/>
      <c r="AB22" s="212"/>
      <c r="AC22" s="212"/>
      <c r="AD22" s="212"/>
      <c r="AE22" s="212"/>
      <c r="AF22" s="212"/>
      <c r="AG22" s="212" t="s">
        <v>140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>
      <c r="A23" s="235" t="s">
        <v>131</v>
      </c>
      <c r="B23" s="236" t="s">
        <v>69</v>
      </c>
      <c r="C23" s="252" t="s">
        <v>70</v>
      </c>
      <c r="D23" s="237"/>
      <c r="E23" s="238"/>
      <c r="F23" s="239"/>
      <c r="G23" s="239">
        <f>SUMIF(AG24:AG26,"&lt;&gt;NOR",G24:G26)</f>
        <v>0</v>
      </c>
      <c r="H23" s="239"/>
      <c r="I23" s="239">
        <f>SUM(I24:I26)</f>
        <v>0</v>
      </c>
      <c r="J23" s="239"/>
      <c r="K23" s="239">
        <f>SUM(K24:K26)</f>
        <v>0</v>
      </c>
      <c r="L23" s="239"/>
      <c r="M23" s="239">
        <f>SUM(M24:M26)</f>
        <v>0</v>
      </c>
      <c r="N23" s="239"/>
      <c r="O23" s="239">
        <f>SUM(O24:O26)</f>
        <v>0.13</v>
      </c>
      <c r="P23" s="239"/>
      <c r="Q23" s="239">
        <f>SUM(Q24:Q26)</f>
        <v>0</v>
      </c>
      <c r="R23" s="239"/>
      <c r="S23" s="239"/>
      <c r="T23" s="240"/>
      <c r="U23" s="234"/>
      <c r="V23" s="234">
        <f>SUM(V24:V26)</f>
        <v>0.71</v>
      </c>
      <c r="W23" s="234"/>
      <c r="X23" s="234"/>
      <c r="AG23" t="s">
        <v>132</v>
      </c>
    </row>
    <row r="24" spans="1:60" ht="22.5" outlineLevel="1">
      <c r="A24" s="241">
        <v>5</v>
      </c>
      <c r="B24" s="242" t="s">
        <v>602</v>
      </c>
      <c r="C24" s="253" t="s">
        <v>603</v>
      </c>
      <c r="D24" s="243" t="s">
        <v>338</v>
      </c>
      <c r="E24" s="244">
        <v>2</v>
      </c>
      <c r="F24" s="245"/>
      <c r="G24" s="246">
        <f>ROUND(E24*F24,2)</f>
        <v>0</v>
      </c>
      <c r="H24" s="245"/>
      <c r="I24" s="246">
        <f>ROUND(E24*H24,2)</f>
        <v>0</v>
      </c>
      <c r="J24" s="245"/>
      <c r="K24" s="246">
        <f>ROUND(E24*J24,2)</f>
        <v>0</v>
      </c>
      <c r="L24" s="246">
        <v>21</v>
      </c>
      <c r="M24" s="246">
        <f>G24*(1+L24/100)</f>
        <v>0</v>
      </c>
      <c r="N24" s="246">
        <v>6.6360000000000002E-2</v>
      </c>
      <c r="O24" s="246">
        <f>ROUND(E24*N24,2)</f>
        <v>0.13</v>
      </c>
      <c r="P24" s="246">
        <v>0</v>
      </c>
      <c r="Q24" s="246">
        <f>ROUND(E24*P24,2)</f>
        <v>0</v>
      </c>
      <c r="R24" s="246"/>
      <c r="S24" s="246" t="s">
        <v>136</v>
      </c>
      <c r="T24" s="247" t="s">
        <v>136</v>
      </c>
      <c r="U24" s="231">
        <v>0.35299999999999998</v>
      </c>
      <c r="V24" s="231">
        <f>ROUND(E24*U24,2)</f>
        <v>0.71</v>
      </c>
      <c r="W24" s="231"/>
      <c r="X24" s="231" t="s">
        <v>137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138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>
      <c r="A25" s="229"/>
      <c r="B25" s="230"/>
      <c r="C25" s="254" t="s">
        <v>604</v>
      </c>
      <c r="D25" s="232"/>
      <c r="E25" s="233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12"/>
      <c r="Z25" s="212"/>
      <c r="AA25" s="212"/>
      <c r="AB25" s="212"/>
      <c r="AC25" s="212"/>
      <c r="AD25" s="212"/>
      <c r="AE25" s="212"/>
      <c r="AF25" s="212"/>
      <c r="AG25" s="212" t="s">
        <v>140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>
      <c r="A26" s="229"/>
      <c r="B26" s="230"/>
      <c r="C26" s="254" t="s">
        <v>65</v>
      </c>
      <c r="D26" s="232"/>
      <c r="E26" s="233">
        <v>2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140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>
      <c r="A27" s="235" t="s">
        <v>131</v>
      </c>
      <c r="B27" s="236" t="s">
        <v>81</v>
      </c>
      <c r="C27" s="252" t="s">
        <v>82</v>
      </c>
      <c r="D27" s="237"/>
      <c r="E27" s="238"/>
      <c r="F27" s="239"/>
      <c r="G27" s="239">
        <f>SUMIF(AG28:AG34,"&lt;&gt;NOR",G28:G34)</f>
        <v>0</v>
      </c>
      <c r="H27" s="239"/>
      <c r="I27" s="239">
        <f>SUM(I28:I34)</f>
        <v>0</v>
      </c>
      <c r="J27" s="239"/>
      <c r="K27" s="239">
        <f>SUM(K28:K34)</f>
        <v>0</v>
      </c>
      <c r="L27" s="239"/>
      <c r="M27" s="239">
        <f>SUM(M28:M34)</f>
        <v>0</v>
      </c>
      <c r="N27" s="239"/>
      <c r="O27" s="239">
        <f>SUM(O28:O34)</f>
        <v>0.01</v>
      </c>
      <c r="P27" s="239"/>
      <c r="Q27" s="239">
        <f>SUM(Q28:Q34)</f>
        <v>0</v>
      </c>
      <c r="R27" s="239"/>
      <c r="S27" s="239"/>
      <c r="T27" s="240"/>
      <c r="U27" s="234"/>
      <c r="V27" s="234">
        <f>SUM(V28:V34)</f>
        <v>0.27</v>
      </c>
      <c r="W27" s="234"/>
      <c r="X27" s="234"/>
      <c r="AG27" t="s">
        <v>132</v>
      </c>
    </row>
    <row r="28" spans="1:60" ht="22.5" outlineLevel="1">
      <c r="A28" s="241">
        <v>6</v>
      </c>
      <c r="B28" s="242" t="s">
        <v>605</v>
      </c>
      <c r="C28" s="253" t="s">
        <v>606</v>
      </c>
      <c r="D28" s="243" t="s">
        <v>148</v>
      </c>
      <c r="E28" s="244">
        <v>1.04</v>
      </c>
      <c r="F28" s="245"/>
      <c r="G28" s="246">
        <f>ROUND(E28*F28,2)</f>
        <v>0</v>
      </c>
      <c r="H28" s="245"/>
      <c r="I28" s="246">
        <f>ROUND(E28*H28,2)</f>
        <v>0</v>
      </c>
      <c r="J28" s="245"/>
      <c r="K28" s="246">
        <f>ROUND(E28*J28,2)</f>
        <v>0</v>
      </c>
      <c r="L28" s="246">
        <v>21</v>
      </c>
      <c r="M28" s="246">
        <f>G28*(1+L28/100)</f>
        <v>0</v>
      </c>
      <c r="N28" s="246">
        <v>3.3E-4</v>
      </c>
      <c r="O28" s="246">
        <f>ROUND(E28*N28,2)</f>
        <v>0</v>
      </c>
      <c r="P28" s="246">
        <v>0</v>
      </c>
      <c r="Q28" s="246">
        <f>ROUND(E28*P28,2)</f>
        <v>0</v>
      </c>
      <c r="R28" s="246"/>
      <c r="S28" s="246" t="s">
        <v>136</v>
      </c>
      <c r="T28" s="247" t="s">
        <v>136</v>
      </c>
      <c r="U28" s="231">
        <v>2.75E-2</v>
      </c>
      <c r="V28" s="231">
        <f>ROUND(E28*U28,2)</f>
        <v>0.03</v>
      </c>
      <c r="W28" s="231"/>
      <c r="X28" s="231" t="s">
        <v>137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138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29"/>
      <c r="B29" s="230"/>
      <c r="C29" s="254" t="s">
        <v>607</v>
      </c>
      <c r="D29" s="232"/>
      <c r="E29" s="233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12"/>
      <c r="Z29" s="212"/>
      <c r="AA29" s="212"/>
      <c r="AB29" s="212"/>
      <c r="AC29" s="212"/>
      <c r="AD29" s="212"/>
      <c r="AE29" s="212"/>
      <c r="AF29" s="212"/>
      <c r="AG29" s="212" t="s">
        <v>140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29"/>
      <c r="B30" s="230"/>
      <c r="C30" s="254" t="s">
        <v>608</v>
      </c>
      <c r="D30" s="232"/>
      <c r="E30" s="233">
        <v>1.04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12"/>
      <c r="Z30" s="212"/>
      <c r="AA30" s="212"/>
      <c r="AB30" s="212"/>
      <c r="AC30" s="212"/>
      <c r="AD30" s="212"/>
      <c r="AE30" s="212"/>
      <c r="AF30" s="212"/>
      <c r="AG30" s="212" t="s">
        <v>140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>
      <c r="A31" s="241">
        <v>7</v>
      </c>
      <c r="B31" s="242" t="s">
        <v>609</v>
      </c>
      <c r="C31" s="253" t="s">
        <v>610</v>
      </c>
      <c r="D31" s="243" t="s">
        <v>148</v>
      </c>
      <c r="E31" s="244">
        <v>1.04</v>
      </c>
      <c r="F31" s="245"/>
      <c r="G31" s="246">
        <f>ROUND(E31*F31,2)</f>
        <v>0</v>
      </c>
      <c r="H31" s="245"/>
      <c r="I31" s="246">
        <f>ROUND(E31*H31,2)</f>
        <v>0</v>
      </c>
      <c r="J31" s="245"/>
      <c r="K31" s="246">
        <f>ROUND(E31*J31,2)</f>
        <v>0</v>
      </c>
      <c r="L31" s="246">
        <v>21</v>
      </c>
      <c r="M31" s="246">
        <f>G31*(1+L31/100)</f>
        <v>0</v>
      </c>
      <c r="N31" s="246">
        <v>5.7000000000000002E-3</v>
      </c>
      <c r="O31" s="246">
        <f>ROUND(E31*N31,2)</f>
        <v>0.01</v>
      </c>
      <c r="P31" s="246">
        <v>0</v>
      </c>
      <c r="Q31" s="246">
        <f>ROUND(E31*P31,2)</f>
        <v>0</v>
      </c>
      <c r="R31" s="246"/>
      <c r="S31" s="246" t="s">
        <v>136</v>
      </c>
      <c r="T31" s="247" t="s">
        <v>136</v>
      </c>
      <c r="U31" s="231">
        <v>0.22991</v>
      </c>
      <c r="V31" s="231">
        <f>ROUND(E31*U31,2)</f>
        <v>0.24</v>
      </c>
      <c r="W31" s="231"/>
      <c r="X31" s="231" t="s">
        <v>137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138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22.5" outlineLevel="1">
      <c r="A32" s="229"/>
      <c r="B32" s="230"/>
      <c r="C32" s="255" t="s">
        <v>611</v>
      </c>
      <c r="D32" s="248"/>
      <c r="E32" s="248"/>
      <c r="F32" s="248"/>
      <c r="G32" s="248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12"/>
      <c r="Z32" s="212"/>
      <c r="AA32" s="212"/>
      <c r="AB32" s="212"/>
      <c r="AC32" s="212"/>
      <c r="AD32" s="212"/>
      <c r="AE32" s="212"/>
      <c r="AF32" s="212"/>
      <c r="AG32" s="212" t="s">
        <v>181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49" t="str">
        <f>C32</f>
        <v>Provedení očištění povrchu a natavení jedné vrstvy modifikovaného asfaltového pásu včetně dodávky materiálů.</v>
      </c>
      <c r="BB32" s="212"/>
      <c r="BC32" s="212"/>
      <c r="BD32" s="212"/>
      <c r="BE32" s="212"/>
      <c r="BF32" s="212"/>
      <c r="BG32" s="212"/>
      <c r="BH32" s="212"/>
    </row>
    <row r="33" spans="1:60" outlineLevel="1">
      <c r="A33" s="229"/>
      <c r="B33" s="230"/>
      <c r="C33" s="254" t="s">
        <v>607</v>
      </c>
      <c r="D33" s="232"/>
      <c r="E33" s="233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12"/>
      <c r="Z33" s="212"/>
      <c r="AA33" s="212"/>
      <c r="AB33" s="212"/>
      <c r="AC33" s="212"/>
      <c r="AD33" s="212"/>
      <c r="AE33" s="212"/>
      <c r="AF33" s="212"/>
      <c r="AG33" s="212" t="s">
        <v>140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29"/>
      <c r="B34" s="230"/>
      <c r="C34" s="254" t="s">
        <v>608</v>
      </c>
      <c r="D34" s="232"/>
      <c r="E34" s="233">
        <v>1.04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12"/>
      <c r="Z34" s="212"/>
      <c r="AA34" s="212"/>
      <c r="AB34" s="212"/>
      <c r="AC34" s="212"/>
      <c r="AD34" s="212"/>
      <c r="AE34" s="212"/>
      <c r="AF34" s="212"/>
      <c r="AG34" s="212" t="s">
        <v>140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>
      <c r="A35" s="235" t="s">
        <v>131</v>
      </c>
      <c r="B35" s="236" t="s">
        <v>85</v>
      </c>
      <c r="C35" s="252" t="s">
        <v>86</v>
      </c>
      <c r="D35" s="237"/>
      <c r="E35" s="238"/>
      <c r="F35" s="239"/>
      <c r="G35" s="239">
        <f>SUMIF(AG36:AG41,"&lt;&gt;NOR",G36:G41)</f>
        <v>0</v>
      </c>
      <c r="H35" s="239"/>
      <c r="I35" s="239">
        <f>SUM(I36:I41)</f>
        <v>0</v>
      </c>
      <c r="J35" s="239"/>
      <c r="K35" s="239">
        <f>SUM(K36:K41)</f>
        <v>0</v>
      </c>
      <c r="L35" s="239"/>
      <c r="M35" s="239">
        <f>SUM(M36:M41)</f>
        <v>0</v>
      </c>
      <c r="N35" s="239"/>
      <c r="O35" s="239">
        <f>SUM(O36:O41)</f>
        <v>0</v>
      </c>
      <c r="P35" s="239"/>
      <c r="Q35" s="239">
        <f>SUM(Q36:Q41)</f>
        <v>0</v>
      </c>
      <c r="R35" s="239"/>
      <c r="S35" s="239"/>
      <c r="T35" s="240"/>
      <c r="U35" s="234"/>
      <c r="V35" s="234">
        <f>SUM(V36:V41)</f>
        <v>0.48</v>
      </c>
      <c r="W35" s="234"/>
      <c r="X35" s="234"/>
      <c r="AG35" t="s">
        <v>132</v>
      </c>
    </row>
    <row r="36" spans="1:60" outlineLevel="1">
      <c r="A36" s="241">
        <v>8</v>
      </c>
      <c r="B36" s="242" t="s">
        <v>612</v>
      </c>
      <c r="C36" s="253" t="s">
        <v>613</v>
      </c>
      <c r="D36" s="243" t="s">
        <v>338</v>
      </c>
      <c r="E36" s="244">
        <v>1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6"/>
      <c r="S36" s="246" t="s">
        <v>136</v>
      </c>
      <c r="T36" s="247" t="s">
        <v>136</v>
      </c>
      <c r="U36" s="231">
        <v>0.48199999999999998</v>
      </c>
      <c r="V36" s="231">
        <f>ROUND(E36*U36,2)</f>
        <v>0.48</v>
      </c>
      <c r="W36" s="231"/>
      <c r="X36" s="231" t="s">
        <v>137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138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29"/>
      <c r="B37" s="230"/>
      <c r="C37" s="254" t="s">
        <v>614</v>
      </c>
      <c r="D37" s="232"/>
      <c r="E37" s="233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140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29"/>
      <c r="B38" s="230"/>
      <c r="C38" s="254" t="s">
        <v>55</v>
      </c>
      <c r="D38" s="232"/>
      <c r="E38" s="233">
        <v>1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12"/>
      <c r="Z38" s="212"/>
      <c r="AA38" s="212"/>
      <c r="AB38" s="212"/>
      <c r="AC38" s="212"/>
      <c r="AD38" s="212"/>
      <c r="AE38" s="212"/>
      <c r="AF38" s="212"/>
      <c r="AG38" s="212" t="s">
        <v>140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41">
        <v>9</v>
      </c>
      <c r="B39" s="242" t="s">
        <v>615</v>
      </c>
      <c r="C39" s="253" t="s">
        <v>616</v>
      </c>
      <c r="D39" s="243" t="s">
        <v>262</v>
      </c>
      <c r="E39" s="244">
        <v>3.5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6"/>
      <c r="S39" s="246" t="s">
        <v>405</v>
      </c>
      <c r="T39" s="247" t="s">
        <v>406</v>
      </c>
      <c r="U39" s="231">
        <v>0</v>
      </c>
      <c r="V39" s="231">
        <f>ROUND(E39*U39,2)</f>
        <v>0</v>
      </c>
      <c r="W39" s="231"/>
      <c r="X39" s="231" t="s">
        <v>137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138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29"/>
      <c r="B40" s="230"/>
      <c r="C40" s="254" t="s">
        <v>614</v>
      </c>
      <c r="D40" s="232"/>
      <c r="E40" s="233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12"/>
      <c r="Z40" s="212"/>
      <c r="AA40" s="212"/>
      <c r="AB40" s="212"/>
      <c r="AC40" s="212"/>
      <c r="AD40" s="212"/>
      <c r="AE40" s="212"/>
      <c r="AF40" s="212"/>
      <c r="AG40" s="212" t="s">
        <v>140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29"/>
      <c r="B41" s="230"/>
      <c r="C41" s="254" t="s">
        <v>617</v>
      </c>
      <c r="D41" s="232"/>
      <c r="E41" s="233">
        <v>3.5</v>
      </c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12"/>
      <c r="Z41" s="212"/>
      <c r="AA41" s="212"/>
      <c r="AB41" s="212"/>
      <c r="AC41" s="212"/>
      <c r="AD41" s="212"/>
      <c r="AE41" s="212"/>
      <c r="AF41" s="212"/>
      <c r="AG41" s="212" t="s">
        <v>140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>
      <c r="A42" s="235" t="s">
        <v>131</v>
      </c>
      <c r="B42" s="236" t="s">
        <v>89</v>
      </c>
      <c r="C42" s="252" t="s">
        <v>90</v>
      </c>
      <c r="D42" s="237"/>
      <c r="E42" s="238"/>
      <c r="F42" s="239"/>
      <c r="G42" s="239">
        <f>SUMIF(AG43:AG45,"&lt;&gt;NOR",G43:G45)</f>
        <v>0</v>
      </c>
      <c r="H42" s="239"/>
      <c r="I42" s="239">
        <f>SUM(I43:I45)</f>
        <v>0</v>
      </c>
      <c r="J42" s="239"/>
      <c r="K42" s="239">
        <f>SUM(K43:K45)</f>
        <v>0</v>
      </c>
      <c r="L42" s="239"/>
      <c r="M42" s="239">
        <f>SUM(M43:M45)</f>
        <v>0</v>
      </c>
      <c r="N42" s="239"/>
      <c r="O42" s="239">
        <f>SUM(O43:O45)</f>
        <v>0.01</v>
      </c>
      <c r="P42" s="239"/>
      <c r="Q42" s="239">
        <f>SUM(Q43:Q45)</f>
        <v>0</v>
      </c>
      <c r="R42" s="239"/>
      <c r="S42" s="239"/>
      <c r="T42" s="240"/>
      <c r="U42" s="234"/>
      <c r="V42" s="234">
        <f>SUM(V43:V45)</f>
        <v>1.31</v>
      </c>
      <c r="W42" s="234"/>
      <c r="X42" s="234"/>
      <c r="AG42" t="s">
        <v>132</v>
      </c>
    </row>
    <row r="43" spans="1:60" ht="22.5" outlineLevel="1">
      <c r="A43" s="241">
        <v>10</v>
      </c>
      <c r="B43" s="242" t="s">
        <v>618</v>
      </c>
      <c r="C43" s="253" t="s">
        <v>619</v>
      </c>
      <c r="D43" s="243" t="s">
        <v>262</v>
      </c>
      <c r="E43" s="244">
        <v>1.3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6">
        <f>G43*(1+L43/100)</f>
        <v>0</v>
      </c>
      <c r="N43" s="246">
        <v>6.9800000000000001E-3</v>
      </c>
      <c r="O43" s="246">
        <f>ROUND(E43*N43,2)</f>
        <v>0.01</v>
      </c>
      <c r="P43" s="246">
        <v>0</v>
      </c>
      <c r="Q43" s="246">
        <f>ROUND(E43*P43,2)</f>
        <v>0</v>
      </c>
      <c r="R43" s="246"/>
      <c r="S43" s="246" t="s">
        <v>136</v>
      </c>
      <c r="T43" s="247" t="s">
        <v>136</v>
      </c>
      <c r="U43" s="231">
        <v>1.0096000000000001</v>
      </c>
      <c r="V43" s="231">
        <f>ROUND(E43*U43,2)</f>
        <v>1.31</v>
      </c>
      <c r="W43" s="231"/>
      <c r="X43" s="231" t="s">
        <v>137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138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29"/>
      <c r="B44" s="230"/>
      <c r="C44" s="254" t="s">
        <v>620</v>
      </c>
      <c r="D44" s="232"/>
      <c r="E44" s="233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12"/>
      <c r="Z44" s="212"/>
      <c r="AA44" s="212"/>
      <c r="AB44" s="212"/>
      <c r="AC44" s="212"/>
      <c r="AD44" s="212"/>
      <c r="AE44" s="212"/>
      <c r="AF44" s="212"/>
      <c r="AG44" s="212" t="s">
        <v>140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29"/>
      <c r="B45" s="230"/>
      <c r="C45" s="254" t="s">
        <v>469</v>
      </c>
      <c r="D45" s="232"/>
      <c r="E45" s="233">
        <v>1.3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12"/>
      <c r="Z45" s="212"/>
      <c r="AA45" s="212"/>
      <c r="AB45" s="212"/>
      <c r="AC45" s="212"/>
      <c r="AD45" s="212"/>
      <c r="AE45" s="212"/>
      <c r="AF45" s="212"/>
      <c r="AG45" s="212" t="s">
        <v>140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>
      <c r="A46" s="235" t="s">
        <v>131</v>
      </c>
      <c r="B46" s="236" t="s">
        <v>95</v>
      </c>
      <c r="C46" s="252" t="s">
        <v>96</v>
      </c>
      <c r="D46" s="237"/>
      <c r="E46" s="238"/>
      <c r="F46" s="239"/>
      <c r="G46" s="239">
        <f>SUMIF(AG47:AG69,"&lt;&gt;NOR",G47:G69)</f>
        <v>0</v>
      </c>
      <c r="H46" s="239"/>
      <c r="I46" s="239">
        <f>SUM(I47:I69)</f>
        <v>0</v>
      </c>
      <c r="J46" s="239"/>
      <c r="K46" s="239">
        <f>SUM(K47:K69)</f>
        <v>0</v>
      </c>
      <c r="L46" s="239"/>
      <c r="M46" s="239">
        <f>SUM(M47:M69)</f>
        <v>0</v>
      </c>
      <c r="N46" s="239"/>
      <c r="O46" s="239">
        <f>SUM(O47:O69)</f>
        <v>0</v>
      </c>
      <c r="P46" s="239"/>
      <c r="Q46" s="239">
        <f>SUM(Q47:Q69)</f>
        <v>0</v>
      </c>
      <c r="R46" s="239"/>
      <c r="S46" s="239"/>
      <c r="T46" s="240"/>
      <c r="U46" s="234"/>
      <c r="V46" s="234">
        <f>SUM(V47:V69)</f>
        <v>0.48</v>
      </c>
      <c r="W46" s="234"/>
      <c r="X46" s="234"/>
      <c r="AG46" t="s">
        <v>132</v>
      </c>
    </row>
    <row r="47" spans="1:60" outlineLevel="1">
      <c r="A47" s="241">
        <v>11</v>
      </c>
      <c r="B47" s="242" t="s">
        <v>621</v>
      </c>
      <c r="C47" s="253" t="s">
        <v>622</v>
      </c>
      <c r="D47" s="243" t="s">
        <v>262</v>
      </c>
      <c r="E47" s="244">
        <v>3.5</v>
      </c>
      <c r="F47" s="245"/>
      <c r="G47" s="246">
        <f>ROUND(E47*F47,2)</f>
        <v>0</v>
      </c>
      <c r="H47" s="245"/>
      <c r="I47" s="246">
        <f>ROUND(E47*H47,2)</f>
        <v>0</v>
      </c>
      <c r="J47" s="245"/>
      <c r="K47" s="246">
        <f>ROUND(E47*J47,2)</f>
        <v>0</v>
      </c>
      <c r="L47" s="246">
        <v>21</v>
      </c>
      <c r="M47" s="246">
        <f>G47*(1+L47/100)</f>
        <v>0</v>
      </c>
      <c r="N47" s="246">
        <v>0</v>
      </c>
      <c r="O47" s="246">
        <f>ROUND(E47*N47,2)</f>
        <v>0</v>
      </c>
      <c r="P47" s="246">
        <v>0</v>
      </c>
      <c r="Q47" s="246">
        <f>ROUND(E47*P47,2)</f>
        <v>0</v>
      </c>
      <c r="R47" s="246"/>
      <c r="S47" s="246" t="s">
        <v>136</v>
      </c>
      <c r="T47" s="247" t="s">
        <v>136</v>
      </c>
      <c r="U47" s="231">
        <v>8.8999999999999996E-2</v>
      </c>
      <c r="V47" s="231">
        <f>ROUND(E47*U47,2)</f>
        <v>0.31</v>
      </c>
      <c r="W47" s="231"/>
      <c r="X47" s="231" t="s">
        <v>137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138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29"/>
      <c r="B48" s="230"/>
      <c r="C48" s="254" t="s">
        <v>623</v>
      </c>
      <c r="D48" s="232"/>
      <c r="E48" s="233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2"/>
      <c r="Z48" s="212"/>
      <c r="AA48" s="212"/>
      <c r="AB48" s="212"/>
      <c r="AC48" s="212"/>
      <c r="AD48" s="212"/>
      <c r="AE48" s="212"/>
      <c r="AF48" s="212"/>
      <c r="AG48" s="212" t="s">
        <v>140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>
      <c r="A49" s="229"/>
      <c r="B49" s="230"/>
      <c r="C49" s="254" t="s">
        <v>617</v>
      </c>
      <c r="D49" s="232"/>
      <c r="E49" s="233">
        <v>3.5</v>
      </c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12"/>
      <c r="Z49" s="212"/>
      <c r="AA49" s="212"/>
      <c r="AB49" s="212"/>
      <c r="AC49" s="212"/>
      <c r="AD49" s="212"/>
      <c r="AE49" s="212"/>
      <c r="AF49" s="212"/>
      <c r="AG49" s="212" t="s">
        <v>140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>
      <c r="A50" s="241">
        <v>12</v>
      </c>
      <c r="B50" s="242" t="s">
        <v>624</v>
      </c>
      <c r="C50" s="253" t="s">
        <v>625</v>
      </c>
      <c r="D50" s="243" t="s">
        <v>338</v>
      </c>
      <c r="E50" s="244">
        <v>1</v>
      </c>
      <c r="F50" s="245"/>
      <c r="G50" s="246">
        <f>ROUND(E50*F50,2)</f>
        <v>0</v>
      </c>
      <c r="H50" s="245"/>
      <c r="I50" s="246">
        <f>ROUND(E50*H50,2)</f>
        <v>0</v>
      </c>
      <c r="J50" s="245"/>
      <c r="K50" s="246">
        <f>ROUND(E50*J50,2)</f>
        <v>0</v>
      </c>
      <c r="L50" s="246">
        <v>21</v>
      </c>
      <c r="M50" s="246">
        <f>G50*(1+L50/100)</f>
        <v>0</v>
      </c>
      <c r="N50" s="246">
        <v>0</v>
      </c>
      <c r="O50" s="246">
        <f>ROUND(E50*N50,2)</f>
        <v>0</v>
      </c>
      <c r="P50" s="246">
        <v>0</v>
      </c>
      <c r="Q50" s="246">
        <f>ROUND(E50*P50,2)</f>
        <v>0</v>
      </c>
      <c r="R50" s="246"/>
      <c r="S50" s="246" t="s">
        <v>405</v>
      </c>
      <c r="T50" s="247" t="s">
        <v>406</v>
      </c>
      <c r="U50" s="231">
        <v>0</v>
      </c>
      <c r="V50" s="231">
        <f>ROUND(E50*U50,2)</f>
        <v>0</v>
      </c>
      <c r="W50" s="231"/>
      <c r="X50" s="231" t="s">
        <v>137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138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29"/>
      <c r="B51" s="230"/>
      <c r="C51" s="254" t="s">
        <v>626</v>
      </c>
      <c r="D51" s="232"/>
      <c r="E51" s="233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12"/>
      <c r="Z51" s="212"/>
      <c r="AA51" s="212"/>
      <c r="AB51" s="212"/>
      <c r="AC51" s="212"/>
      <c r="AD51" s="212"/>
      <c r="AE51" s="212"/>
      <c r="AF51" s="212"/>
      <c r="AG51" s="212" t="s">
        <v>140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29"/>
      <c r="B52" s="230"/>
      <c r="C52" s="254" t="s">
        <v>55</v>
      </c>
      <c r="D52" s="232"/>
      <c r="E52" s="233">
        <v>1</v>
      </c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12"/>
      <c r="Z52" s="212"/>
      <c r="AA52" s="212"/>
      <c r="AB52" s="212"/>
      <c r="AC52" s="212"/>
      <c r="AD52" s="212"/>
      <c r="AE52" s="212"/>
      <c r="AF52" s="212"/>
      <c r="AG52" s="212" t="s">
        <v>140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>
      <c r="A53" s="241">
        <v>13</v>
      </c>
      <c r="B53" s="242" t="s">
        <v>627</v>
      </c>
      <c r="C53" s="253" t="s">
        <v>628</v>
      </c>
      <c r="D53" s="243" t="s">
        <v>513</v>
      </c>
      <c r="E53" s="244">
        <v>1</v>
      </c>
      <c r="F53" s="245"/>
      <c r="G53" s="246">
        <f>ROUND(E53*F53,2)</f>
        <v>0</v>
      </c>
      <c r="H53" s="245"/>
      <c r="I53" s="246">
        <f>ROUND(E53*H53,2)</f>
        <v>0</v>
      </c>
      <c r="J53" s="245"/>
      <c r="K53" s="246">
        <f>ROUND(E53*J53,2)</f>
        <v>0</v>
      </c>
      <c r="L53" s="246">
        <v>21</v>
      </c>
      <c r="M53" s="246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6"/>
      <c r="S53" s="246" t="s">
        <v>405</v>
      </c>
      <c r="T53" s="247" t="s">
        <v>406</v>
      </c>
      <c r="U53" s="231">
        <v>0</v>
      </c>
      <c r="V53" s="231">
        <f>ROUND(E53*U53,2)</f>
        <v>0</v>
      </c>
      <c r="W53" s="231"/>
      <c r="X53" s="231" t="s">
        <v>137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138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>
      <c r="A54" s="229"/>
      <c r="B54" s="230"/>
      <c r="C54" s="254" t="s">
        <v>629</v>
      </c>
      <c r="D54" s="232"/>
      <c r="E54" s="233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12"/>
      <c r="Z54" s="212"/>
      <c r="AA54" s="212"/>
      <c r="AB54" s="212"/>
      <c r="AC54" s="212"/>
      <c r="AD54" s="212"/>
      <c r="AE54" s="212"/>
      <c r="AF54" s="212"/>
      <c r="AG54" s="212" t="s">
        <v>140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>
      <c r="A55" s="229"/>
      <c r="B55" s="230"/>
      <c r="C55" s="254" t="s">
        <v>630</v>
      </c>
      <c r="D55" s="232"/>
      <c r="E55" s="233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2"/>
      <c r="Z55" s="212"/>
      <c r="AA55" s="212"/>
      <c r="AB55" s="212"/>
      <c r="AC55" s="212"/>
      <c r="AD55" s="212"/>
      <c r="AE55" s="212"/>
      <c r="AF55" s="212"/>
      <c r="AG55" s="212" t="s">
        <v>140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>
      <c r="A56" s="229"/>
      <c r="B56" s="230"/>
      <c r="C56" s="254" t="s">
        <v>631</v>
      </c>
      <c r="D56" s="232"/>
      <c r="E56" s="233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12"/>
      <c r="Z56" s="212"/>
      <c r="AA56" s="212"/>
      <c r="AB56" s="212"/>
      <c r="AC56" s="212"/>
      <c r="AD56" s="212"/>
      <c r="AE56" s="212"/>
      <c r="AF56" s="212"/>
      <c r="AG56" s="212" t="s">
        <v>140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29"/>
      <c r="B57" s="230"/>
      <c r="C57" s="254" t="s">
        <v>55</v>
      </c>
      <c r="D57" s="232"/>
      <c r="E57" s="233">
        <v>1</v>
      </c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12"/>
      <c r="Z57" s="212"/>
      <c r="AA57" s="212"/>
      <c r="AB57" s="212"/>
      <c r="AC57" s="212"/>
      <c r="AD57" s="212"/>
      <c r="AE57" s="212"/>
      <c r="AF57" s="212"/>
      <c r="AG57" s="212" t="s">
        <v>140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41">
        <v>14</v>
      </c>
      <c r="B58" s="242" t="s">
        <v>632</v>
      </c>
      <c r="C58" s="253" t="s">
        <v>633</v>
      </c>
      <c r="D58" s="243" t="s">
        <v>404</v>
      </c>
      <c r="E58" s="244">
        <v>1</v>
      </c>
      <c r="F58" s="245"/>
      <c r="G58" s="246">
        <f>ROUND(E58*F58,2)</f>
        <v>0</v>
      </c>
      <c r="H58" s="245"/>
      <c r="I58" s="246">
        <f>ROUND(E58*H58,2)</f>
        <v>0</v>
      </c>
      <c r="J58" s="245"/>
      <c r="K58" s="246">
        <f>ROUND(E58*J58,2)</f>
        <v>0</v>
      </c>
      <c r="L58" s="246">
        <v>21</v>
      </c>
      <c r="M58" s="246">
        <f>G58*(1+L58/100)</f>
        <v>0</v>
      </c>
      <c r="N58" s="246">
        <v>0</v>
      </c>
      <c r="O58" s="246">
        <f>ROUND(E58*N58,2)</f>
        <v>0</v>
      </c>
      <c r="P58" s="246">
        <v>0</v>
      </c>
      <c r="Q58" s="246">
        <f>ROUND(E58*P58,2)</f>
        <v>0</v>
      </c>
      <c r="R58" s="246"/>
      <c r="S58" s="246" t="s">
        <v>405</v>
      </c>
      <c r="T58" s="247" t="s">
        <v>406</v>
      </c>
      <c r="U58" s="231">
        <v>0</v>
      </c>
      <c r="V58" s="231">
        <f>ROUND(E58*U58,2)</f>
        <v>0</v>
      </c>
      <c r="W58" s="231"/>
      <c r="X58" s="231" t="s">
        <v>137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138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>
      <c r="A59" s="229"/>
      <c r="B59" s="230"/>
      <c r="C59" s="254" t="s">
        <v>634</v>
      </c>
      <c r="D59" s="232"/>
      <c r="E59" s="233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12"/>
      <c r="Z59" s="212"/>
      <c r="AA59" s="212"/>
      <c r="AB59" s="212"/>
      <c r="AC59" s="212"/>
      <c r="AD59" s="212"/>
      <c r="AE59" s="212"/>
      <c r="AF59" s="212"/>
      <c r="AG59" s="212" t="s">
        <v>140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29"/>
      <c r="B60" s="230"/>
      <c r="C60" s="254" t="s">
        <v>635</v>
      </c>
      <c r="D60" s="232"/>
      <c r="E60" s="233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12"/>
      <c r="Z60" s="212"/>
      <c r="AA60" s="212"/>
      <c r="AB60" s="212"/>
      <c r="AC60" s="212"/>
      <c r="AD60" s="212"/>
      <c r="AE60" s="212"/>
      <c r="AF60" s="212"/>
      <c r="AG60" s="212" t="s">
        <v>140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>
      <c r="A61" s="229"/>
      <c r="B61" s="230"/>
      <c r="C61" s="254" t="s">
        <v>636</v>
      </c>
      <c r="D61" s="232"/>
      <c r="E61" s="233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12"/>
      <c r="Z61" s="212"/>
      <c r="AA61" s="212"/>
      <c r="AB61" s="212"/>
      <c r="AC61" s="212"/>
      <c r="AD61" s="212"/>
      <c r="AE61" s="212"/>
      <c r="AF61" s="212"/>
      <c r="AG61" s="212" t="s">
        <v>140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29"/>
      <c r="B62" s="230"/>
      <c r="C62" s="254" t="s">
        <v>55</v>
      </c>
      <c r="D62" s="232"/>
      <c r="E62" s="233">
        <v>1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12"/>
      <c r="Z62" s="212"/>
      <c r="AA62" s="212"/>
      <c r="AB62" s="212"/>
      <c r="AC62" s="212"/>
      <c r="AD62" s="212"/>
      <c r="AE62" s="212"/>
      <c r="AF62" s="212"/>
      <c r="AG62" s="212" t="s">
        <v>140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41">
        <v>15</v>
      </c>
      <c r="B63" s="242" t="s">
        <v>637</v>
      </c>
      <c r="C63" s="253" t="s">
        <v>638</v>
      </c>
      <c r="D63" s="243" t="s">
        <v>262</v>
      </c>
      <c r="E63" s="244">
        <v>3.85</v>
      </c>
      <c r="F63" s="245"/>
      <c r="G63" s="246">
        <f>ROUND(E63*F63,2)</f>
        <v>0</v>
      </c>
      <c r="H63" s="245"/>
      <c r="I63" s="246">
        <f>ROUND(E63*H63,2)</f>
        <v>0</v>
      </c>
      <c r="J63" s="245"/>
      <c r="K63" s="246">
        <f>ROUND(E63*J63,2)</f>
        <v>0</v>
      </c>
      <c r="L63" s="246">
        <v>21</v>
      </c>
      <c r="M63" s="246">
        <f>G63*(1+L63/100)</f>
        <v>0</v>
      </c>
      <c r="N63" s="246">
        <v>6.8999999999999997E-4</v>
      </c>
      <c r="O63" s="246">
        <f>ROUND(E63*N63,2)</f>
        <v>0</v>
      </c>
      <c r="P63" s="246">
        <v>0</v>
      </c>
      <c r="Q63" s="246">
        <f>ROUND(E63*P63,2)</f>
        <v>0</v>
      </c>
      <c r="R63" s="246" t="s">
        <v>339</v>
      </c>
      <c r="S63" s="246" t="s">
        <v>136</v>
      </c>
      <c r="T63" s="247" t="s">
        <v>136</v>
      </c>
      <c r="U63" s="231">
        <v>0</v>
      </c>
      <c r="V63" s="231">
        <f>ROUND(E63*U63,2)</f>
        <v>0</v>
      </c>
      <c r="W63" s="231"/>
      <c r="X63" s="231" t="s">
        <v>340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341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29"/>
      <c r="B64" s="230"/>
      <c r="C64" s="254" t="s">
        <v>639</v>
      </c>
      <c r="D64" s="232"/>
      <c r="E64" s="233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12"/>
      <c r="Z64" s="212"/>
      <c r="AA64" s="212"/>
      <c r="AB64" s="212"/>
      <c r="AC64" s="212"/>
      <c r="AD64" s="212"/>
      <c r="AE64" s="212"/>
      <c r="AF64" s="212"/>
      <c r="AG64" s="212" t="s">
        <v>140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>
      <c r="A65" s="229"/>
      <c r="B65" s="230"/>
      <c r="C65" s="254" t="s">
        <v>640</v>
      </c>
      <c r="D65" s="232"/>
      <c r="E65" s="233">
        <v>3.85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12"/>
      <c r="Z65" s="212"/>
      <c r="AA65" s="212"/>
      <c r="AB65" s="212"/>
      <c r="AC65" s="212"/>
      <c r="AD65" s="212"/>
      <c r="AE65" s="212"/>
      <c r="AF65" s="212"/>
      <c r="AG65" s="212" t="s">
        <v>140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41">
        <v>16</v>
      </c>
      <c r="B66" s="242" t="s">
        <v>641</v>
      </c>
      <c r="C66" s="253" t="s">
        <v>642</v>
      </c>
      <c r="D66" s="243" t="s">
        <v>262</v>
      </c>
      <c r="E66" s="244">
        <v>5</v>
      </c>
      <c r="F66" s="245"/>
      <c r="G66" s="246">
        <f>ROUND(E66*F66,2)</f>
        <v>0</v>
      </c>
      <c r="H66" s="245"/>
      <c r="I66" s="246">
        <f>ROUND(E66*H66,2)</f>
        <v>0</v>
      </c>
      <c r="J66" s="245"/>
      <c r="K66" s="246">
        <f>ROUND(E66*J66,2)</f>
        <v>0</v>
      </c>
      <c r="L66" s="246">
        <v>21</v>
      </c>
      <c r="M66" s="246">
        <f>G66*(1+L66/100)</f>
        <v>0</v>
      </c>
      <c r="N66" s="246">
        <v>4.0000000000000003E-5</v>
      </c>
      <c r="O66" s="246">
        <f>ROUND(E66*N66,2)</f>
        <v>0</v>
      </c>
      <c r="P66" s="246">
        <v>0</v>
      </c>
      <c r="Q66" s="246">
        <f>ROUND(E66*P66,2)</f>
        <v>0</v>
      </c>
      <c r="R66" s="246"/>
      <c r="S66" s="246" t="s">
        <v>136</v>
      </c>
      <c r="T66" s="247" t="s">
        <v>136</v>
      </c>
      <c r="U66" s="231">
        <v>3.4000000000000002E-2</v>
      </c>
      <c r="V66" s="231">
        <f>ROUND(E66*U66,2)</f>
        <v>0.17</v>
      </c>
      <c r="W66" s="231"/>
      <c r="X66" s="231" t="s">
        <v>643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644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>
      <c r="A67" s="229"/>
      <c r="B67" s="230"/>
      <c r="C67" s="254" t="s">
        <v>645</v>
      </c>
      <c r="D67" s="232"/>
      <c r="E67" s="233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12"/>
      <c r="Z67" s="212"/>
      <c r="AA67" s="212"/>
      <c r="AB67" s="212"/>
      <c r="AC67" s="212"/>
      <c r="AD67" s="212"/>
      <c r="AE67" s="212"/>
      <c r="AF67" s="212"/>
      <c r="AG67" s="212" t="s">
        <v>140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>
      <c r="A68" s="229"/>
      <c r="B68" s="230"/>
      <c r="C68" s="254" t="s">
        <v>646</v>
      </c>
      <c r="D68" s="232"/>
      <c r="E68" s="233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12"/>
      <c r="Z68" s="212"/>
      <c r="AA68" s="212"/>
      <c r="AB68" s="212"/>
      <c r="AC68" s="212"/>
      <c r="AD68" s="212"/>
      <c r="AE68" s="212"/>
      <c r="AF68" s="212"/>
      <c r="AG68" s="212" t="s">
        <v>140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>
      <c r="A69" s="229"/>
      <c r="B69" s="230"/>
      <c r="C69" s="254" t="s">
        <v>71</v>
      </c>
      <c r="D69" s="232"/>
      <c r="E69" s="233">
        <v>5</v>
      </c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12"/>
      <c r="Z69" s="212"/>
      <c r="AA69" s="212"/>
      <c r="AB69" s="212"/>
      <c r="AC69" s="212"/>
      <c r="AD69" s="212"/>
      <c r="AE69" s="212"/>
      <c r="AF69" s="212"/>
      <c r="AG69" s="212" t="s">
        <v>140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>
      <c r="A70" s="235" t="s">
        <v>131</v>
      </c>
      <c r="B70" s="236" t="s">
        <v>97</v>
      </c>
      <c r="C70" s="252" t="s">
        <v>98</v>
      </c>
      <c r="D70" s="237"/>
      <c r="E70" s="238"/>
      <c r="F70" s="239"/>
      <c r="G70" s="239">
        <f>SUMIF(AG71:AG97,"&lt;&gt;NOR",G71:G97)</f>
        <v>0</v>
      </c>
      <c r="H70" s="239"/>
      <c r="I70" s="239">
        <f>SUM(I71:I97)</f>
        <v>0</v>
      </c>
      <c r="J70" s="239"/>
      <c r="K70" s="239">
        <f>SUM(K71:K97)</f>
        <v>0</v>
      </c>
      <c r="L70" s="239"/>
      <c r="M70" s="239">
        <f>SUM(M71:M97)</f>
        <v>0</v>
      </c>
      <c r="N70" s="239"/>
      <c r="O70" s="239">
        <f>SUM(O71:O97)</f>
        <v>0</v>
      </c>
      <c r="P70" s="239"/>
      <c r="Q70" s="239">
        <f>SUM(Q71:Q97)</f>
        <v>0.47</v>
      </c>
      <c r="R70" s="239"/>
      <c r="S70" s="239"/>
      <c r="T70" s="240"/>
      <c r="U70" s="234"/>
      <c r="V70" s="234">
        <f>SUM(V71:V97)</f>
        <v>3.54</v>
      </c>
      <c r="W70" s="234"/>
      <c r="X70" s="234"/>
      <c r="AG70" t="s">
        <v>132</v>
      </c>
    </row>
    <row r="71" spans="1:60" outlineLevel="1">
      <c r="A71" s="241">
        <v>17</v>
      </c>
      <c r="B71" s="242" t="s">
        <v>647</v>
      </c>
      <c r="C71" s="253" t="s">
        <v>648</v>
      </c>
      <c r="D71" s="243" t="s">
        <v>148</v>
      </c>
      <c r="E71" s="244">
        <v>2.1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6">
        <v>0</v>
      </c>
      <c r="O71" s="246">
        <f>ROUND(E71*N71,2)</f>
        <v>0</v>
      </c>
      <c r="P71" s="246">
        <v>0.22500000000000001</v>
      </c>
      <c r="Q71" s="246">
        <f>ROUND(E71*P71,2)</f>
        <v>0.47</v>
      </c>
      <c r="R71" s="246"/>
      <c r="S71" s="246" t="s">
        <v>136</v>
      </c>
      <c r="T71" s="247" t="s">
        <v>136</v>
      </c>
      <c r="U71" s="231">
        <v>0.14199999999999999</v>
      </c>
      <c r="V71" s="231">
        <f>ROUND(E71*U71,2)</f>
        <v>0.3</v>
      </c>
      <c r="W71" s="231"/>
      <c r="X71" s="231" t="s">
        <v>137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138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>
      <c r="A72" s="229"/>
      <c r="B72" s="230"/>
      <c r="C72" s="254" t="s">
        <v>649</v>
      </c>
      <c r="D72" s="232"/>
      <c r="E72" s="233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12"/>
      <c r="Z72" s="212"/>
      <c r="AA72" s="212"/>
      <c r="AB72" s="212"/>
      <c r="AC72" s="212"/>
      <c r="AD72" s="212"/>
      <c r="AE72" s="212"/>
      <c r="AF72" s="212"/>
      <c r="AG72" s="212" t="s">
        <v>140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>
      <c r="A73" s="229"/>
      <c r="B73" s="230"/>
      <c r="C73" s="254" t="s">
        <v>650</v>
      </c>
      <c r="D73" s="232"/>
      <c r="E73" s="233">
        <v>2.1</v>
      </c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12"/>
      <c r="Z73" s="212"/>
      <c r="AA73" s="212"/>
      <c r="AB73" s="212"/>
      <c r="AC73" s="212"/>
      <c r="AD73" s="212"/>
      <c r="AE73" s="212"/>
      <c r="AF73" s="212"/>
      <c r="AG73" s="212" t="s">
        <v>140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>
      <c r="A74" s="241">
        <v>18</v>
      </c>
      <c r="B74" s="242" t="s">
        <v>651</v>
      </c>
      <c r="C74" s="253" t="s">
        <v>652</v>
      </c>
      <c r="D74" s="243" t="s">
        <v>148</v>
      </c>
      <c r="E74" s="244">
        <v>0.9</v>
      </c>
      <c r="F74" s="245"/>
      <c r="G74" s="246">
        <f>ROUND(E74*F74,2)</f>
        <v>0</v>
      </c>
      <c r="H74" s="245"/>
      <c r="I74" s="246">
        <f>ROUND(E74*H74,2)</f>
        <v>0</v>
      </c>
      <c r="J74" s="245"/>
      <c r="K74" s="246">
        <f>ROUND(E74*J74,2)</f>
        <v>0</v>
      </c>
      <c r="L74" s="246">
        <v>21</v>
      </c>
      <c r="M74" s="246">
        <f>G74*(1+L74/100)</f>
        <v>0</v>
      </c>
      <c r="N74" s="246">
        <v>0</v>
      </c>
      <c r="O74" s="246">
        <f>ROUND(E74*N74,2)</f>
        <v>0</v>
      </c>
      <c r="P74" s="246">
        <v>0</v>
      </c>
      <c r="Q74" s="246">
        <f>ROUND(E74*P74,2)</f>
        <v>0</v>
      </c>
      <c r="R74" s="246"/>
      <c r="S74" s="246" t="s">
        <v>136</v>
      </c>
      <c r="T74" s="247" t="s">
        <v>136</v>
      </c>
      <c r="U74" s="231">
        <v>0.34</v>
      </c>
      <c r="V74" s="231">
        <f>ROUND(E74*U74,2)</f>
        <v>0.31</v>
      </c>
      <c r="W74" s="231"/>
      <c r="X74" s="231" t="s">
        <v>137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138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>
      <c r="A75" s="229"/>
      <c r="B75" s="230"/>
      <c r="C75" s="254" t="s">
        <v>653</v>
      </c>
      <c r="D75" s="232"/>
      <c r="E75" s="233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12"/>
      <c r="Z75" s="212"/>
      <c r="AA75" s="212"/>
      <c r="AB75" s="212"/>
      <c r="AC75" s="212"/>
      <c r="AD75" s="212"/>
      <c r="AE75" s="212"/>
      <c r="AF75" s="212"/>
      <c r="AG75" s="212" t="s">
        <v>140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29"/>
      <c r="B76" s="230"/>
      <c r="C76" s="254" t="s">
        <v>654</v>
      </c>
      <c r="D76" s="232"/>
      <c r="E76" s="233">
        <v>0.9</v>
      </c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12"/>
      <c r="Z76" s="212"/>
      <c r="AA76" s="212"/>
      <c r="AB76" s="212"/>
      <c r="AC76" s="212"/>
      <c r="AD76" s="212"/>
      <c r="AE76" s="212"/>
      <c r="AF76" s="212"/>
      <c r="AG76" s="212" t="s">
        <v>140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>
      <c r="A77" s="241">
        <v>19</v>
      </c>
      <c r="B77" s="242" t="s">
        <v>655</v>
      </c>
      <c r="C77" s="253" t="s">
        <v>656</v>
      </c>
      <c r="D77" s="243" t="s">
        <v>262</v>
      </c>
      <c r="E77" s="244">
        <v>3.6</v>
      </c>
      <c r="F77" s="245"/>
      <c r="G77" s="246">
        <f>ROUND(E77*F77,2)</f>
        <v>0</v>
      </c>
      <c r="H77" s="245"/>
      <c r="I77" s="246">
        <f>ROUND(E77*H77,2)</f>
        <v>0</v>
      </c>
      <c r="J77" s="245"/>
      <c r="K77" s="246">
        <f>ROUND(E77*J77,2)</f>
        <v>0</v>
      </c>
      <c r="L77" s="246">
        <v>21</v>
      </c>
      <c r="M77" s="246">
        <f>G77*(1+L77/100)</f>
        <v>0</v>
      </c>
      <c r="N77" s="246">
        <v>0</v>
      </c>
      <c r="O77" s="246">
        <f>ROUND(E77*N77,2)</f>
        <v>0</v>
      </c>
      <c r="P77" s="246">
        <v>0</v>
      </c>
      <c r="Q77" s="246">
        <f>ROUND(E77*P77,2)</f>
        <v>0</v>
      </c>
      <c r="R77" s="246"/>
      <c r="S77" s="246" t="s">
        <v>136</v>
      </c>
      <c r="T77" s="247" t="s">
        <v>136</v>
      </c>
      <c r="U77" s="231">
        <v>0.23</v>
      </c>
      <c r="V77" s="231">
        <f>ROUND(E77*U77,2)</f>
        <v>0.83</v>
      </c>
      <c r="W77" s="231"/>
      <c r="X77" s="231" t="s">
        <v>137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138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>
      <c r="A78" s="229"/>
      <c r="B78" s="230"/>
      <c r="C78" s="254" t="s">
        <v>657</v>
      </c>
      <c r="D78" s="232"/>
      <c r="E78" s="233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12"/>
      <c r="Z78" s="212"/>
      <c r="AA78" s="212"/>
      <c r="AB78" s="212"/>
      <c r="AC78" s="212"/>
      <c r="AD78" s="212"/>
      <c r="AE78" s="212"/>
      <c r="AF78" s="212"/>
      <c r="AG78" s="212" t="s">
        <v>140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>
      <c r="A79" s="229"/>
      <c r="B79" s="230"/>
      <c r="C79" s="254" t="s">
        <v>658</v>
      </c>
      <c r="D79" s="232"/>
      <c r="E79" s="233">
        <v>3.6</v>
      </c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12"/>
      <c r="Z79" s="212"/>
      <c r="AA79" s="212"/>
      <c r="AB79" s="212"/>
      <c r="AC79" s="212"/>
      <c r="AD79" s="212"/>
      <c r="AE79" s="212"/>
      <c r="AF79" s="212"/>
      <c r="AG79" s="212" t="s">
        <v>140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41">
        <v>20</v>
      </c>
      <c r="B80" s="242" t="s">
        <v>659</v>
      </c>
      <c r="C80" s="253" t="s">
        <v>660</v>
      </c>
      <c r="D80" s="243" t="s">
        <v>262</v>
      </c>
      <c r="E80" s="244">
        <v>3.5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6"/>
      <c r="S80" s="246" t="s">
        <v>136</v>
      </c>
      <c r="T80" s="247" t="s">
        <v>136</v>
      </c>
      <c r="U80" s="231">
        <v>0.13</v>
      </c>
      <c r="V80" s="231">
        <f>ROUND(E80*U80,2)</f>
        <v>0.46</v>
      </c>
      <c r="W80" s="231"/>
      <c r="X80" s="231" t="s">
        <v>137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138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29"/>
      <c r="B81" s="230"/>
      <c r="C81" s="254" t="s">
        <v>661</v>
      </c>
      <c r="D81" s="232"/>
      <c r="E81" s="233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12"/>
      <c r="Z81" s="212"/>
      <c r="AA81" s="212"/>
      <c r="AB81" s="212"/>
      <c r="AC81" s="212"/>
      <c r="AD81" s="212"/>
      <c r="AE81" s="212"/>
      <c r="AF81" s="212"/>
      <c r="AG81" s="212" t="s">
        <v>140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29"/>
      <c r="B82" s="230"/>
      <c r="C82" s="254" t="s">
        <v>617</v>
      </c>
      <c r="D82" s="232"/>
      <c r="E82" s="233">
        <v>3.5</v>
      </c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12"/>
      <c r="Z82" s="212"/>
      <c r="AA82" s="212"/>
      <c r="AB82" s="212"/>
      <c r="AC82" s="212"/>
      <c r="AD82" s="212"/>
      <c r="AE82" s="212"/>
      <c r="AF82" s="212"/>
      <c r="AG82" s="212" t="s">
        <v>140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41">
        <v>21</v>
      </c>
      <c r="B83" s="242" t="s">
        <v>662</v>
      </c>
      <c r="C83" s="253" t="s">
        <v>663</v>
      </c>
      <c r="D83" s="243" t="s">
        <v>262</v>
      </c>
      <c r="E83" s="244">
        <v>3.5</v>
      </c>
      <c r="F83" s="245"/>
      <c r="G83" s="246">
        <f>ROUND(E83*F83,2)</f>
        <v>0</v>
      </c>
      <c r="H83" s="245"/>
      <c r="I83" s="246">
        <f>ROUND(E83*H83,2)</f>
        <v>0</v>
      </c>
      <c r="J83" s="245"/>
      <c r="K83" s="246">
        <f>ROUND(E83*J83,2)</f>
        <v>0</v>
      </c>
      <c r="L83" s="246">
        <v>21</v>
      </c>
      <c r="M83" s="246">
        <f>G83*(1+L83/100)</f>
        <v>0</v>
      </c>
      <c r="N83" s="246">
        <v>6.0000000000000002E-5</v>
      </c>
      <c r="O83" s="246">
        <f>ROUND(E83*N83,2)</f>
        <v>0</v>
      </c>
      <c r="P83" s="246">
        <v>0</v>
      </c>
      <c r="Q83" s="246">
        <f>ROUND(E83*P83,2)</f>
        <v>0</v>
      </c>
      <c r="R83" s="246"/>
      <c r="S83" s="246" t="s">
        <v>136</v>
      </c>
      <c r="T83" s="247" t="s">
        <v>136</v>
      </c>
      <c r="U83" s="231">
        <v>2.5999999999999999E-2</v>
      </c>
      <c r="V83" s="231">
        <f>ROUND(E83*U83,2)</f>
        <v>0.09</v>
      </c>
      <c r="W83" s="231"/>
      <c r="X83" s="231" t="s">
        <v>137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138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29"/>
      <c r="B84" s="230"/>
      <c r="C84" s="254" t="s">
        <v>664</v>
      </c>
      <c r="D84" s="232"/>
      <c r="E84" s="233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12"/>
      <c r="Z84" s="212"/>
      <c r="AA84" s="212"/>
      <c r="AB84" s="212"/>
      <c r="AC84" s="212"/>
      <c r="AD84" s="212"/>
      <c r="AE84" s="212"/>
      <c r="AF84" s="212"/>
      <c r="AG84" s="212" t="s">
        <v>140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29"/>
      <c r="B85" s="230"/>
      <c r="C85" s="254" t="s">
        <v>617</v>
      </c>
      <c r="D85" s="232"/>
      <c r="E85" s="233">
        <v>3.5</v>
      </c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12"/>
      <c r="Z85" s="212"/>
      <c r="AA85" s="212"/>
      <c r="AB85" s="212"/>
      <c r="AC85" s="212"/>
      <c r="AD85" s="212"/>
      <c r="AE85" s="212"/>
      <c r="AF85" s="212"/>
      <c r="AG85" s="212" t="s">
        <v>140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41">
        <v>22</v>
      </c>
      <c r="B86" s="242" t="s">
        <v>665</v>
      </c>
      <c r="C86" s="253" t="s">
        <v>666</v>
      </c>
      <c r="D86" s="243" t="s">
        <v>262</v>
      </c>
      <c r="E86" s="244">
        <v>3.5</v>
      </c>
      <c r="F86" s="245"/>
      <c r="G86" s="246">
        <f>ROUND(E86*F86,2)</f>
        <v>0</v>
      </c>
      <c r="H86" s="245"/>
      <c r="I86" s="246">
        <f>ROUND(E86*H86,2)</f>
        <v>0</v>
      </c>
      <c r="J86" s="245"/>
      <c r="K86" s="246">
        <f>ROUND(E86*J86,2)</f>
        <v>0</v>
      </c>
      <c r="L86" s="246">
        <v>21</v>
      </c>
      <c r="M86" s="246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6"/>
      <c r="S86" s="246" t="s">
        <v>136</v>
      </c>
      <c r="T86" s="247" t="s">
        <v>136</v>
      </c>
      <c r="U86" s="231">
        <v>0.3105</v>
      </c>
      <c r="V86" s="231">
        <f>ROUND(E86*U86,2)</f>
        <v>1.0900000000000001</v>
      </c>
      <c r="W86" s="231"/>
      <c r="X86" s="231" t="s">
        <v>137</v>
      </c>
      <c r="Y86" s="212"/>
      <c r="Z86" s="212"/>
      <c r="AA86" s="212"/>
      <c r="AB86" s="212"/>
      <c r="AC86" s="212"/>
      <c r="AD86" s="212"/>
      <c r="AE86" s="212"/>
      <c r="AF86" s="212"/>
      <c r="AG86" s="212" t="s">
        <v>138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29"/>
      <c r="B87" s="230"/>
      <c r="C87" s="254" t="s">
        <v>667</v>
      </c>
      <c r="D87" s="232"/>
      <c r="E87" s="233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12"/>
      <c r="Z87" s="212"/>
      <c r="AA87" s="212"/>
      <c r="AB87" s="212"/>
      <c r="AC87" s="212"/>
      <c r="AD87" s="212"/>
      <c r="AE87" s="212"/>
      <c r="AF87" s="212"/>
      <c r="AG87" s="212" t="s">
        <v>140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29"/>
      <c r="B88" s="230"/>
      <c r="C88" s="254" t="s">
        <v>617</v>
      </c>
      <c r="D88" s="232"/>
      <c r="E88" s="233">
        <v>3.5</v>
      </c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12"/>
      <c r="Z88" s="212"/>
      <c r="AA88" s="212"/>
      <c r="AB88" s="212"/>
      <c r="AC88" s="212"/>
      <c r="AD88" s="212"/>
      <c r="AE88" s="212"/>
      <c r="AF88" s="212"/>
      <c r="AG88" s="212" t="s">
        <v>140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>
      <c r="A89" s="241">
        <v>23</v>
      </c>
      <c r="B89" s="242" t="s">
        <v>668</v>
      </c>
      <c r="C89" s="253" t="s">
        <v>669</v>
      </c>
      <c r="D89" s="243" t="s">
        <v>135</v>
      </c>
      <c r="E89" s="244">
        <v>0.7</v>
      </c>
      <c r="F89" s="245"/>
      <c r="G89" s="246">
        <f>ROUND(E89*F89,2)</f>
        <v>0</v>
      </c>
      <c r="H89" s="245"/>
      <c r="I89" s="246">
        <f>ROUND(E89*H89,2)</f>
        <v>0</v>
      </c>
      <c r="J89" s="245"/>
      <c r="K89" s="246">
        <f>ROUND(E89*J89,2)</f>
        <v>0</v>
      </c>
      <c r="L89" s="246">
        <v>21</v>
      </c>
      <c r="M89" s="246">
        <f>G89*(1+L89/100)</f>
        <v>0</v>
      </c>
      <c r="N89" s="246">
        <v>0</v>
      </c>
      <c r="O89" s="246">
        <f>ROUND(E89*N89,2)</f>
        <v>0</v>
      </c>
      <c r="P89" s="246">
        <v>0</v>
      </c>
      <c r="Q89" s="246">
        <f>ROUND(E89*P89,2)</f>
        <v>0</v>
      </c>
      <c r="R89" s="246"/>
      <c r="S89" s="246" t="s">
        <v>136</v>
      </c>
      <c r="T89" s="247" t="s">
        <v>136</v>
      </c>
      <c r="U89" s="231">
        <v>0.66300000000000003</v>
      </c>
      <c r="V89" s="231">
        <f>ROUND(E89*U89,2)</f>
        <v>0.46</v>
      </c>
      <c r="W89" s="231"/>
      <c r="X89" s="231" t="s">
        <v>137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138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ht="22.5" outlineLevel="1">
      <c r="A90" s="229"/>
      <c r="B90" s="230"/>
      <c r="C90" s="254" t="s">
        <v>670</v>
      </c>
      <c r="D90" s="232"/>
      <c r="E90" s="233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12"/>
      <c r="Z90" s="212"/>
      <c r="AA90" s="212"/>
      <c r="AB90" s="212"/>
      <c r="AC90" s="212"/>
      <c r="AD90" s="212"/>
      <c r="AE90" s="212"/>
      <c r="AF90" s="212"/>
      <c r="AG90" s="212" t="s">
        <v>140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>
      <c r="A91" s="229"/>
      <c r="B91" s="230"/>
      <c r="C91" s="254" t="s">
        <v>671</v>
      </c>
      <c r="D91" s="232"/>
      <c r="E91" s="233">
        <v>0.7</v>
      </c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12"/>
      <c r="Z91" s="212"/>
      <c r="AA91" s="212"/>
      <c r="AB91" s="212"/>
      <c r="AC91" s="212"/>
      <c r="AD91" s="212"/>
      <c r="AE91" s="212"/>
      <c r="AF91" s="212"/>
      <c r="AG91" s="212" t="s">
        <v>140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41">
        <v>24</v>
      </c>
      <c r="B92" s="242" t="s">
        <v>672</v>
      </c>
      <c r="C92" s="253" t="s">
        <v>673</v>
      </c>
      <c r="D92" s="243" t="s">
        <v>262</v>
      </c>
      <c r="E92" s="244">
        <v>3.5</v>
      </c>
      <c r="F92" s="245"/>
      <c r="G92" s="246">
        <f>ROUND(E92*F92,2)</f>
        <v>0</v>
      </c>
      <c r="H92" s="245"/>
      <c r="I92" s="246">
        <f>ROUND(E92*H92,2)</f>
        <v>0</v>
      </c>
      <c r="J92" s="245"/>
      <c r="K92" s="246">
        <f>ROUND(E92*J92,2)</f>
        <v>0</v>
      </c>
      <c r="L92" s="246">
        <v>21</v>
      </c>
      <c r="M92" s="246">
        <f>G92*(1+L92/100)</f>
        <v>0</v>
      </c>
      <c r="N92" s="246">
        <v>0</v>
      </c>
      <c r="O92" s="246">
        <f>ROUND(E92*N92,2)</f>
        <v>0</v>
      </c>
      <c r="P92" s="246">
        <v>0</v>
      </c>
      <c r="Q92" s="246">
        <f>ROUND(E92*P92,2)</f>
        <v>0</v>
      </c>
      <c r="R92" s="246"/>
      <c r="S92" s="246" t="s">
        <v>405</v>
      </c>
      <c r="T92" s="247" t="s">
        <v>406</v>
      </c>
      <c r="U92" s="231">
        <v>0</v>
      </c>
      <c r="V92" s="231">
        <f>ROUND(E92*U92,2)</f>
        <v>0</v>
      </c>
      <c r="W92" s="231"/>
      <c r="X92" s="231" t="s">
        <v>137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138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29"/>
      <c r="B93" s="230"/>
      <c r="C93" s="254" t="s">
        <v>674</v>
      </c>
      <c r="D93" s="232"/>
      <c r="E93" s="233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12"/>
      <c r="Z93" s="212"/>
      <c r="AA93" s="212"/>
      <c r="AB93" s="212"/>
      <c r="AC93" s="212"/>
      <c r="AD93" s="212"/>
      <c r="AE93" s="212"/>
      <c r="AF93" s="212"/>
      <c r="AG93" s="212" t="s">
        <v>140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29"/>
      <c r="B94" s="230"/>
      <c r="C94" s="254" t="s">
        <v>675</v>
      </c>
      <c r="D94" s="232"/>
      <c r="E94" s="233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12"/>
      <c r="Z94" s="212"/>
      <c r="AA94" s="212"/>
      <c r="AB94" s="212"/>
      <c r="AC94" s="212"/>
      <c r="AD94" s="212"/>
      <c r="AE94" s="212"/>
      <c r="AF94" s="212"/>
      <c r="AG94" s="212" t="s">
        <v>140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29"/>
      <c r="B95" s="230"/>
      <c r="C95" s="254" t="s">
        <v>676</v>
      </c>
      <c r="D95" s="232"/>
      <c r="E95" s="233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12"/>
      <c r="Z95" s="212"/>
      <c r="AA95" s="212"/>
      <c r="AB95" s="212"/>
      <c r="AC95" s="212"/>
      <c r="AD95" s="212"/>
      <c r="AE95" s="212"/>
      <c r="AF95" s="212"/>
      <c r="AG95" s="212" t="s">
        <v>140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>
      <c r="A96" s="229"/>
      <c r="B96" s="230"/>
      <c r="C96" s="254" t="s">
        <v>677</v>
      </c>
      <c r="D96" s="232"/>
      <c r="E96" s="233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12"/>
      <c r="Z96" s="212"/>
      <c r="AA96" s="212"/>
      <c r="AB96" s="212"/>
      <c r="AC96" s="212"/>
      <c r="AD96" s="212"/>
      <c r="AE96" s="212"/>
      <c r="AF96" s="212"/>
      <c r="AG96" s="212" t="s">
        <v>140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29"/>
      <c r="B97" s="230"/>
      <c r="C97" s="254" t="s">
        <v>617</v>
      </c>
      <c r="D97" s="232"/>
      <c r="E97" s="233">
        <v>3.5</v>
      </c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12"/>
      <c r="Z97" s="212"/>
      <c r="AA97" s="212"/>
      <c r="AB97" s="212"/>
      <c r="AC97" s="212"/>
      <c r="AD97" s="212"/>
      <c r="AE97" s="212"/>
      <c r="AF97" s="212"/>
      <c r="AG97" s="212" t="s">
        <v>140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>
      <c r="A98" s="235" t="s">
        <v>131</v>
      </c>
      <c r="B98" s="236" t="s">
        <v>104</v>
      </c>
      <c r="C98" s="252" t="s">
        <v>29</v>
      </c>
      <c r="D98" s="237"/>
      <c r="E98" s="238"/>
      <c r="F98" s="239"/>
      <c r="G98" s="239">
        <f>SUMIF(AG99:AG102,"&lt;&gt;NOR",G99:G102)</f>
        <v>0</v>
      </c>
      <c r="H98" s="239"/>
      <c r="I98" s="239">
        <f>SUM(I99:I102)</f>
        <v>0</v>
      </c>
      <c r="J98" s="239"/>
      <c r="K98" s="239">
        <f>SUM(K99:K102)</f>
        <v>0</v>
      </c>
      <c r="L98" s="239"/>
      <c r="M98" s="239">
        <f>SUM(M99:M102)</f>
        <v>0</v>
      </c>
      <c r="N98" s="239"/>
      <c r="O98" s="239">
        <f>SUM(O99:O102)</f>
        <v>0</v>
      </c>
      <c r="P98" s="239"/>
      <c r="Q98" s="239">
        <f>SUM(Q99:Q102)</f>
        <v>0</v>
      </c>
      <c r="R98" s="239"/>
      <c r="S98" s="239"/>
      <c r="T98" s="240"/>
      <c r="U98" s="234"/>
      <c r="V98" s="234">
        <f>SUM(V99:V102)</f>
        <v>0</v>
      </c>
      <c r="W98" s="234"/>
      <c r="X98" s="234"/>
      <c r="AG98" t="s">
        <v>132</v>
      </c>
    </row>
    <row r="99" spans="1:60" outlineLevel="1">
      <c r="A99" s="241">
        <v>25</v>
      </c>
      <c r="B99" s="242" t="s">
        <v>577</v>
      </c>
      <c r="C99" s="253" t="s">
        <v>578</v>
      </c>
      <c r="D99" s="243" t="s">
        <v>0</v>
      </c>
      <c r="E99" s="244">
        <v>1</v>
      </c>
      <c r="F99" s="245"/>
      <c r="G99" s="246">
        <f>ROUND(E99*F99,2)</f>
        <v>0</v>
      </c>
      <c r="H99" s="245"/>
      <c r="I99" s="246">
        <f>ROUND(E99*H99,2)</f>
        <v>0</v>
      </c>
      <c r="J99" s="245"/>
      <c r="K99" s="246">
        <f>ROUND(E99*J99,2)</f>
        <v>0</v>
      </c>
      <c r="L99" s="246">
        <v>21</v>
      </c>
      <c r="M99" s="246">
        <f>G99*(1+L99/100)</f>
        <v>0</v>
      </c>
      <c r="N99" s="246">
        <v>0</v>
      </c>
      <c r="O99" s="246">
        <f>ROUND(E99*N99,2)</f>
        <v>0</v>
      </c>
      <c r="P99" s="246">
        <v>0</v>
      </c>
      <c r="Q99" s="246">
        <f>ROUND(E99*P99,2)</f>
        <v>0</v>
      </c>
      <c r="R99" s="246"/>
      <c r="S99" s="246" t="s">
        <v>136</v>
      </c>
      <c r="T99" s="247" t="s">
        <v>406</v>
      </c>
      <c r="U99" s="231">
        <v>0</v>
      </c>
      <c r="V99" s="231">
        <f>ROUND(E99*U99,2)</f>
        <v>0</v>
      </c>
      <c r="W99" s="231"/>
      <c r="X99" s="231" t="s">
        <v>579</v>
      </c>
      <c r="Y99" s="212"/>
      <c r="Z99" s="212"/>
      <c r="AA99" s="212"/>
      <c r="AB99" s="212"/>
      <c r="AC99" s="212"/>
      <c r="AD99" s="212"/>
      <c r="AE99" s="212"/>
      <c r="AF99" s="212"/>
      <c r="AG99" s="212" t="s">
        <v>580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29"/>
      <c r="B100" s="230"/>
      <c r="C100" s="254" t="s">
        <v>55</v>
      </c>
      <c r="D100" s="232"/>
      <c r="E100" s="233">
        <v>1</v>
      </c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140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41">
        <v>26</v>
      </c>
      <c r="B101" s="242" t="s">
        <v>581</v>
      </c>
      <c r="C101" s="253" t="s">
        <v>582</v>
      </c>
      <c r="D101" s="243" t="s">
        <v>0</v>
      </c>
      <c r="E101" s="244">
        <v>1</v>
      </c>
      <c r="F101" s="245"/>
      <c r="G101" s="246">
        <f>ROUND(E101*F101,2)</f>
        <v>0</v>
      </c>
      <c r="H101" s="245"/>
      <c r="I101" s="246">
        <f>ROUND(E101*H101,2)</f>
        <v>0</v>
      </c>
      <c r="J101" s="245"/>
      <c r="K101" s="246">
        <f>ROUND(E101*J101,2)</f>
        <v>0</v>
      </c>
      <c r="L101" s="246">
        <v>21</v>
      </c>
      <c r="M101" s="246">
        <f>G101*(1+L101/100)</f>
        <v>0</v>
      </c>
      <c r="N101" s="246">
        <v>0</v>
      </c>
      <c r="O101" s="246">
        <f>ROUND(E101*N101,2)</f>
        <v>0</v>
      </c>
      <c r="P101" s="246">
        <v>0</v>
      </c>
      <c r="Q101" s="246">
        <f>ROUND(E101*P101,2)</f>
        <v>0</v>
      </c>
      <c r="R101" s="246"/>
      <c r="S101" s="246" t="s">
        <v>405</v>
      </c>
      <c r="T101" s="247" t="s">
        <v>406</v>
      </c>
      <c r="U101" s="231">
        <v>0</v>
      </c>
      <c r="V101" s="231">
        <f>ROUND(E101*U101,2)</f>
        <v>0</v>
      </c>
      <c r="W101" s="231"/>
      <c r="X101" s="231" t="s">
        <v>579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580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>
      <c r="A102" s="229"/>
      <c r="B102" s="230"/>
      <c r="C102" s="254" t="s">
        <v>55</v>
      </c>
      <c r="D102" s="232"/>
      <c r="E102" s="233">
        <v>1</v>
      </c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140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>
      <c r="A103" s="3"/>
      <c r="B103" s="4"/>
      <c r="C103" s="257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E103">
        <v>15</v>
      </c>
      <c r="AF103">
        <v>21</v>
      </c>
      <c r="AG103" t="s">
        <v>118</v>
      </c>
    </row>
    <row r="104" spans="1:60">
      <c r="A104" s="215"/>
      <c r="B104" s="216" t="s">
        <v>31</v>
      </c>
      <c r="C104" s="258"/>
      <c r="D104" s="217"/>
      <c r="E104" s="218"/>
      <c r="F104" s="218"/>
      <c r="G104" s="251">
        <f>G8+G16+G23+G27+G35+G42+G46+G70+G98</f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E104">
        <f>SUMIF(L7:L102,AE103,G7:G102)</f>
        <v>0</v>
      </c>
      <c r="AF104">
        <f>SUMIF(L7:L102,AF103,G7:G102)</f>
        <v>0</v>
      </c>
      <c r="AG104" t="s">
        <v>583</v>
      </c>
    </row>
    <row r="105" spans="1:60">
      <c r="A105" s="3"/>
      <c r="B105" s="4"/>
      <c r="C105" s="257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60">
      <c r="A106" s="3"/>
      <c r="B106" s="4"/>
      <c r="C106" s="257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>
      <c r="A107" s="219" t="s">
        <v>584</v>
      </c>
      <c r="B107" s="219"/>
      <c r="C107" s="259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>
      <c r="A108" s="220"/>
      <c r="B108" s="221"/>
      <c r="C108" s="260"/>
      <c r="D108" s="221"/>
      <c r="E108" s="221"/>
      <c r="F108" s="221"/>
      <c r="G108" s="22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G108" t="s">
        <v>585</v>
      </c>
    </row>
    <row r="109" spans="1:60">
      <c r="A109" s="223"/>
      <c r="B109" s="224"/>
      <c r="C109" s="261"/>
      <c r="D109" s="224"/>
      <c r="E109" s="224"/>
      <c r="F109" s="224"/>
      <c r="G109" s="22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>
      <c r="A110" s="223"/>
      <c r="B110" s="224"/>
      <c r="C110" s="261"/>
      <c r="D110" s="224"/>
      <c r="E110" s="224"/>
      <c r="F110" s="224"/>
      <c r="G110" s="22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>
      <c r="A111" s="223"/>
      <c r="B111" s="224"/>
      <c r="C111" s="261"/>
      <c r="D111" s="224"/>
      <c r="E111" s="224"/>
      <c r="F111" s="224"/>
      <c r="G111" s="22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>
      <c r="A112" s="226"/>
      <c r="B112" s="227"/>
      <c r="C112" s="262"/>
      <c r="D112" s="227"/>
      <c r="E112" s="227"/>
      <c r="F112" s="227"/>
      <c r="G112" s="228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>
      <c r="A113" s="3"/>
      <c r="B113" s="4"/>
      <c r="C113" s="257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>
      <c r="C114" s="263"/>
      <c r="D114" s="10"/>
      <c r="AG114" t="s">
        <v>586</v>
      </c>
    </row>
    <row r="115" spans="1:33">
      <c r="D115" s="10"/>
    </row>
    <row r="116" spans="1:33">
      <c r="D116" s="10"/>
    </row>
    <row r="117" spans="1:33">
      <c r="D117" s="10"/>
    </row>
    <row r="118" spans="1:33">
      <c r="D118" s="10"/>
    </row>
    <row r="119" spans="1:33">
      <c r="D119" s="10"/>
    </row>
    <row r="120" spans="1:33">
      <c r="D120" s="10"/>
    </row>
    <row r="121" spans="1:33">
      <c r="D121" s="10"/>
    </row>
    <row r="122" spans="1:33">
      <c r="D122" s="10"/>
    </row>
    <row r="123" spans="1:33">
      <c r="D123" s="10"/>
    </row>
    <row r="124" spans="1:33">
      <c r="D124" s="10"/>
    </row>
    <row r="125" spans="1:33">
      <c r="D125" s="10"/>
    </row>
    <row r="126" spans="1:33">
      <c r="D126" s="10"/>
    </row>
    <row r="127" spans="1:33">
      <c r="D127" s="10"/>
    </row>
    <row r="128" spans="1:33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8059" sheet="1"/>
  <mergeCells count="8">
    <mergeCell ref="A1:G1"/>
    <mergeCell ref="C2:G2"/>
    <mergeCell ref="C3:G3"/>
    <mergeCell ref="C4:G4"/>
    <mergeCell ref="A107:C107"/>
    <mergeCell ref="A108:G112"/>
    <mergeCell ref="C10:G10"/>
    <mergeCell ref="C32:G32"/>
  </mergeCells>
  <pageMargins left="0.59055118110236204" right="0.196850393700787" top="0.78740157499999996" bottom="0.78740157499999996" header="0.3" footer="0.3"/>
  <pageSetup paperSize="9" orientation="landscape" verticalDpi="30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197" t="s">
        <v>7</v>
      </c>
      <c r="B1" s="197"/>
      <c r="C1" s="197"/>
      <c r="D1" s="197"/>
      <c r="E1" s="197"/>
      <c r="F1" s="197"/>
      <c r="G1" s="197"/>
      <c r="AG1" t="s">
        <v>106</v>
      </c>
    </row>
    <row r="2" spans="1:60" ht="24.95" customHeight="1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107</v>
      </c>
    </row>
    <row r="3" spans="1:60" ht="24.95" customHeight="1">
      <c r="A3" s="198" t="s">
        <v>9</v>
      </c>
      <c r="B3" s="49" t="s">
        <v>54</v>
      </c>
      <c r="C3" s="201" t="s">
        <v>45</v>
      </c>
      <c r="D3" s="199"/>
      <c r="E3" s="199"/>
      <c r="F3" s="199"/>
      <c r="G3" s="200"/>
      <c r="AC3" s="177" t="s">
        <v>107</v>
      </c>
      <c r="AG3" t="s">
        <v>108</v>
      </c>
    </row>
    <row r="4" spans="1:60" ht="24.95" customHeight="1">
      <c r="A4" s="202" t="s">
        <v>10</v>
      </c>
      <c r="B4" s="203" t="s">
        <v>58</v>
      </c>
      <c r="C4" s="204" t="s">
        <v>59</v>
      </c>
      <c r="D4" s="205"/>
      <c r="E4" s="205"/>
      <c r="F4" s="205"/>
      <c r="G4" s="206"/>
      <c r="AG4" t="s">
        <v>109</v>
      </c>
    </row>
    <row r="5" spans="1:60">
      <c r="D5" s="10"/>
    </row>
    <row r="6" spans="1:60" ht="38.25">
      <c r="A6" s="208" t="s">
        <v>110</v>
      </c>
      <c r="B6" s="210" t="s">
        <v>111</v>
      </c>
      <c r="C6" s="210" t="s">
        <v>112</v>
      </c>
      <c r="D6" s="209" t="s">
        <v>113</v>
      </c>
      <c r="E6" s="208" t="s">
        <v>114</v>
      </c>
      <c r="F6" s="207" t="s">
        <v>115</v>
      </c>
      <c r="G6" s="208" t="s">
        <v>31</v>
      </c>
      <c r="H6" s="211" t="s">
        <v>32</v>
      </c>
      <c r="I6" s="211" t="s">
        <v>116</v>
      </c>
      <c r="J6" s="211" t="s">
        <v>33</v>
      </c>
      <c r="K6" s="211" t="s">
        <v>117</v>
      </c>
      <c r="L6" s="211" t="s">
        <v>118</v>
      </c>
      <c r="M6" s="211" t="s">
        <v>119</v>
      </c>
      <c r="N6" s="211" t="s">
        <v>120</v>
      </c>
      <c r="O6" s="211" t="s">
        <v>121</v>
      </c>
      <c r="P6" s="211" t="s">
        <v>122</v>
      </c>
      <c r="Q6" s="211" t="s">
        <v>123</v>
      </c>
      <c r="R6" s="211" t="s">
        <v>124</v>
      </c>
      <c r="S6" s="211" t="s">
        <v>125</v>
      </c>
      <c r="T6" s="211" t="s">
        <v>126</v>
      </c>
      <c r="U6" s="211" t="s">
        <v>127</v>
      </c>
      <c r="V6" s="211" t="s">
        <v>128</v>
      </c>
      <c r="W6" s="211" t="s">
        <v>129</v>
      </c>
      <c r="X6" s="211" t="s">
        <v>130</v>
      </c>
    </row>
    <row r="7" spans="1:60" hidden="1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>
      <c r="A8" s="235" t="s">
        <v>131</v>
      </c>
      <c r="B8" s="236" t="s">
        <v>71</v>
      </c>
      <c r="C8" s="252" t="s">
        <v>72</v>
      </c>
      <c r="D8" s="237"/>
      <c r="E8" s="238"/>
      <c r="F8" s="239"/>
      <c r="G8" s="239">
        <f>SUMIF(AG9:AG19,"&lt;&gt;NOR",G9:G19)</f>
        <v>0</v>
      </c>
      <c r="H8" s="239"/>
      <c r="I8" s="239">
        <f>SUM(I9:I19)</f>
        <v>0</v>
      </c>
      <c r="J8" s="239"/>
      <c r="K8" s="239">
        <f>SUM(K9:K19)</f>
        <v>0</v>
      </c>
      <c r="L8" s="239"/>
      <c r="M8" s="239">
        <f>SUM(M9:M19)</f>
        <v>0</v>
      </c>
      <c r="N8" s="239"/>
      <c r="O8" s="239">
        <f>SUM(O9:O19)</f>
        <v>19.010000000000002</v>
      </c>
      <c r="P8" s="239"/>
      <c r="Q8" s="239">
        <f>SUM(Q9:Q19)</f>
        <v>0</v>
      </c>
      <c r="R8" s="239"/>
      <c r="S8" s="239"/>
      <c r="T8" s="240"/>
      <c r="U8" s="234"/>
      <c r="V8" s="234">
        <f>SUM(V9:V19)</f>
        <v>4.0500000000000007</v>
      </c>
      <c r="W8" s="234"/>
      <c r="X8" s="234"/>
      <c r="AG8" t="s">
        <v>132</v>
      </c>
    </row>
    <row r="9" spans="1:60" outlineLevel="1">
      <c r="A9" s="241">
        <v>1</v>
      </c>
      <c r="B9" s="242" t="s">
        <v>678</v>
      </c>
      <c r="C9" s="253" t="s">
        <v>679</v>
      </c>
      <c r="D9" s="243" t="s">
        <v>148</v>
      </c>
      <c r="E9" s="244">
        <v>27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0.441</v>
      </c>
      <c r="O9" s="246">
        <f>ROUND(E9*N9,2)</f>
        <v>11.91</v>
      </c>
      <c r="P9" s="246">
        <v>0</v>
      </c>
      <c r="Q9" s="246">
        <f>ROUND(E9*P9,2)</f>
        <v>0</v>
      </c>
      <c r="R9" s="246"/>
      <c r="S9" s="246" t="s">
        <v>136</v>
      </c>
      <c r="T9" s="247" t="s">
        <v>136</v>
      </c>
      <c r="U9" s="231">
        <v>0.03</v>
      </c>
      <c r="V9" s="231">
        <f>ROUND(E9*U9,2)</f>
        <v>0.81</v>
      </c>
      <c r="W9" s="231"/>
      <c r="X9" s="231" t="s">
        <v>137</v>
      </c>
      <c r="Y9" s="212"/>
      <c r="Z9" s="212"/>
      <c r="AA9" s="212"/>
      <c r="AB9" s="212"/>
      <c r="AC9" s="212"/>
      <c r="AD9" s="212"/>
      <c r="AE9" s="212"/>
      <c r="AF9" s="212"/>
      <c r="AG9" s="212" t="s">
        <v>138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>
      <c r="A10" s="229"/>
      <c r="B10" s="230"/>
      <c r="C10" s="254" t="s">
        <v>680</v>
      </c>
      <c r="D10" s="232"/>
      <c r="E10" s="233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2"/>
      <c r="Z10" s="212"/>
      <c r="AA10" s="212"/>
      <c r="AB10" s="212"/>
      <c r="AC10" s="212"/>
      <c r="AD10" s="212"/>
      <c r="AE10" s="212"/>
      <c r="AF10" s="212"/>
      <c r="AG10" s="212" t="s">
        <v>140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>
      <c r="A11" s="229"/>
      <c r="B11" s="230"/>
      <c r="C11" s="254" t="s">
        <v>681</v>
      </c>
      <c r="D11" s="232"/>
      <c r="E11" s="233">
        <v>27</v>
      </c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12"/>
      <c r="Z11" s="212"/>
      <c r="AA11" s="212"/>
      <c r="AB11" s="212"/>
      <c r="AC11" s="212"/>
      <c r="AD11" s="212"/>
      <c r="AE11" s="212"/>
      <c r="AF11" s="212"/>
      <c r="AG11" s="212" t="s">
        <v>140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>
      <c r="A12" s="241">
        <v>2</v>
      </c>
      <c r="B12" s="242" t="s">
        <v>682</v>
      </c>
      <c r="C12" s="253" t="s">
        <v>683</v>
      </c>
      <c r="D12" s="243" t="s">
        <v>148</v>
      </c>
      <c r="E12" s="244">
        <v>27</v>
      </c>
      <c r="F12" s="245"/>
      <c r="G12" s="246">
        <f>ROUND(E12*F12,2)</f>
        <v>0</v>
      </c>
      <c r="H12" s="245"/>
      <c r="I12" s="246">
        <f>ROUND(E12*H12,2)</f>
        <v>0</v>
      </c>
      <c r="J12" s="245"/>
      <c r="K12" s="246">
        <f>ROUND(E12*J12,2)</f>
        <v>0</v>
      </c>
      <c r="L12" s="246">
        <v>21</v>
      </c>
      <c r="M12" s="246">
        <f>G12*(1+L12/100)</f>
        <v>0</v>
      </c>
      <c r="N12" s="246">
        <v>0.15826000000000001</v>
      </c>
      <c r="O12" s="246">
        <f>ROUND(E12*N12,2)</f>
        <v>4.2699999999999996</v>
      </c>
      <c r="P12" s="246">
        <v>0</v>
      </c>
      <c r="Q12" s="246">
        <f>ROUND(E12*P12,2)</f>
        <v>0</v>
      </c>
      <c r="R12" s="246"/>
      <c r="S12" s="246" t="s">
        <v>136</v>
      </c>
      <c r="T12" s="247" t="s">
        <v>136</v>
      </c>
      <c r="U12" s="231">
        <v>5.6000000000000001E-2</v>
      </c>
      <c r="V12" s="231">
        <f>ROUND(E12*U12,2)</f>
        <v>1.51</v>
      </c>
      <c r="W12" s="231"/>
      <c r="X12" s="231" t="s">
        <v>137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138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29"/>
      <c r="B13" s="230"/>
      <c r="C13" s="254" t="s">
        <v>684</v>
      </c>
      <c r="D13" s="232"/>
      <c r="E13" s="233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12"/>
      <c r="Z13" s="212"/>
      <c r="AA13" s="212"/>
      <c r="AB13" s="212"/>
      <c r="AC13" s="212"/>
      <c r="AD13" s="212"/>
      <c r="AE13" s="212"/>
      <c r="AF13" s="212"/>
      <c r="AG13" s="212" t="s">
        <v>140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29"/>
      <c r="B14" s="230"/>
      <c r="C14" s="254" t="s">
        <v>681</v>
      </c>
      <c r="D14" s="232"/>
      <c r="E14" s="233">
        <v>27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2"/>
      <c r="Z14" s="212"/>
      <c r="AA14" s="212"/>
      <c r="AB14" s="212"/>
      <c r="AC14" s="212"/>
      <c r="AD14" s="212"/>
      <c r="AE14" s="212"/>
      <c r="AF14" s="212"/>
      <c r="AG14" s="212" t="s">
        <v>140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41">
        <v>3</v>
      </c>
      <c r="B15" s="242" t="s">
        <v>685</v>
      </c>
      <c r="C15" s="253" t="s">
        <v>686</v>
      </c>
      <c r="D15" s="243" t="s">
        <v>148</v>
      </c>
      <c r="E15" s="244">
        <v>54</v>
      </c>
      <c r="F15" s="245"/>
      <c r="G15" s="246">
        <f>ROUND(E15*F15,2)</f>
        <v>0</v>
      </c>
      <c r="H15" s="245"/>
      <c r="I15" s="246">
        <f>ROUND(E15*H15,2)</f>
        <v>0</v>
      </c>
      <c r="J15" s="245"/>
      <c r="K15" s="246">
        <f>ROUND(E15*J15,2)</f>
        <v>0</v>
      </c>
      <c r="L15" s="246">
        <v>21</v>
      </c>
      <c r="M15" s="246">
        <f>G15*(1+L15/100)</f>
        <v>0</v>
      </c>
      <c r="N15" s="246">
        <v>5.0000000000000001E-4</v>
      </c>
      <c r="O15" s="246">
        <f>ROUND(E15*N15,2)</f>
        <v>0.03</v>
      </c>
      <c r="P15" s="246">
        <v>0</v>
      </c>
      <c r="Q15" s="246">
        <f>ROUND(E15*P15,2)</f>
        <v>0</v>
      </c>
      <c r="R15" s="246"/>
      <c r="S15" s="246" t="s">
        <v>136</v>
      </c>
      <c r="T15" s="247" t="s">
        <v>136</v>
      </c>
      <c r="U15" s="231">
        <v>2E-3</v>
      </c>
      <c r="V15" s="231">
        <f>ROUND(E15*U15,2)</f>
        <v>0.11</v>
      </c>
      <c r="W15" s="231"/>
      <c r="X15" s="231" t="s">
        <v>137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138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>
      <c r="A16" s="229"/>
      <c r="B16" s="230"/>
      <c r="C16" s="254" t="s">
        <v>687</v>
      </c>
      <c r="D16" s="232"/>
      <c r="E16" s="233">
        <v>54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12"/>
      <c r="Z16" s="212"/>
      <c r="AA16" s="212"/>
      <c r="AB16" s="212"/>
      <c r="AC16" s="212"/>
      <c r="AD16" s="212"/>
      <c r="AE16" s="212"/>
      <c r="AF16" s="212"/>
      <c r="AG16" s="212" t="s">
        <v>140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>
      <c r="A17" s="241">
        <v>4</v>
      </c>
      <c r="B17" s="242" t="s">
        <v>688</v>
      </c>
      <c r="C17" s="253" t="s">
        <v>689</v>
      </c>
      <c r="D17" s="243" t="s">
        <v>148</v>
      </c>
      <c r="E17" s="244">
        <v>27</v>
      </c>
      <c r="F17" s="245"/>
      <c r="G17" s="246">
        <f>ROUND(E17*F17,2)</f>
        <v>0</v>
      </c>
      <c r="H17" s="245"/>
      <c r="I17" s="246">
        <f>ROUND(E17*H17,2)</f>
        <v>0</v>
      </c>
      <c r="J17" s="245"/>
      <c r="K17" s="246">
        <f>ROUND(E17*J17,2)</f>
        <v>0</v>
      </c>
      <c r="L17" s="246">
        <v>21</v>
      </c>
      <c r="M17" s="246">
        <f>G17*(1+L17/100)</f>
        <v>0</v>
      </c>
      <c r="N17" s="246">
        <v>0.10373</v>
      </c>
      <c r="O17" s="246">
        <f>ROUND(E17*N17,2)</f>
        <v>2.8</v>
      </c>
      <c r="P17" s="246">
        <v>0</v>
      </c>
      <c r="Q17" s="246">
        <f>ROUND(E17*P17,2)</f>
        <v>0</v>
      </c>
      <c r="R17" s="246"/>
      <c r="S17" s="246" t="s">
        <v>136</v>
      </c>
      <c r="T17" s="247" t="s">
        <v>136</v>
      </c>
      <c r="U17" s="231">
        <v>0.06</v>
      </c>
      <c r="V17" s="231">
        <f>ROUND(E17*U17,2)</f>
        <v>1.62</v>
      </c>
      <c r="W17" s="231"/>
      <c r="X17" s="231" t="s">
        <v>137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138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>
      <c r="A18" s="229"/>
      <c r="B18" s="230"/>
      <c r="C18" s="254" t="s">
        <v>684</v>
      </c>
      <c r="D18" s="232"/>
      <c r="E18" s="233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12"/>
      <c r="Z18" s="212"/>
      <c r="AA18" s="212"/>
      <c r="AB18" s="212"/>
      <c r="AC18" s="212"/>
      <c r="AD18" s="212"/>
      <c r="AE18" s="212"/>
      <c r="AF18" s="212"/>
      <c r="AG18" s="212" t="s">
        <v>140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>
      <c r="A19" s="229"/>
      <c r="B19" s="230"/>
      <c r="C19" s="254" t="s">
        <v>681</v>
      </c>
      <c r="D19" s="232"/>
      <c r="E19" s="233">
        <v>27</v>
      </c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12"/>
      <c r="Z19" s="212"/>
      <c r="AA19" s="212"/>
      <c r="AB19" s="212"/>
      <c r="AC19" s="212"/>
      <c r="AD19" s="212"/>
      <c r="AE19" s="212"/>
      <c r="AF19" s="212"/>
      <c r="AG19" s="212" t="s">
        <v>140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>
      <c r="A20" s="235" t="s">
        <v>131</v>
      </c>
      <c r="B20" s="236" t="s">
        <v>85</v>
      </c>
      <c r="C20" s="252" t="s">
        <v>86</v>
      </c>
      <c r="D20" s="237"/>
      <c r="E20" s="238"/>
      <c r="F20" s="239"/>
      <c r="G20" s="239">
        <f>SUMIF(AG21:AG37,"&lt;&gt;NOR",G21:G37)</f>
        <v>0</v>
      </c>
      <c r="H20" s="239"/>
      <c r="I20" s="239">
        <f>SUM(I21:I37)</f>
        <v>0</v>
      </c>
      <c r="J20" s="239"/>
      <c r="K20" s="239">
        <f>SUM(K21:K37)</f>
        <v>0</v>
      </c>
      <c r="L20" s="239"/>
      <c r="M20" s="239">
        <f>SUM(M21:M37)</f>
        <v>0</v>
      </c>
      <c r="N20" s="239"/>
      <c r="O20" s="239">
        <f>SUM(O21:O37)</f>
        <v>0.01</v>
      </c>
      <c r="P20" s="239"/>
      <c r="Q20" s="239">
        <f>SUM(Q21:Q37)</f>
        <v>0</v>
      </c>
      <c r="R20" s="239"/>
      <c r="S20" s="239"/>
      <c r="T20" s="240"/>
      <c r="U20" s="234"/>
      <c r="V20" s="234">
        <f>SUM(V21:V37)</f>
        <v>2.81</v>
      </c>
      <c r="W20" s="234"/>
      <c r="X20" s="234"/>
      <c r="AG20" t="s">
        <v>132</v>
      </c>
    </row>
    <row r="21" spans="1:60" outlineLevel="1">
      <c r="A21" s="241">
        <v>5</v>
      </c>
      <c r="B21" s="242" t="s">
        <v>690</v>
      </c>
      <c r="C21" s="253" t="s">
        <v>691</v>
      </c>
      <c r="D21" s="243" t="s">
        <v>262</v>
      </c>
      <c r="E21" s="244">
        <v>8</v>
      </c>
      <c r="F21" s="245"/>
      <c r="G21" s="246">
        <f>ROUND(E21*F21,2)</f>
        <v>0</v>
      </c>
      <c r="H21" s="245"/>
      <c r="I21" s="246">
        <f>ROUND(E21*H21,2)</f>
        <v>0</v>
      </c>
      <c r="J21" s="245"/>
      <c r="K21" s="246">
        <f>ROUND(E21*J21,2)</f>
        <v>0</v>
      </c>
      <c r="L21" s="246">
        <v>21</v>
      </c>
      <c r="M21" s="246">
        <f>G21*(1+L21/100)</f>
        <v>0</v>
      </c>
      <c r="N21" s="246">
        <v>6.9999999999999999E-4</v>
      </c>
      <c r="O21" s="246">
        <f>ROUND(E21*N21,2)</f>
        <v>0.01</v>
      </c>
      <c r="P21" s="246">
        <v>0</v>
      </c>
      <c r="Q21" s="246">
        <f>ROUND(E21*P21,2)</f>
        <v>0</v>
      </c>
      <c r="R21" s="246"/>
      <c r="S21" s="246" t="s">
        <v>136</v>
      </c>
      <c r="T21" s="247" t="s">
        <v>136</v>
      </c>
      <c r="U21" s="231">
        <v>0.26300000000000001</v>
      </c>
      <c r="V21" s="231">
        <f>ROUND(E21*U21,2)</f>
        <v>2.1</v>
      </c>
      <c r="W21" s="231"/>
      <c r="X21" s="231" t="s">
        <v>137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138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>
      <c r="A22" s="229"/>
      <c r="B22" s="230"/>
      <c r="C22" s="255" t="s">
        <v>692</v>
      </c>
      <c r="D22" s="248"/>
      <c r="E22" s="248"/>
      <c r="F22" s="248"/>
      <c r="G22" s="248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12"/>
      <c r="Z22" s="212"/>
      <c r="AA22" s="212"/>
      <c r="AB22" s="212"/>
      <c r="AC22" s="212"/>
      <c r="AD22" s="212"/>
      <c r="AE22" s="212"/>
      <c r="AF22" s="212"/>
      <c r="AG22" s="212" t="s">
        <v>181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>
      <c r="A23" s="229"/>
      <c r="B23" s="230"/>
      <c r="C23" s="254" t="s">
        <v>693</v>
      </c>
      <c r="D23" s="232"/>
      <c r="E23" s="233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12"/>
      <c r="Z23" s="212"/>
      <c r="AA23" s="212"/>
      <c r="AB23" s="212"/>
      <c r="AC23" s="212"/>
      <c r="AD23" s="212"/>
      <c r="AE23" s="212"/>
      <c r="AF23" s="212"/>
      <c r="AG23" s="212" t="s">
        <v>140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>
      <c r="A24" s="229"/>
      <c r="B24" s="230"/>
      <c r="C24" s="254" t="s">
        <v>694</v>
      </c>
      <c r="D24" s="232"/>
      <c r="E24" s="233">
        <v>8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2"/>
      <c r="Z24" s="212"/>
      <c r="AA24" s="212"/>
      <c r="AB24" s="212"/>
      <c r="AC24" s="212"/>
      <c r="AD24" s="212"/>
      <c r="AE24" s="212"/>
      <c r="AF24" s="212"/>
      <c r="AG24" s="212" t="s">
        <v>140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>
      <c r="A25" s="241">
        <v>6</v>
      </c>
      <c r="B25" s="242" t="s">
        <v>612</v>
      </c>
      <c r="C25" s="253" t="s">
        <v>613</v>
      </c>
      <c r="D25" s="243" t="s">
        <v>338</v>
      </c>
      <c r="E25" s="244">
        <v>1</v>
      </c>
      <c r="F25" s="245"/>
      <c r="G25" s="246">
        <f>ROUND(E25*F25,2)</f>
        <v>0</v>
      </c>
      <c r="H25" s="245"/>
      <c r="I25" s="246">
        <f>ROUND(E25*H25,2)</f>
        <v>0</v>
      </c>
      <c r="J25" s="245"/>
      <c r="K25" s="246">
        <f>ROUND(E25*J25,2)</f>
        <v>0</v>
      </c>
      <c r="L25" s="246">
        <v>21</v>
      </c>
      <c r="M25" s="246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6"/>
      <c r="S25" s="246" t="s">
        <v>136</v>
      </c>
      <c r="T25" s="247" t="s">
        <v>136</v>
      </c>
      <c r="U25" s="231">
        <v>0.48</v>
      </c>
      <c r="V25" s="231">
        <f>ROUND(E25*U25,2)</f>
        <v>0.48</v>
      </c>
      <c r="W25" s="231"/>
      <c r="X25" s="231" t="s">
        <v>137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138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>
      <c r="A26" s="229"/>
      <c r="B26" s="230"/>
      <c r="C26" s="254" t="s">
        <v>695</v>
      </c>
      <c r="D26" s="232"/>
      <c r="E26" s="233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140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>
      <c r="A27" s="229"/>
      <c r="B27" s="230"/>
      <c r="C27" s="254" t="s">
        <v>55</v>
      </c>
      <c r="D27" s="232"/>
      <c r="E27" s="233">
        <v>1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12"/>
      <c r="Z27" s="212"/>
      <c r="AA27" s="212"/>
      <c r="AB27" s="212"/>
      <c r="AC27" s="212"/>
      <c r="AD27" s="212"/>
      <c r="AE27" s="212"/>
      <c r="AF27" s="212"/>
      <c r="AG27" s="212" t="s">
        <v>140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>
      <c r="A28" s="241">
        <v>7</v>
      </c>
      <c r="B28" s="242" t="s">
        <v>696</v>
      </c>
      <c r="C28" s="253" t="s">
        <v>697</v>
      </c>
      <c r="D28" s="243" t="s">
        <v>338</v>
      </c>
      <c r="E28" s="244">
        <v>1</v>
      </c>
      <c r="F28" s="245"/>
      <c r="G28" s="246">
        <f>ROUND(E28*F28,2)</f>
        <v>0</v>
      </c>
      <c r="H28" s="245"/>
      <c r="I28" s="246">
        <f>ROUND(E28*H28,2)</f>
        <v>0</v>
      </c>
      <c r="J28" s="245"/>
      <c r="K28" s="246">
        <f>ROUND(E28*J28,2)</f>
        <v>0</v>
      </c>
      <c r="L28" s="246">
        <v>21</v>
      </c>
      <c r="M28" s="246">
        <f>G28*(1+L28/100)</f>
        <v>0</v>
      </c>
      <c r="N28" s="246">
        <v>2.9999999999999997E-4</v>
      </c>
      <c r="O28" s="246">
        <f>ROUND(E28*N28,2)</f>
        <v>0</v>
      </c>
      <c r="P28" s="246">
        <v>0</v>
      </c>
      <c r="Q28" s="246">
        <f>ROUND(E28*P28,2)</f>
        <v>0</v>
      </c>
      <c r="R28" s="246"/>
      <c r="S28" s="246" t="s">
        <v>136</v>
      </c>
      <c r="T28" s="247" t="s">
        <v>136</v>
      </c>
      <c r="U28" s="231">
        <v>0.22700000000000001</v>
      </c>
      <c r="V28" s="231">
        <f>ROUND(E28*U28,2)</f>
        <v>0.23</v>
      </c>
      <c r="W28" s="231"/>
      <c r="X28" s="231" t="s">
        <v>137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138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29"/>
      <c r="B29" s="230"/>
      <c r="C29" s="254" t="s">
        <v>698</v>
      </c>
      <c r="D29" s="232"/>
      <c r="E29" s="233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12"/>
      <c r="Z29" s="212"/>
      <c r="AA29" s="212"/>
      <c r="AB29" s="212"/>
      <c r="AC29" s="212"/>
      <c r="AD29" s="212"/>
      <c r="AE29" s="212"/>
      <c r="AF29" s="212"/>
      <c r="AG29" s="212" t="s">
        <v>140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29"/>
      <c r="B30" s="230"/>
      <c r="C30" s="254" t="s">
        <v>55</v>
      </c>
      <c r="D30" s="232"/>
      <c r="E30" s="233">
        <v>1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12"/>
      <c r="Z30" s="212"/>
      <c r="AA30" s="212"/>
      <c r="AB30" s="212"/>
      <c r="AC30" s="212"/>
      <c r="AD30" s="212"/>
      <c r="AE30" s="212"/>
      <c r="AF30" s="212"/>
      <c r="AG30" s="212" t="s">
        <v>140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>
      <c r="A31" s="241">
        <v>8</v>
      </c>
      <c r="B31" s="242" t="s">
        <v>615</v>
      </c>
      <c r="C31" s="253" t="s">
        <v>616</v>
      </c>
      <c r="D31" s="243" t="s">
        <v>262</v>
      </c>
      <c r="E31" s="244">
        <v>45</v>
      </c>
      <c r="F31" s="245"/>
      <c r="G31" s="246">
        <f>ROUND(E31*F31,2)</f>
        <v>0</v>
      </c>
      <c r="H31" s="245"/>
      <c r="I31" s="246">
        <f>ROUND(E31*H31,2)</f>
        <v>0</v>
      </c>
      <c r="J31" s="245"/>
      <c r="K31" s="246">
        <f>ROUND(E31*J31,2)</f>
        <v>0</v>
      </c>
      <c r="L31" s="246">
        <v>21</v>
      </c>
      <c r="M31" s="246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6"/>
      <c r="S31" s="246" t="s">
        <v>405</v>
      </c>
      <c r="T31" s="247" t="s">
        <v>406</v>
      </c>
      <c r="U31" s="231">
        <v>0</v>
      </c>
      <c r="V31" s="231">
        <f>ROUND(E31*U31,2)</f>
        <v>0</v>
      </c>
      <c r="W31" s="231"/>
      <c r="X31" s="231" t="s">
        <v>137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138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>
      <c r="A32" s="229"/>
      <c r="B32" s="230"/>
      <c r="C32" s="254" t="s">
        <v>695</v>
      </c>
      <c r="D32" s="232"/>
      <c r="E32" s="233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12"/>
      <c r="Z32" s="212"/>
      <c r="AA32" s="212"/>
      <c r="AB32" s="212"/>
      <c r="AC32" s="212"/>
      <c r="AD32" s="212"/>
      <c r="AE32" s="212"/>
      <c r="AF32" s="212"/>
      <c r="AG32" s="212" t="s">
        <v>140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>
      <c r="A33" s="229"/>
      <c r="B33" s="230"/>
      <c r="C33" s="254" t="s">
        <v>699</v>
      </c>
      <c r="D33" s="232"/>
      <c r="E33" s="233">
        <v>45</v>
      </c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12"/>
      <c r="Z33" s="212"/>
      <c r="AA33" s="212"/>
      <c r="AB33" s="212"/>
      <c r="AC33" s="212"/>
      <c r="AD33" s="212"/>
      <c r="AE33" s="212"/>
      <c r="AF33" s="212"/>
      <c r="AG33" s="212" t="s">
        <v>140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41">
        <v>9</v>
      </c>
      <c r="B34" s="242" t="s">
        <v>700</v>
      </c>
      <c r="C34" s="253" t="s">
        <v>701</v>
      </c>
      <c r="D34" s="243" t="s">
        <v>404</v>
      </c>
      <c r="E34" s="244">
        <v>1</v>
      </c>
      <c r="F34" s="245"/>
      <c r="G34" s="246">
        <f>ROUND(E34*F34,2)</f>
        <v>0</v>
      </c>
      <c r="H34" s="245"/>
      <c r="I34" s="246">
        <f>ROUND(E34*H34,2)</f>
        <v>0</v>
      </c>
      <c r="J34" s="245"/>
      <c r="K34" s="246">
        <f>ROUND(E34*J34,2)</f>
        <v>0</v>
      </c>
      <c r="L34" s="246">
        <v>21</v>
      </c>
      <c r="M34" s="246">
        <f>G34*(1+L34/100)</f>
        <v>0</v>
      </c>
      <c r="N34" s="246">
        <v>0</v>
      </c>
      <c r="O34" s="246">
        <f>ROUND(E34*N34,2)</f>
        <v>0</v>
      </c>
      <c r="P34" s="246">
        <v>0</v>
      </c>
      <c r="Q34" s="246">
        <f>ROUND(E34*P34,2)</f>
        <v>0</v>
      </c>
      <c r="R34" s="246"/>
      <c r="S34" s="246" t="s">
        <v>405</v>
      </c>
      <c r="T34" s="247" t="s">
        <v>406</v>
      </c>
      <c r="U34" s="231">
        <v>0</v>
      </c>
      <c r="V34" s="231">
        <f>ROUND(E34*U34,2)</f>
        <v>0</v>
      </c>
      <c r="W34" s="231"/>
      <c r="X34" s="231" t="s">
        <v>137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138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>
      <c r="A35" s="229"/>
      <c r="B35" s="230"/>
      <c r="C35" s="254" t="s">
        <v>702</v>
      </c>
      <c r="D35" s="232"/>
      <c r="E35" s="233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12"/>
      <c r="Z35" s="212"/>
      <c r="AA35" s="212"/>
      <c r="AB35" s="212"/>
      <c r="AC35" s="212"/>
      <c r="AD35" s="212"/>
      <c r="AE35" s="212"/>
      <c r="AF35" s="212"/>
      <c r="AG35" s="212" t="s">
        <v>140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29"/>
      <c r="B36" s="230"/>
      <c r="C36" s="254" t="s">
        <v>703</v>
      </c>
      <c r="D36" s="232"/>
      <c r="E36" s="233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12"/>
      <c r="Z36" s="212"/>
      <c r="AA36" s="212"/>
      <c r="AB36" s="212"/>
      <c r="AC36" s="212"/>
      <c r="AD36" s="212"/>
      <c r="AE36" s="212"/>
      <c r="AF36" s="212"/>
      <c r="AG36" s="212" t="s">
        <v>140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29"/>
      <c r="B37" s="230"/>
      <c r="C37" s="254" t="s">
        <v>55</v>
      </c>
      <c r="D37" s="232"/>
      <c r="E37" s="233">
        <v>1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140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>
      <c r="A38" s="235" t="s">
        <v>131</v>
      </c>
      <c r="B38" s="236" t="s">
        <v>93</v>
      </c>
      <c r="C38" s="252" t="s">
        <v>94</v>
      </c>
      <c r="D38" s="237"/>
      <c r="E38" s="238"/>
      <c r="F38" s="239"/>
      <c r="G38" s="239">
        <f>SUMIF(AG39:AG43,"&lt;&gt;NOR",G39:G43)</f>
        <v>0</v>
      </c>
      <c r="H38" s="239"/>
      <c r="I38" s="239">
        <f>SUM(I39:I43)</f>
        <v>0</v>
      </c>
      <c r="J38" s="239"/>
      <c r="K38" s="239">
        <f>SUM(K39:K43)</f>
        <v>0</v>
      </c>
      <c r="L38" s="239"/>
      <c r="M38" s="239">
        <f>SUM(M39:M43)</f>
        <v>0</v>
      </c>
      <c r="N38" s="239"/>
      <c r="O38" s="239">
        <f>SUM(O39:O43)</f>
        <v>0</v>
      </c>
      <c r="P38" s="239"/>
      <c r="Q38" s="239">
        <f>SUM(Q39:Q43)</f>
        <v>0</v>
      </c>
      <c r="R38" s="239"/>
      <c r="S38" s="239"/>
      <c r="T38" s="240"/>
      <c r="U38" s="234"/>
      <c r="V38" s="234">
        <f>SUM(V39:V43)</f>
        <v>0</v>
      </c>
      <c r="W38" s="234"/>
      <c r="X38" s="234"/>
      <c r="AG38" t="s">
        <v>132</v>
      </c>
    </row>
    <row r="39" spans="1:60" outlineLevel="1">
      <c r="A39" s="241">
        <v>10</v>
      </c>
      <c r="B39" s="242" t="s">
        <v>55</v>
      </c>
      <c r="C39" s="253" t="s">
        <v>704</v>
      </c>
      <c r="D39" s="243" t="s">
        <v>513</v>
      </c>
      <c r="E39" s="244">
        <v>1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6"/>
      <c r="S39" s="246" t="s">
        <v>405</v>
      </c>
      <c r="T39" s="247" t="s">
        <v>406</v>
      </c>
      <c r="U39" s="231">
        <v>0</v>
      </c>
      <c r="V39" s="231">
        <f>ROUND(E39*U39,2)</f>
        <v>0</v>
      </c>
      <c r="W39" s="231"/>
      <c r="X39" s="231" t="s">
        <v>137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138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29"/>
      <c r="B40" s="230"/>
      <c r="C40" s="254" t="s">
        <v>55</v>
      </c>
      <c r="D40" s="232"/>
      <c r="E40" s="233">
        <v>1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12"/>
      <c r="Z40" s="212"/>
      <c r="AA40" s="212"/>
      <c r="AB40" s="212"/>
      <c r="AC40" s="212"/>
      <c r="AD40" s="212"/>
      <c r="AE40" s="212"/>
      <c r="AF40" s="212"/>
      <c r="AG40" s="212" t="s">
        <v>140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41">
        <v>11</v>
      </c>
      <c r="B41" s="242" t="s">
        <v>65</v>
      </c>
      <c r="C41" s="253" t="s">
        <v>705</v>
      </c>
      <c r="D41" s="243" t="s">
        <v>338</v>
      </c>
      <c r="E41" s="244">
        <v>2</v>
      </c>
      <c r="F41" s="245"/>
      <c r="G41" s="246">
        <f>ROUND(E41*F41,2)</f>
        <v>0</v>
      </c>
      <c r="H41" s="245"/>
      <c r="I41" s="246">
        <f>ROUND(E41*H41,2)</f>
        <v>0</v>
      </c>
      <c r="J41" s="245"/>
      <c r="K41" s="246">
        <f>ROUND(E41*J41,2)</f>
        <v>0</v>
      </c>
      <c r="L41" s="246">
        <v>21</v>
      </c>
      <c r="M41" s="246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6"/>
      <c r="S41" s="246" t="s">
        <v>405</v>
      </c>
      <c r="T41" s="247" t="s">
        <v>406</v>
      </c>
      <c r="U41" s="231">
        <v>0</v>
      </c>
      <c r="V41" s="231">
        <f>ROUND(E41*U41,2)</f>
        <v>0</v>
      </c>
      <c r="W41" s="231"/>
      <c r="X41" s="231" t="s">
        <v>137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138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>
      <c r="A42" s="229"/>
      <c r="B42" s="230"/>
      <c r="C42" s="254" t="s">
        <v>706</v>
      </c>
      <c r="D42" s="232"/>
      <c r="E42" s="233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12"/>
      <c r="Z42" s="212"/>
      <c r="AA42" s="212"/>
      <c r="AB42" s="212"/>
      <c r="AC42" s="212"/>
      <c r="AD42" s="212"/>
      <c r="AE42" s="212"/>
      <c r="AF42" s="212"/>
      <c r="AG42" s="212" t="s">
        <v>140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>
      <c r="A43" s="229"/>
      <c r="B43" s="230"/>
      <c r="C43" s="254" t="s">
        <v>65</v>
      </c>
      <c r="D43" s="232"/>
      <c r="E43" s="233">
        <v>2</v>
      </c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12"/>
      <c r="Z43" s="212"/>
      <c r="AA43" s="212"/>
      <c r="AB43" s="212"/>
      <c r="AC43" s="212"/>
      <c r="AD43" s="212"/>
      <c r="AE43" s="212"/>
      <c r="AF43" s="212"/>
      <c r="AG43" s="212" t="s">
        <v>140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>
      <c r="A44" s="235" t="s">
        <v>131</v>
      </c>
      <c r="B44" s="236" t="s">
        <v>95</v>
      </c>
      <c r="C44" s="252" t="s">
        <v>96</v>
      </c>
      <c r="D44" s="237"/>
      <c r="E44" s="238"/>
      <c r="F44" s="239"/>
      <c r="G44" s="239">
        <f>SUMIF(AG45:AG63,"&lt;&gt;NOR",G45:G63)</f>
        <v>0</v>
      </c>
      <c r="H44" s="239"/>
      <c r="I44" s="239">
        <f>SUM(I45:I63)</f>
        <v>0</v>
      </c>
      <c r="J44" s="239"/>
      <c r="K44" s="239">
        <f>SUM(K45:K63)</f>
        <v>0</v>
      </c>
      <c r="L44" s="239"/>
      <c r="M44" s="239">
        <f>SUM(M45:M63)</f>
        <v>0</v>
      </c>
      <c r="N44" s="239"/>
      <c r="O44" s="239">
        <f>SUM(O45:O63)</f>
        <v>0.06</v>
      </c>
      <c r="P44" s="239"/>
      <c r="Q44" s="239">
        <f>SUM(Q45:Q63)</f>
        <v>0</v>
      </c>
      <c r="R44" s="239"/>
      <c r="S44" s="239"/>
      <c r="T44" s="240"/>
      <c r="U44" s="234"/>
      <c r="V44" s="234">
        <f>SUM(V45:V63)</f>
        <v>9.6</v>
      </c>
      <c r="W44" s="234"/>
      <c r="X44" s="234"/>
      <c r="AG44" t="s">
        <v>132</v>
      </c>
    </row>
    <row r="45" spans="1:60" outlineLevel="1">
      <c r="A45" s="241">
        <v>12</v>
      </c>
      <c r="B45" s="242" t="s">
        <v>707</v>
      </c>
      <c r="C45" s="253" t="s">
        <v>708</v>
      </c>
      <c r="D45" s="243" t="s">
        <v>262</v>
      </c>
      <c r="E45" s="244">
        <v>45</v>
      </c>
      <c r="F45" s="245"/>
      <c r="G45" s="246">
        <f>ROUND(E45*F45,2)</f>
        <v>0</v>
      </c>
      <c r="H45" s="245"/>
      <c r="I45" s="246">
        <f>ROUND(E45*H45,2)</f>
        <v>0</v>
      </c>
      <c r="J45" s="245"/>
      <c r="K45" s="246">
        <f>ROUND(E45*J45,2)</f>
        <v>0</v>
      </c>
      <c r="L45" s="246">
        <v>21</v>
      </c>
      <c r="M45" s="246">
        <f>G45*(1+L45/100)</f>
        <v>0</v>
      </c>
      <c r="N45" s="246">
        <v>9.7999999999999997E-4</v>
      </c>
      <c r="O45" s="246">
        <f>ROUND(E45*N45,2)</f>
        <v>0.04</v>
      </c>
      <c r="P45" s="246">
        <v>0</v>
      </c>
      <c r="Q45" s="246">
        <f>ROUND(E45*P45,2)</f>
        <v>0</v>
      </c>
      <c r="R45" s="246"/>
      <c r="S45" s="246" t="s">
        <v>136</v>
      </c>
      <c r="T45" s="247" t="s">
        <v>136</v>
      </c>
      <c r="U45" s="231">
        <v>0.1</v>
      </c>
      <c r="V45" s="231">
        <f>ROUND(E45*U45,2)</f>
        <v>4.5</v>
      </c>
      <c r="W45" s="231"/>
      <c r="X45" s="231" t="s">
        <v>137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138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>
      <c r="A46" s="229"/>
      <c r="B46" s="230"/>
      <c r="C46" s="255" t="s">
        <v>709</v>
      </c>
      <c r="D46" s="248"/>
      <c r="E46" s="248"/>
      <c r="F46" s="248"/>
      <c r="G46" s="248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12"/>
      <c r="Z46" s="212"/>
      <c r="AA46" s="212"/>
      <c r="AB46" s="212"/>
      <c r="AC46" s="212"/>
      <c r="AD46" s="212"/>
      <c r="AE46" s="212"/>
      <c r="AF46" s="212"/>
      <c r="AG46" s="212" t="s">
        <v>181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>
      <c r="A47" s="229"/>
      <c r="B47" s="230"/>
      <c r="C47" s="254" t="s">
        <v>710</v>
      </c>
      <c r="D47" s="232"/>
      <c r="E47" s="233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12"/>
      <c r="Z47" s="212"/>
      <c r="AA47" s="212"/>
      <c r="AB47" s="212"/>
      <c r="AC47" s="212"/>
      <c r="AD47" s="212"/>
      <c r="AE47" s="212"/>
      <c r="AF47" s="212"/>
      <c r="AG47" s="212" t="s">
        <v>140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29"/>
      <c r="B48" s="230"/>
      <c r="C48" s="254" t="s">
        <v>699</v>
      </c>
      <c r="D48" s="232"/>
      <c r="E48" s="233">
        <v>45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2"/>
      <c r="Z48" s="212"/>
      <c r="AA48" s="212"/>
      <c r="AB48" s="212"/>
      <c r="AC48" s="212"/>
      <c r="AD48" s="212"/>
      <c r="AE48" s="212"/>
      <c r="AF48" s="212"/>
      <c r="AG48" s="212" t="s">
        <v>140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>
      <c r="A49" s="241">
        <v>13</v>
      </c>
      <c r="B49" s="242" t="s">
        <v>641</v>
      </c>
      <c r="C49" s="253" t="s">
        <v>642</v>
      </c>
      <c r="D49" s="243" t="s">
        <v>262</v>
      </c>
      <c r="E49" s="244">
        <v>50</v>
      </c>
      <c r="F49" s="245"/>
      <c r="G49" s="246">
        <f>ROUND(E49*F49,2)</f>
        <v>0</v>
      </c>
      <c r="H49" s="245"/>
      <c r="I49" s="246">
        <f>ROUND(E49*H49,2)</f>
        <v>0</v>
      </c>
      <c r="J49" s="245"/>
      <c r="K49" s="246">
        <f>ROUND(E49*J49,2)</f>
        <v>0</v>
      </c>
      <c r="L49" s="246">
        <v>21</v>
      </c>
      <c r="M49" s="246">
        <f>G49*(1+L49/100)</f>
        <v>0</v>
      </c>
      <c r="N49" s="246">
        <v>4.0000000000000003E-5</v>
      </c>
      <c r="O49" s="246">
        <f>ROUND(E49*N49,2)</f>
        <v>0</v>
      </c>
      <c r="P49" s="246">
        <v>0</v>
      </c>
      <c r="Q49" s="246">
        <f>ROUND(E49*P49,2)</f>
        <v>0</v>
      </c>
      <c r="R49" s="246"/>
      <c r="S49" s="246" t="s">
        <v>136</v>
      </c>
      <c r="T49" s="247" t="s">
        <v>136</v>
      </c>
      <c r="U49" s="231">
        <v>0.03</v>
      </c>
      <c r="V49" s="231">
        <f>ROUND(E49*U49,2)</f>
        <v>1.5</v>
      </c>
      <c r="W49" s="231"/>
      <c r="X49" s="231" t="s">
        <v>137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138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2.5" outlineLevel="1">
      <c r="A50" s="229"/>
      <c r="B50" s="230"/>
      <c r="C50" s="254" t="s">
        <v>711</v>
      </c>
      <c r="D50" s="232"/>
      <c r="E50" s="233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12"/>
      <c r="Z50" s="212"/>
      <c r="AA50" s="212"/>
      <c r="AB50" s="212"/>
      <c r="AC50" s="212"/>
      <c r="AD50" s="212"/>
      <c r="AE50" s="212"/>
      <c r="AF50" s="212"/>
      <c r="AG50" s="212" t="s">
        <v>140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29"/>
      <c r="B51" s="230"/>
      <c r="C51" s="254" t="s">
        <v>646</v>
      </c>
      <c r="D51" s="232"/>
      <c r="E51" s="233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12"/>
      <c r="Z51" s="212"/>
      <c r="AA51" s="212"/>
      <c r="AB51" s="212"/>
      <c r="AC51" s="212"/>
      <c r="AD51" s="212"/>
      <c r="AE51" s="212"/>
      <c r="AF51" s="212"/>
      <c r="AG51" s="212" t="s">
        <v>140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29"/>
      <c r="B52" s="230"/>
      <c r="C52" s="254" t="s">
        <v>712</v>
      </c>
      <c r="D52" s="232"/>
      <c r="E52" s="233">
        <v>50</v>
      </c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12"/>
      <c r="Z52" s="212"/>
      <c r="AA52" s="212"/>
      <c r="AB52" s="212"/>
      <c r="AC52" s="212"/>
      <c r="AD52" s="212"/>
      <c r="AE52" s="212"/>
      <c r="AF52" s="212"/>
      <c r="AG52" s="212" t="s">
        <v>140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>
      <c r="A53" s="241">
        <v>14</v>
      </c>
      <c r="B53" s="242" t="s">
        <v>713</v>
      </c>
      <c r="C53" s="253" t="s">
        <v>714</v>
      </c>
      <c r="D53" s="243" t="s">
        <v>262</v>
      </c>
      <c r="E53" s="244">
        <v>45</v>
      </c>
      <c r="F53" s="245"/>
      <c r="G53" s="246">
        <f>ROUND(E53*F53,2)</f>
        <v>0</v>
      </c>
      <c r="H53" s="245"/>
      <c r="I53" s="246">
        <f>ROUND(E53*H53,2)</f>
        <v>0</v>
      </c>
      <c r="J53" s="245"/>
      <c r="K53" s="246">
        <f>ROUND(E53*J53,2)</f>
        <v>0</v>
      </c>
      <c r="L53" s="246">
        <v>21</v>
      </c>
      <c r="M53" s="246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6"/>
      <c r="S53" s="246" t="s">
        <v>136</v>
      </c>
      <c r="T53" s="247" t="s">
        <v>136</v>
      </c>
      <c r="U53" s="231">
        <v>0.08</v>
      </c>
      <c r="V53" s="231">
        <f>ROUND(E53*U53,2)</f>
        <v>3.6</v>
      </c>
      <c r="W53" s="231"/>
      <c r="X53" s="231" t="s">
        <v>137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138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29"/>
      <c r="B54" s="230"/>
      <c r="C54" s="254" t="s">
        <v>715</v>
      </c>
      <c r="D54" s="232"/>
      <c r="E54" s="233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12"/>
      <c r="Z54" s="212"/>
      <c r="AA54" s="212"/>
      <c r="AB54" s="212"/>
      <c r="AC54" s="212"/>
      <c r="AD54" s="212"/>
      <c r="AE54" s="212"/>
      <c r="AF54" s="212"/>
      <c r="AG54" s="212" t="s">
        <v>140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>
      <c r="A55" s="229"/>
      <c r="B55" s="230"/>
      <c r="C55" s="254" t="s">
        <v>699</v>
      </c>
      <c r="D55" s="232"/>
      <c r="E55" s="233">
        <v>45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2"/>
      <c r="Z55" s="212"/>
      <c r="AA55" s="212"/>
      <c r="AB55" s="212"/>
      <c r="AC55" s="212"/>
      <c r="AD55" s="212"/>
      <c r="AE55" s="212"/>
      <c r="AF55" s="212"/>
      <c r="AG55" s="212" t="s">
        <v>140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>
      <c r="A56" s="241">
        <v>15</v>
      </c>
      <c r="B56" s="242" t="s">
        <v>624</v>
      </c>
      <c r="C56" s="253" t="s">
        <v>716</v>
      </c>
      <c r="D56" s="243" t="s">
        <v>338</v>
      </c>
      <c r="E56" s="244">
        <v>2</v>
      </c>
      <c r="F56" s="245"/>
      <c r="G56" s="246">
        <f>ROUND(E56*F56,2)</f>
        <v>0</v>
      </c>
      <c r="H56" s="245"/>
      <c r="I56" s="246">
        <f>ROUND(E56*H56,2)</f>
        <v>0</v>
      </c>
      <c r="J56" s="245"/>
      <c r="K56" s="246">
        <f>ROUND(E56*J56,2)</f>
        <v>0</v>
      </c>
      <c r="L56" s="246">
        <v>21</v>
      </c>
      <c r="M56" s="246">
        <f>G56*(1+L56/100)</f>
        <v>0</v>
      </c>
      <c r="N56" s="246">
        <v>0</v>
      </c>
      <c r="O56" s="246">
        <f>ROUND(E56*N56,2)</f>
        <v>0</v>
      </c>
      <c r="P56" s="246">
        <v>0</v>
      </c>
      <c r="Q56" s="246">
        <f>ROUND(E56*P56,2)</f>
        <v>0</v>
      </c>
      <c r="R56" s="246"/>
      <c r="S56" s="246" t="s">
        <v>405</v>
      </c>
      <c r="T56" s="247" t="s">
        <v>406</v>
      </c>
      <c r="U56" s="231">
        <v>0</v>
      </c>
      <c r="V56" s="231">
        <f>ROUND(E56*U56,2)</f>
        <v>0</v>
      </c>
      <c r="W56" s="231"/>
      <c r="X56" s="231" t="s">
        <v>137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138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29"/>
      <c r="B57" s="230"/>
      <c r="C57" s="254" t="s">
        <v>717</v>
      </c>
      <c r="D57" s="232"/>
      <c r="E57" s="233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12"/>
      <c r="Z57" s="212"/>
      <c r="AA57" s="212"/>
      <c r="AB57" s="212"/>
      <c r="AC57" s="212"/>
      <c r="AD57" s="212"/>
      <c r="AE57" s="212"/>
      <c r="AF57" s="212"/>
      <c r="AG57" s="212" t="s">
        <v>140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29"/>
      <c r="B58" s="230"/>
      <c r="C58" s="254" t="s">
        <v>55</v>
      </c>
      <c r="D58" s="232"/>
      <c r="E58" s="233">
        <v>1</v>
      </c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12"/>
      <c r="Z58" s="212"/>
      <c r="AA58" s="212"/>
      <c r="AB58" s="212"/>
      <c r="AC58" s="212"/>
      <c r="AD58" s="212"/>
      <c r="AE58" s="212"/>
      <c r="AF58" s="212"/>
      <c r="AG58" s="212" t="s">
        <v>140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>
      <c r="A59" s="229"/>
      <c r="B59" s="230"/>
      <c r="C59" s="254" t="s">
        <v>718</v>
      </c>
      <c r="D59" s="232"/>
      <c r="E59" s="233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12"/>
      <c r="Z59" s="212"/>
      <c r="AA59" s="212"/>
      <c r="AB59" s="212"/>
      <c r="AC59" s="212"/>
      <c r="AD59" s="212"/>
      <c r="AE59" s="212"/>
      <c r="AF59" s="212"/>
      <c r="AG59" s="212" t="s">
        <v>140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29"/>
      <c r="B60" s="230"/>
      <c r="C60" s="254" t="s">
        <v>55</v>
      </c>
      <c r="D60" s="232"/>
      <c r="E60" s="233">
        <v>1</v>
      </c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12"/>
      <c r="Z60" s="212"/>
      <c r="AA60" s="212"/>
      <c r="AB60" s="212"/>
      <c r="AC60" s="212"/>
      <c r="AD60" s="212"/>
      <c r="AE60" s="212"/>
      <c r="AF60" s="212"/>
      <c r="AG60" s="212" t="s">
        <v>140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>
      <c r="A61" s="241">
        <v>16</v>
      </c>
      <c r="B61" s="242" t="s">
        <v>719</v>
      </c>
      <c r="C61" s="253" t="s">
        <v>720</v>
      </c>
      <c r="D61" s="243" t="s">
        <v>262</v>
      </c>
      <c r="E61" s="244">
        <v>49.5</v>
      </c>
      <c r="F61" s="245"/>
      <c r="G61" s="246">
        <f>ROUND(E61*F61,2)</f>
        <v>0</v>
      </c>
      <c r="H61" s="245"/>
      <c r="I61" s="246">
        <f>ROUND(E61*H61,2)</f>
        <v>0</v>
      </c>
      <c r="J61" s="245"/>
      <c r="K61" s="246">
        <f>ROUND(E61*J61,2)</f>
        <v>0</v>
      </c>
      <c r="L61" s="246">
        <v>21</v>
      </c>
      <c r="M61" s="246">
        <f>G61*(1+L61/100)</f>
        <v>0</v>
      </c>
      <c r="N61" s="246">
        <v>3.3E-4</v>
      </c>
      <c r="O61" s="246">
        <f>ROUND(E61*N61,2)</f>
        <v>0.02</v>
      </c>
      <c r="P61" s="246">
        <v>0</v>
      </c>
      <c r="Q61" s="246">
        <f>ROUND(E61*P61,2)</f>
        <v>0</v>
      </c>
      <c r="R61" s="246" t="s">
        <v>339</v>
      </c>
      <c r="S61" s="246" t="s">
        <v>136</v>
      </c>
      <c r="T61" s="247" t="s">
        <v>136</v>
      </c>
      <c r="U61" s="231">
        <v>0</v>
      </c>
      <c r="V61" s="231">
        <f>ROUND(E61*U61,2)</f>
        <v>0</v>
      </c>
      <c r="W61" s="231"/>
      <c r="X61" s="231" t="s">
        <v>340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341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29"/>
      <c r="B62" s="230"/>
      <c r="C62" s="254" t="s">
        <v>721</v>
      </c>
      <c r="D62" s="232"/>
      <c r="E62" s="233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12"/>
      <c r="Z62" s="212"/>
      <c r="AA62" s="212"/>
      <c r="AB62" s="212"/>
      <c r="AC62" s="212"/>
      <c r="AD62" s="212"/>
      <c r="AE62" s="212"/>
      <c r="AF62" s="212"/>
      <c r="AG62" s="212" t="s">
        <v>140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29"/>
      <c r="B63" s="230"/>
      <c r="C63" s="254" t="s">
        <v>722</v>
      </c>
      <c r="D63" s="232"/>
      <c r="E63" s="233">
        <v>49.5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12"/>
      <c r="Z63" s="212"/>
      <c r="AA63" s="212"/>
      <c r="AB63" s="212"/>
      <c r="AC63" s="212"/>
      <c r="AD63" s="212"/>
      <c r="AE63" s="212"/>
      <c r="AF63" s="212"/>
      <c r="AG63" s="212" t="s">
        <v>140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>
      <c r="A64" s="235" t="s">
        <v>131</v>
      </c>
      <c r="B64" s="236" t="s">
        <v>97</v>
      </c>
      <c r="C64" s="252" t="s">
        <v>98</v>
      </c>
      <c r="D64" s="237"/>
      <c r="E64" s="238"/>
      <c r="F64" s="239"/>
      <c r="G64" s="239">
        <f>SUMIF(AG65:AG94,"&lt;&gt;NOR",G65:G94)</f>
        <v>0</v>
      </c>
      <c r="H64" s="239"/>
      <c r="I64" s="239">
        <f>SUM(I65:I94)</f>
        <v>0</v>
      </c>
      <c r="J64" s="239"/>
      <c r="K64" s="239">
        <f>SUM(K65:K94)</f>
        <v>0</v>
      </c>
      <c r="L64" s="239"/>
      <c r="M64" s="239">
        <f>SUM(M65:M94)</f>
        <v>0</v>
      </c>
      <c r="N64" s="239"/>
      <c r="O64" s="239">
        <f>SUM(O65:O94)</f>
        <v>0.01</v>
      </c>
      <c r="P64" s="239"/>
      <c r="Q64" s="239">
        <f>SUM(Q65:Q94)</f>
        <v>0</v>
      </c>
      <c r="R64" s="239"/>
      <c r="S64" s="239"/>
      <c r="T64" s="240"/>
      <c r="U64" s="234"/>
      <c r="V64" s="234">
        <f>SUM(V65:V94)</f>
        <v>61.889999999999993</v>
      </c>
      <c r="W64" s="234"/>
      <c r="X64" s="234"/>
      <c r="AG64" t="s">
        <v>132</v>
      </c>
    </row>
    <row r="65" spans="1:60" outlineLevel="1">
      <c r="A65" s="241">
        <v>17</v>
      </c>
      <c r="B65" s="242" t="s">
        <v>723</v>
      </c>
      <c r="C65" s="253" t="s">
        <v>724</v>
      </c>
      <c r="D65" s="243" t="s">
        <v>135</v>
      </c>
      <c r="E65" s="244">
        <v>10.8</v>
      </c>
      <c r="F65" s="245"/>
      <c r="G65" s="246">
        <f>ROUND(E65*F65,2)</f>
        <v>0</v>
      </c>
      <c r="H65" s="245"/>
      <c r="I65" s="246">
        <f>ROUND(E65*H65,2)</f>
        <v>0</v>
      </c>
      <c r="J65" s="245"/>
      <c r="K65" s="246">
        <f>ROUND(E65*J65,2)</f>
        <v>0</v>
      </c>
      <c r="L65" s="246">
        <v>21</v>
      </c>
      <c r="M65" s="246">
        <f>G65*(1+L65/100)</f>
        <v>0</v>
      </c>
      <c r="N65" s="246">
        <v>0</v>
      </c>
      <c r="O65" s="246">
        <f>ROUND(E65*N65,2)</f>
        <v>0</v>
      </c>
      <c r="P65" s="246">
        <v>0</v>
      </c>
      <c r="Q65" s="246">
        <f>ROUND(E65*P65,2)</f>
        <v>0</v>
      </c>
      <c r="R65" s="246"/>
      <c r="S65" s="246" t="s">
        <v>136</v>
      </c>
      <c r="T65" s="247" t="s">
        <v>136</v>
      </c>
      <c r="U65" s="231">
        <v>0</v>
      </c>
      <c r="V65" s="231">
        <f>ROUND(E65*U65,2)</f>
        <v>0</v>
      </c>
      <c r="W65" s="231"/>
      <c r="X65" s="231" t="s">
        <v>137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138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29"/>
      <c r="B66" s="230"/>
      <c r="C66" s="254" t="s">
        <v>725</v>
      </c>
      <c r="D66" s="232"/>
      <c r="E66" s="233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12"/>
      <c r="Z66" s="212"/>
      <c r="AA66" s="212"/>
      <c r="AB66" s="212"/>
      <c r="AC66" s="212"/>
      <c r="AD66" s="212"/>
      <c r="AE66" s="212"/>
      <c r="AF66" s="212"/>
      <c r="AG66" s="212" t="s">
        <v>140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>
      <c r="A67" s="229"/>
      <c r="B67" s="230"/>
      <c r="C67" s="254" t="s">
        <v>726</v>
      </c>
      <c r="D67" s="232"/>
      <c r="E67" s="233">
        <v>10.8</v>
      </c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12"/>
      <c r="Z67" s="212"/>
      <c r="AA67" s="212"/>
      <c r="AB67" s="212"/>
      <c r="AC67" s="212"/>
      <c r="AD67" s="212"/>
      <c r="AE67" s="212"/>
      <c r="AF67" s="212"/>
      <c r="AG67" s="212" t="s">
        <v>140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>
      <c r="A68" s="241">
        <v>18</v>
      </c>
      <c r="B68" s="242" t="s">
        <v>727</v>
      </c>
      <c r="C68" s="253" t="s">
        <v>728</v>
      </c>
      <c r="D68" s="243" t="s">
        <v>148</v>
      </c>
      <c r="E68" s="244">
        <v>27</v>
      </c>
      <c r="F68" s="245"/>
      <c r="G68" s="246">
        <f>ROUND(E68*F68,2)</f>
        <v>0</v>
      </c>
      <c r="H68" s="245"/>
      <c r="I68" s="246">
        <f>ROUND(E68*H68,2)</f>
        <v>0</v>
      </c>
      <c r="J68" s="245"/>
      <c r="K68" s="246">
        <f>ROUND(E68*J68,2)</f>
        <v>0</v>
      </c>
      <c r="L68" s="246">
        <v>21</v>
      </c>
      <c r="M68" s="246">
        <f>G68*(1+L68/100)</f>
        <v>0</v>
      </c>
      <c r="N68" s="246">
        <v>0</v>
      </c>
      <c r="O68" s="246">
        <f>ROUND(E68*N68,2)</f>
        <v>0</v>
      </c>
      <c r="P68" s="246">
        <v>0</v>
      </c>
      <c r="Q68" s="246">
        <f>ROUND(E68*P68,2)</f>
        <v>0</v>
      </c>
      <c r="R68" s="246"/>
      <c r="S68" s="246" t="s">
        <v>136</v>
      </c>
      <c r="T68" s="247" t="s">
        <v>136</v>
      </c>
      <c r="U68" s="231">
        <v>0.39500000000000002</v>
      </c>
      <c r="V68" s="231">
        <f>ROUND(E68*U68,2)</f>
        <v>10.67</v>
      </c>
      <c r="W68" s="231"/>
      <c r="X68" s="231" t="s">
        <v>137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138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>
      <c r="A69" s="229"/>
      <c r="B69" s="230"/>
      <c r="C69" s="254" t="s">
        <v>729</v>
      </c>
      <c r="D69" s="232"/>
      <c r="E69" s="233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12"/>
      <c r="Z69" s="212"/>
      <c r="AA69" s="212"/>
      <c r="AB69" s="212"/>
      <c r="AC69" s="212"/>
      <c r="AD69" s="212"/>
      <c r="AE69" s="212"/>
      <c r="AF69" s="212"/>
      <c r="AG69" s="212" t="s">
        <v>140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29"/>
      <c r="B70" s="230"/>
      <c r="C70" s="254" t="s">
        <v>681</v>
      </c>
      <c r="D70" s="232"/>
      <c r="E70" s="233">
        <v>27</v>
      </c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12"/>
      <c r="Z70" s="212"/>
      <c r="AA70" s="212"/>
      <c r="AB70" s="212"/>
      <c r="AC70" s="212"/>
      <c r="AD70" s="212"/>
      <c r="AE70" s="212"/>
      <c r="AF70" s="212"/>
      <c r="AG70" s="212" t="s">
        <v>140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>
      <c r="A71" s="241">
        <v>19</v>
      </c>
      <c r="B71" s="242" t="s">
        <v>655</v>
      </c>
      <c r="C71" s="253" t="s">
        <v>656</v>
      </c>
      <c r="D71" s="243" t="s">
        <v>262</v>
      </c>
      <c r="E71" s="244">
        <v>90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6">
        <v>0</v>
      </c>
      <c r="O71" s="246">
        <f>ROUND(E71*N71,2)</f>
        <v>0</v>
      </c>
      <c r="P71" s="246">
        <v>0</v>
      </c>
      <c r="Q71" s="246">
        <f>ROUND(E71*P71,2)</f>
        <v>0</v>
      </c>
      <c r="R71" s="246"/>
      <c r="S71" s="246" t="s">
        <v>136</v>
      </c>
      <c r="T71" s="247" t="s">
        <v>136</v>
      </c>
      <c r="U71" s="231">
        <v>0.23</v>
      </c>
      <c r="V71" s="231">
        <f>ROUND(E71*U71,2)</f>
        <v>20.7</v>
      </c>
      <c r="W71" s="231"/>
      <c r="X71" s="231" t="s">
        <v>137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138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>
      <c r="A72" s="229"/>
      <c r="B72" s="230"/>
      <c r="C72" s="254" t="s">
        <v>730</v>
      </c>
      <c r="D72" s="232"/>
      <c r="E72" s="233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12"/>
      <c r="Z72" s="212"/>
      <c r="AA72" s="212"/>
      <c r="AB72" s="212"/>
      <c r="AC72" s="212"/>
      <c r="AD72" s="212"/>
      <c r="AE72" s="212"/>
      <c r="AF72" s="212"/>
      <c r="AG72" s="212" t="s">
        <v>140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>
      <c r="A73" s="229"/>
      <c r="B73" s="230"/>
      <c r="C73" s="254" t="s">
        <v>731</v>
      </c>
      <c r="D73" s="232"/>
      <c r="E73" s="233">
        <v>90</v>
      </c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12"/>
      <c r="Z73" s="212"/>
      <c r="AA73" s="212"/>
      <c r="AB73" s="212"/>
      <c r="AC73" s="212"/>
      <c r="AD73" s="212"/>
      <c r="AE73" s="212"/>
      <c r="AF73" s="212"/>
      <c r="AG73" s="212" t="s">
        <v>140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>
      <c r="A74" s="241">
        <v>20</v>
      </c>
      <c r="B74" s="242" t="s">
        <v>659</v>
      </c>
      <c r="C74" s="253" t="s">
        <v>660</v>
      </c>
      <c r="D74" s="243" t="s">
        <v>262</v>
      </c>
      <c r="E74" s="244">
        <v>45</v>
      </c>
      <c r="F74" s="245"/>
      <c r="G74" s="246">
        <f>ROUND(E74*F74,2)</f>
        <v>0</v>
      </c>
      <c r="H74" s="245"/>
      <c r="I74" s="246">
        <f>ROUND(E74*H74,2)</f>
        <v>0</v>
      </c>
      <c r="J74" s="245"/>
      <c r="K74" s="246">
        <f>ROUND(E74*J74,2)</f>
        <v>0</v>
      </c>
      <c r="L74" s="246">
        <v>21</v>
      </c>
      <c r="M74" s="246">
        <f>G74*(1+L74/100)</f>
        <v>0</v>
      </c>
      <c r="N74" s="246">
        <v>0</v>
      </c>
      <c r="O74" s="246">
        <f>ROUND(E74*N74,2)</f>
        <v>0</v>
      </c>
      <c r="P74" s="246">
        <v>0</v>
      </c>
      <c r="Q74" s="246">
        <f>ROUND(E74*P74,2)</f>
        <v>0</v>
      </c>
      <c r="R74" s="246"/>
      <c r="S74" s="246" t="s">
        <v>136</v>
      </c>
      <c r="T74" s="247" t="s">
        <v>136</v>
      </c>
      <c r="U74" s="231">
        <v>0.13</v>
      </c>
      <c r="V74" s="231">
        <f>ROUND(E74*U74,2)</f>
        <v>5.85</v>
      </c>
      <c r="W74" s="231"/>
      <c r="X74" s="231" t="s">
        <v>137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138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29"/>
      <c r="B75" s="230"/>
      <c r="C75" s="254" t="s">
        <v>661</v>
      </c>
      <c r="D75" s="232"/>
      <c r="E75" s="233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12"/>
      <c r="Z75" s="212"/>
      <c r="AA75" s="212"/>
      <c r="AB75" s="212"/>
      <c r="AC75" s="212"/>
      <c r="AD75" s="212"/>
      <c r="AE75" s="212"/>
      <c r="AF75" s="212"/>
      <c r="AG75" s="212" t="s">
        <v>140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29"/>
      <c r="B76" s="230"/>
      <c r="C76" s="254" t="s">
        <v>699</v>
      </c>
      <c r="D76" s="232"/>
      <c r="E76" s="233">
        <v>45</v>
      </c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12"/>
      <c r="Z76" s="212"/>
      <c r="AA76" s="212"/>
      <c r="AB76" s="212"/>
      <c r="AC76" s="212"/>
      <c r="AD76" s="212"/>
      <c r="AE76" s="212"/>
      <c r="AF76" s="212"/>
      <c r="AG76" s="212" t="s">
        <v>140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>
      <c r="A77" s="241">
        <v>21</v>
      </c>
      <c r="B77" s="242" t="s">
        <v>662</v>
      </c>
      <c r="C77" s="253" t="s">
        <v>732</v>
      </c>
      <c r="D77" s="243" t="s">
        <v>262</v>
      </c>
      <c r="E77" s="244">
        <v>45</v>
      </c>
      <c r="F77" s="245"/>
      <c r="G77" s="246">
        <f>ROUND(E77*F77,2)</f>
        <v>0</v>
      </c>
      <c r="H77" s="245"/>
      <c r="I77" s="246">
        <f>ROUND(E77*H77,2)</f>
        <v>0</v>
      </c>
      <c r="J77" s="245"/>
      <c r="K77" s="246">
        <f>ROUND(E77*J77,2)</f>
        <v>0</v>
      </c>
      <c r="L77" s="246">
        <v>21</v>
      </c>
      <c r="M77" s="246">
        <f>G77*(1+L77/100)</f>
        <v>0</v>
      </c>
      <c r="N77" s="246">
        <v>6.0000000000000002E-5</v>
      </c>
      <c r="O77" s="246">
        <f>ROUND(E77*N77,2)</f>
        <v>0</v>
      </c>
      <c r="P77" s="246">
        <v>0</v>
      </c>
      <c r="Q77" s="246">
        <f>ROUND(E77*P77,2)</f>
        <v>0</v>
      </c>
      <c r="R77" s="246"/>
      <c r="S77" s="246" t="s">
        <v>136</v>
      </c>
      <c r="T77" s="247" t="s">
        <v>136</v>
      </c>
      <c r="U77" s="231">
        <v>0.03</v>
      </c>
      <c r="V77" s="231">
        <f>ROUND(E77*U77,2)</f>
        <v>1.35</v>
      </c>
      <c r="W77" s="231"/>
      <c r="X77" s="231" t="s">
        <v>137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138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>
      <c r="A78" s="229"/>
      <c r="B78" s="230"/>
      <c r="C78" s="254" t="s">
        <v>733</v>
      </c>
      <c r="D78" s="232"/>
      <c r="E78" s="233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12"/>
      <c r="Z78" s="212"/>
      <c r="AA78" s="212"/>
      <c r="AB78" s="212"/>
      <c r="AC78" s="212"/>
      <c r="AD78" s="212"/>
      <c r="AE78" s="212"/>
      <c r="AF78" s="212"/>
      <c r="AG78" s="212" t="s">
        <v>140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>
      <c r="A79" s="229"/>
      <c r="B79" s="230"/>
      <c r="C79" s="254" t="s">
        <v>699</v>
      </c>
      <c r="D79" s="232"/>
      <c r="E79" s="233">
        <v>45</v>
      </c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12"/>
      <c r="Z79" s="212"/>
      <c r="AA79" s="212"/>
      <c r="AB79" s="212"/>
      <c r="AC79" s="212"/>
      <c r="AD79" s="212"/>
      <c r="AE79" s="212"/>
      <c r="AF79" s="212"/>
      <c r="AG79" s="212" t="s">
        <v>140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41">
        <v>22</v>
      </c>
      <c r="B80" s="242" t="s">
        <v>665</v>
      </c>
      <c r="C80" s="253" t="s">
        <v>666</v>
      </c>
      <c r="D80" s="243" t="s">
        <v>262</v>
      </c>
      <c r="E80" s="244">
        <v>45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6"/>
      <c r="S80" s="246" t="s">
        <v>136</v>
      </c>
      <c r="T80" s="247" t="s">
        <v>136</v>
      </c>
      <c r="U80" s="231">
        <v>0.31</v>
      </c>
      <c r="V80" s="231">
        <f>ROUND(E80*U80,2)</f>
        <v>13.95</v>
      </c>
      <c r="W80" s="231"/>
      <c r="X80" s="231" t="s">
        <v>137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138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29"/>
      <c r="B81" s="230"/>
      <c r="C81" s="254" t="s">
        <v>734</v>
      </c>
      <c r="D81" s="232"/>
      <c r="E81" s="233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12"/>
      <c r="Z81" s="212"/>
      <c r="AA81" s="212"/>
      <c r="AB81" s="212"/>
      <c r="AC81" s="212"/>
      <c r="AD81" s="212"/>
      <c r="AE81" s="212"/>
      <c r="AF81" s="212"/>
      <c r="AG81" s="212" t="s">
        <v>140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29"/>
      <c r="B82" s="230"/>
      <c r="C82" s="254" t="s">
        <v>699</v>
      </c>
      <c r="D82" s="232"/>
      <c r="E82" s="233">
        <v>45</v>
      </c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12"/>
      <c r="Z82" s="212"/>
      <c r="AA82" s="212"/>
      <c r="AB82" s="212"/>
      <c r="AC82" s="212"/>
      <c r="AD82" s="212"/>
      <c r="AE82" s="212"/>
      <c r="AF82" s="212"/>
      <c r="AG82" s="212" t="s">
        <v>140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ht="22.5" outlineLevel="1">
      <c r="A83" s="241">
        <v>23</v>
      </c>
      <c r="B83" s="242" t="s">
        <v>668</v>
      </c>
      <c r="C83" s="253" t="s">
        <v>669</v>
      </c>
      <c r="D83" s="243" t="s">
        <v>135</v>
      </c>
      <c r="E83" s="244">
        <v>12.96</v>
      </c>
      <c r="F83" s="245"/>
      <c r="G83" s="246">
        <f>ROUND(E83*F83,2)</f>
        <v>0</v>
      </c>
      <c r="H83" s="245"/>
      <c r="I83" s="246">
        <f>ROUND(E83*H83,2)</f>
        <v>0</v>
      </c>
      <c r="J83" s="245"/>
      <c r="K83" s="246">
        <f>ROUND(E83*J83,2)</f>
        <v>0</v>
      </c>
      <c r="L83" s="246">
        <v>21</v>
      </c>
      <c r="M83" s="246">
        <f>G83*(1+L83/100)</f>
        <v>0</v>
      </c>
      <c r="N83" s="246">
        <v>0</v>
      </c>
      <c r="O83" s="246">
        <f>ROUND(E83*N83,2)</f>
        <v>0</v>
      </c>
      <c r="P83" s="246">
        <v>0</v>
      </c>
      <c r="Q83" s="246">
        <f>ROUND(E83*P83,2)</f>
        <v>0</v>
      </c>
      <c r="R83" s="246"/>
      <c r="S83" s="246" t="s">
        <v>136</v>
      </c>
      <c r="T83" s="247" t="s">
        <v>136</v>
      </c>
      <c r="U83" s="231">
        <v>0.66</v>
      </c>
      <c r="V83" s="231">
        <f>ROUND(E83*U83,2)</f>
        <v>8.5500000000000007</v>
      </c>
      <c r="W83" s="231"/>
      <c r="X83" s="231" t="s">
        <v>137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138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>
      <c r="A84" s="229"/>
      <c r="B84" s="230"/>
      <c r="C84" s="254" t="s">
        <v>735</v>
      </c>
      <c r="D84" s="232"/>
      <c r="E84" s="233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12"/>
      <c r="Z84" s="212"/>
      <c r="AA84" s="212"/>
      <c r="AB84" s="212"/>
      <c r="AC84" s="212"/>
      <c r="AD84" s="212"/>
      <c r="AE84" s="212"/>
      <c r="AF84" s="212"/>
      <c r="AG84" s="212" t="s">
        <v>140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29"/>
      <c r="B85" s="230"/>
      <c r="C85" s="254" t="s">
        <v>726</v>
      </c>
      <c r="D85" s="232"/>
      <c r="E85" s="233">
        <v>10.8</v>
      </c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12"/>
      <c r="Z85" s="212"/>
      <c r="AA85" s="212"/>
      <c r="AB85" s="212"/>
      <c r="AC85" s="212"/>
      <c r="AD85" s="212"/>
      <c r="AE85" s="212"/>
      <c r="AF85" s="212"/>
      <c r="AG85" s="212" t="s">
        <v>140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29"/>
      <c r="B86" s="230"/>
      <c r="C86" s="254" t="s">
        <v>736</v>
      </c>
      <c r="D86" s="232"/>
      <c r="E86" s="233">
        <v>2.16</v>
      </c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12"/>
      <c r="Z86" s="212"/>
      <c r="AA86" s="212"/>
      <c r="AB86" s="212"/>
      <c r="AC86" s="212"/>
      <c r="AD86" s="212"/>
      <c r="AE86" s="212"/>
      <c r="AF86" s="212"/>
      <c r="AG86" s="212" t="s">
        <v>140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ht="22.5" outlineLevel="1">
      <c r="A87" s="241">
        <v>24</v>
      </c>
      <c r="B87" s="242" t="s">
        <v>737</v>
      </c>
      <c r="C87" s="253" t="s">
        <v>738</v>
      </c>
      <c r="D87" s="243" t="s">
        <v>338</v>
      </c>
      <c r="E87" s="244">
        <v>1</v>
      </c>
      <c r="F87" s="245"/>
      <c r="G87" s="246">
        <f>ROUND(E87*F87,2)</f>
        <v>0</v>
      </c>
      <c r="H87" s="245"/>
      <c r="I87" s="246">
        <f>ROUND(E87*H87,2)</f>
        <v>0</v>
      </c>
      <c r="J87" s="245"/>
      <c r="K87" s="246">
        <f>ROUND(E87*J87,2)</f>
        <v>0</v>
      </c>
      <c r="L87" s="246">
        <v>21</v>
      </c>
      <c r="M87" s="246">
        <f>G87*(1+L87/100)</f>
        <v>0</v>
      </c>
      <c r="N87" s="246">
        <v>6.3899999999999998E-3</v>
      </c>
      <c r="O87" s="246">
        <f>ROUND(E87*N87,2)</f>
        <v>0.01</v>
      </c>
      <c r="P87" s="246">
        <v>0</v>
      </c>
      <c r="Q87" s="246">
        <f>ROUND(E87*P87,2)</f>
        <v>0</v>
      </c>
      <c r="R87" s="246"/>
      <c r="S87" s="246" t="s">
        <v>136</v>
      </c>
      <c r="T87" s="247" t="s">
        <v>136</v>
      </c>
      <c r="U87" s="231">
        <v>0.82399999999999995</v>
      </c>
      <c r="V87" s="231">
        <f>ROUND(E87*U87,2)</f>
        <v>0.82</v>
      </c>
      <c r="W87" s="231"/>
      <c r="X87" s="231" t="s">
        <v>137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138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29"/>
      <c r="B88" s="230"/>
      <c r="C88" s="254" t="s">
        <v>739</v>
      </c>
      <c r="D88" s="232"/>
      <c r="E88" s="233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12"/>
      <c r="Z88" s="212"/>
      <c r="AA88" s="212"/>
      <c r="AB88" s="212"/>
      <c r="AC88" s="212"/>
      <c r="AD88" s="212"/>
      <c r="AE88" s="212"/>
      <c r="AF88" s="212"/>
      <c r="AG88" s="212" t="s">
        <v>140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29"/>
      <c r="B89" s="230"/>
      <c r="C89" s="254" t="s">
        <v>55</v>
      </c>
      <c r="D89" s="232"/>
      <c r="E89" s="233">
        <v>1</v>
      </c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12"/>
      <c r="Z89" s="212"/>
      <c r="AA89" s="212"/>
      <c r="AB89" s="212"/>
      <c r="AC89" s="212"/>
      <c r="AD89" s="212"/>
      <c r="AE89" s="212"/>
      <c r="AF89" s="212"/>
      <c r="AG89" s="212" t="s">
        <v>140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41">
        <v>25</v>
      </c>
      <c r="B90" s="242" t="s">
        <v>740</v>
      </c>
      <c r="C90" s="253" t="s">
        <v>741</v>
      </c>
      <c r="D90" s="243" t="s">
        <v>431</v>
      </c>
      <c r="E90" s="244">
        <v>4.5359999999999996</v>
      </c>
      <c r="F90" s="245"/>
      <c r="G90" s="246">
        <f>ROUND(E90*F90,2)</f>
        <v>0</v>
      </c>
      <c r="H90" s="245"/>
      <c r="I90" s="246">
        <f>ROUND(E90*H90,2)</f>
        <v>0</v>
      </c>
      <c r="J90" s="245"/>
      <c r="K90" s="246">
        <f>ROUND(E90*J90,2)</f>
        <v>0</v>
      </c>
      <c r="L90" s="246">
        <v>21</v>
      </c>
      <c r="M90" s="246">
        <f>G90*(1+L90/100)</f>
        <v>0</v>
      </c>
      <c r="N90" s="246">
        <v>0</v>
      </c>
      <c r="O90" s="246">
        <f>ROUND(E90*N90,2)</f>
        <v>0</v>
      </c>
      <c r="P90" s="246">
        <v>0</v>
      </c>
      <c r="Q90" s="246">
        <f>ROUND(E90*P90,2)</f>
        <v>0</v>
      </c>
      <c r="R90" s="246"/>
      <c r="S90" s="246" t="s">
        <v>136</v>
      </c>
      <c r="T90" s="247" t="s">
        <v>136</v>
      </c>
      <c r="U90" s="231">
        <v>0</v>
      </c>
      <c r="V90" s="231">
        <f>ROUND(E90*U90,2)</f>
        <v>0</v>
      </c>
      <c r="W90" s="231"/>
      <c r="X90" s="231" t="s">
        <v>137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138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>
      <c r="A91" s="229"/>
      <c r="B91" s="230"/>
      <c r="C91" s="254" t="s">
        <v>742</v>
      </c>
      <c r="D91" s="232"/>
      <c r="E91" s="233">
        <v>4.5359999999999996</v>
      </c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12"/>
      <c r="Z91" s="212"/>
      <c r="AA91" s="212"/>
      <c r="AB91" s="212"/>
      <c r="AC91" s="212"/>
      <c r="AD91" s="212"/>
      <c r="AE91" s="212"/>
      <c r="AF91" s="212"/>
      <c r="AG91" s="212" t="s">
        <v>140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41">
        <v>26</v>
      </c>
      <c r="B92" s="242" t="s">
        <v>672</v>
      </c>
      <c r="C92" s="253" t="s">
        <v>673</v>
      </c>
      <c r="D92" s="243" t="s">
        <v>262</v>
      </c>
      <c r="E92" s="244">
        <v>45</v>
      </c>
      <c r="F92" s="245"/>
      <c r="G92" s="246">
        <f>ROUND(E92*F92,2)</f>
        <v>0</v>
      </c>
      <c r="H92" s="245"/>
      <c r="I92" s="246">
        <f>ROUND(E92*H92,2)</f>
        <v>0</v>
      </c>
      <c r="J92" s="245"/>
      <c r="K92" s="246">
        <f>ROUND(E92*J92,2)</f>
        <v>0</v>
      </c>
      <c r="L92" s="246">
        <v>21</v>
      </c>
      <c r="M92" s="246">
        <f>G92*(1+L92/100)</f>
        <v>0</v>
      </c>
      <c r="N92" s="246">
        <v>0</v>
      </c>
      <c r="O92" s="246">
        <f>ROUND(E92*N92,2)</f>
        <v>0</v>
      </c>
      <c r="P92" s="246">
        <v>0</v>
      </c>
      <c r="Q92" s="246">
        <f>ROUND(E92*P92,2)</f>
        <v>0</v>
      </c>
      <c r="R92" s="246"/>
      <c r="S92" s="246" t="s">
        <v>405</v>
      </c>
      <c r="T92" s="247" t="s">
        <v>406</v>
      </c>
      <c r="U92" s="231">
        <v>0</v>
      </c>
      <c r="V92" s="231">
        <f>ROUND(E92*U92,2)</f>
        <v>0</v>
      </c>
      <c r="W92" s="231"/>
      <c r="X92" s="231" t="s">
        <v>137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138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29"/>
      <c r="B93" s="230"/>
      <c r="C93" s="254" t="s">
        <v>676</v>
      </c>
      <c r="D93" s="232"/>
      <c r="E93" s="233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12"/>
      <c r="Z93" s="212"/>
      <c r="AA93" s="212"/>
      <c r="AB93" s="212"/>
      <c r="AC93" s="212"/>
      <c r="AD93" s="212"/>
      <c r="AE93" s="212"/>
      <c r="AF93" s="212"/>
      <c r="AG93" s="212" t="s">
        <v>140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29"/>
      <c r="B94" s="230"/>
      <c r="C94" s="254" t="s">
        <v>699</v>
      </c>
      <c r="D94" s="232"/>
      <c r="E94" s="233">
        <v>45</v>
      </c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12"/>
      <c r="Z94" s="212"/>
      <c r="AA94" s="212"/>
      <c r="AB94" s="212"/>
      <c r="AC94" s="212"/>
      <c r="AD94" s="212"/>
      <c r="AE94" s="212"/>
      <c r="AF94" s="212"/>
      <c r="AG94" s="212" t="s">
        <v>140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>
      <c r="A95" s="235" t="s">
        <v>131</v>
      </c>
      <c r="B95" s="236" t="s">
        <v>104</v>
      </c>
      <c r="C95" s="252" t="s">
        <v>29</v>
      </c>
      <c r="D95" s="237"/>
      <c r="E95" s="238"/>
      <c r="F95" s="239"/>
      <c r="G95" s="239">
        <f>SUMIF(AG96:AG99,"&lt;&gt;NOR",G96:G99)</f>
        <v>0</v>
      </c>
      <c r="H95" s="239"/>
      <c r="I95" s="239">
        <f>SUM(I96:I99)</f>
        <v>0</v>
      </c>
      <c r="J95" s="239"/>
      <c r="K95" s="239">
        <f>SUM(K96:K99)</f>
        <v>0</v>
      </c>
      <c r="L95" s="239"/>
      <c r="M95" s="239">
        <f>SUM(M96:M99)</f>
        <v>0</v>
      </c>
      <c r="N95" s="239"/>
      <c r="O95" s="239">
        <f>SUM(O96:O99)</f>
        <v>0</v>
      </c>
      <c r="P95" s="239"/>
      <c r="Q95" s="239">
        <f>SUM(Q96:Q99)</f>
        <v>0</v>
      </c>
      <c r="R95" s="239"/>
      <c r="S95" s="239"/>
      <c r="T95" s="240"/>
      <c r="U95" s="234"/>
      <c r="V95" s="234">
        <f>SUM(V96:V99)</f>
        <v>0</v>
      </c>
      <c r="W95" s="234"/>
      <c r="X95" s="234"/>
      <c r="AG95" t="s">
        <v>132</v>
      </c>
    </row>
    <row r="96" spans="1:60" outlineLevel="1">
      <c r="A96" s="241">
        <v>27</v>
      </c>
      <c r="B96" s="242" t="s">
        <v>577</v>
      </c>
      <c r="C96" s="253" t="s">
        <v>578</v>
      </c>
      <c r="D96" s="243" t="s">
        <v>0</v>
      </c>
      <c r="E96" s="244">
        <v>1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6">
        <v>0</v>
      </c>
      <c r="O96" s="246">
        <f>ROUND(E96*N96,2)</f>
        <v>0</v>
      </c>
      <c r="P96" s="246">
        <v>0</v>
      </c>
      <c r="Q96" s="246">
        <f>ROUND(E96*P96,2)</f>
        <v>0</v>
      </c>
      <c r="R96" s="246"/>
      <c r="S96" s="246" t="s">
        <v>136</v>
      </c>
      <c r="T96" s="247" t="s">
        <v>406</v>
      </c>
      <c r="U96" s="231">
        <v>0</v>
      </c>
      <c r="V96" s="231">
        <f>ROUND(E96*U96,2)</f>
        <v>0</v>
      </c>
      <c r="W96" s="231"/>
      <c r="X96" s="231" t="s">
        <v>579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580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29"/>
      <c r="B97" s="230"/>
      <c r="C97" s="254" t="s">
        <v>55</v>
      </c>
      <c r="D97" s="232"/>
      <c r="E97" s="233">
        <v>1</v>
      </c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12"/>
      <c r="Z97" s="212"/>
      <c r="AA97" s="212"/>
      <c r="AB97" s="212"/>
      <c r="AC97" s="212"/>
      <c r="AD97" s="212"/>
      <c r="AE97" s="212"/>
      <c r="AF97" s="212"/>
      <c r="AG97" s="212" t="s">
        <v>140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41">
        <v>28</v>
      </c>
      <c r="B98" s="242" t="s">
        <v>581</v>
      </c>
      <c r="C98" s="253" t="s">
        <v>582</v>
      </c>
      <c r="D98" s="243" t="s">
        <v>0</v>
      </c>
      <c r="E98" s="244">
        <v>1</v>
      </c>
      <c r="F98" s="245"/>
      <c r="G98" s="246">
        <f>ROUND(E98*F98,2)</f>
        <v>0</v>
      </c>
      <c r="H98" s="245"/>
      <c r="I98" s="246">
        <f>ROUND(E98*H98,2)</f>
        <v>0</v>
      </c>
      <c r="J98" s="245"/>
      <c r="K98" s="246">
        <f>ROUND(E98*J98,2)</f>
        <v>0</v>
      </c>
      <c r="L98" s="246">
        <v>21</v>
      </c>
      <c r="M98" s="246">
        <f>G98*(1+L98/100)</f>
        <v>0</v>
      </c>
      <c r="N98" s="246">
        <v>0</v>
      </c>
      <c r="O98" s="246">
        <f>ROUND(E98*N98,2)</f>
        <v>0</v>
      </c>
      <c r="P98" s="246">
        <v>0</v>
      </c>
      <c r="Q98" s="246">
        <f>ROUND(E98*P98,2)</f>
        <v>0</v>
      </c>
      <c r="R98" s="246"/>
      <c r="S98" s="246" t="s">
        <v>405</v>
      </c>
      <c r="T98" s="247" t="s">
        <v>406</v>
      </c>
      <c r="U98" s="231">
        <v>0</v>
      </c>
      <c r="V98" s="231">
        <f>ROUND(E98*U98,2)</f>
        <v>0</v>
      </c>
      <c r="W98" s="231"/>
      <c r="X98" s="231" t="s">
        <v>579</v>
      </c>
      <c r="Y98" s="212"/>
      <c r="Z98" s="212"/>
      <c r="AA98" s="212"/>
      <c r="AB98" s="212"/>
      <c r="AC98" s="212"/>
      <c r="AD98" s="212"/>
      <c r="AE98" s="212"/>
      <c r="AF98" s="212"/>
      <c r="AG98" s="212" t="s">
        <v>580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29"/>
      <c r="B99" s="230"/>
      <c r="C99" s="254" t="s">
        <v>55</v>
      </c>
      <c r="D99" s="232"/>
      <c r="E99" s="233">
        <v>1</v>
      </c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12"/>
      <c r="Z99" s="212"/>
      <c r="AA99" s="212"/>
      <c r="AB99" s="212"/>
      <c r="AC99" s="212"/>
      <c r="AD99" s="212"/>
      <c r="AE99" s="212"/>
      <c r="AF99" s="212"/>
      <c r="AG99" s="212" t="s">
        <v>140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>
      <c r="A100" s="3"/>
      <c r="B100" s="4"/>
      <c r="C100" s="257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E100">
        <v>15</v>
      </c>
      <c r="AF100">
        <v>21</v>
      </c>
      <c r="AG100" t="s">
        <v>118</v>
      </c>
    </row>
    <row r="101" spans="1:60">
      <c r="A101" s="215"/>
      <c r="B101" s="216" t="s">
        <v>31</v>
      </c>
      <c r="C101" s="258"/>
      <c r="D101" s="217"/>
      <c r="E101" s="218"/>
      <c r="F101" s="218"/>
      <c r="G101" s="251">
        <f>G8+G20+G38+G44+G64+G95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f>SUMIF(L7:L99,AE100,G7:G99)</f>
        <v>0</v>
      </c>
      <c r="AF101">
        <f>SUMIF(L7:L99,AF100,G7:G99)</f>
        <v>0</v>
      </c>
      <c r="AG101" t="s">
        <v>583</v>
      </c>
    </row>
    <row r="102" spans="1:60">
      <c r="A102" s="3"/>
      <c r="B102" s="4"/>
      <c r="C102" s="257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60">
      <c r="A103" s="3"/>
      <c r="B103" s="4"/>
      <c r="C103" s="257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60">
      <c r="A104" s="219" t="s">
        <v>584</v>
      </c>
      <c r="B104" s="219"/>
      <c r="C104" s="259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60">
      <c r="A105" s="220"/>
      <c r="B105" s="221"/>
      <c r="C105" s="260"/>
      <c r="D105" s="221"/>
      <c r="E105" s="221"/>
      <c r="F105" s="221"/>
      <c r="G105" s="22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G105" t="s">
        <v>585</v>
      </c>
    </row>
    <row r="106" spans="1:60">
      <c r="A106" s="223"/>
      <c r="B106" s="224"/>
      <c r="C106" s="261"/>
      <c r="D106" s="224"/>
      <c r="E106" s="224"/>
      <c r="F106" s="224"/>
      <c r="G106" s="22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>
      <c r="A107" s="223"/>
      <c r="B107" s="224"/>
      <c r="C107" s="261"/>
      <c r="D107" s="224"/>
      <c r="E107" s="224"/>
      <c r="F107" s="224"/>
      <c r="G107" s="22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>
      <c r="A108" s="223"/>
      <c r="B108" s="224"/>
      <c r="C108" s="261"/>
      <c r="D108" s="224"/>
      <c r="E108" s="224"/>
      <c r="F108" s="224"/>
      <c r="G108" s="22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>
      <c r="A109" s="226"/>
      <c r="B109" s="227"/>
      <c r="C109" s="262"/>
      <c r="D109" s="227"/>
      <c r="E109" s="227"/>
      <c r="F109" s="227"/>
      <c r="G109" s="228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>
      <c r="A110" s="3"/>
      <c r="B110" s="4"/>
      <c r="C110" s="257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>
      <c r="C111" s="263"/>
      <c r="D111" s="10"/>
      <c r="AG111" t="s">
        <v>586</v>
      </c>
    </row>
    <row r="112" spans="1:60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8059" sheet="1"/>
  <mergeCells count="8">
    <mergeCell ref="A1:G1"/>
    <mergeCell ref="C2:G2"/>
    <mergeCell ref="C3:G3"/>
    <mergeCell ref="C4:G4"/>
    <mergeCell ref="A104:C104"/>
    <mergeCell ref="A105:G109"/>
    <mergeCell ref="C22:G22"/>
    <mergeCell ref="C46:G46"/>
  </mergeCells>
  <pageMargins left="0.59055118110236204" right="0.196850393700787" top="0.78740157499999996" bottom="0.78740157499999996" header="0.3" footer="0.3"/>
  <pageSetup paperSize="9" orientation="landscape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 01 1 Pol</vt:lpstr>
      <vt:lpstr>SO 01 2.1 Pol</vt:lpstr>
      <vt:lpstr>SO 01 2.2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'SO 01 2.1 Pol'!Názvy_tisku</vt:lpstr>
      <vt:lpstr>'SO 01 2.2 Pol'!Názvy_tisku</vt:lpstr>
      <vt:lpstr>oadresa</vt:lpstr>
      <vt:lpstr>Stavba!Objednatel</vt:lpstr>
      <vt:lpstr>Stavba!Objekt</vt:lpstr>
      <vt:lpstr>'SO 01 1 Pol'!Oblast_tisku</vt:lpstr>
      <vt:lpstr>'SO 01 2.1 Pol'!Oblast_tisku</vt:lpstr>
      <vt:lpstr>'SO 01 2.2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2019-03-19T12:27:02Z</cp:lastPrinted>
  <dcterms:created xsi:type="dcterms:W3CDTF">2009-04-08T07:15:50Z</dcterms:created>
  <dcterms:modified xsi:type="dcterms:W3CDTF">2020-05-19T10:48:51Z</dcterms:modified>
</cp:coreProperties>
</file>