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Humpal" reservationPassword="0"/>
  <workbookPr/>
  <bookViews>
    <workbookView xWindow="240" yWindow="120" windowWidth="14940" windowHeight="9225" activeTab="0"/>
  </bookViews>
  <sheets>
    <sheet name="Rekapitulace" sheetId="1" r:id="rId1"/>
    <sheet name="201" sheetId="2" r:id="rId2"/>
  </sheets>
  <definedNames/>
  <calcPr/>
  <webPublishing/>
</workbook>
</file>

<file path=xl/sharedStrings.xml><?xml version="1.0" encoding="utf-8"?>
<sst xmlns="http://schemas.openxmlformats.org/spreadsheetml/2006/main" count="661" uniqueCount="293">
  <si>
    <t>Firma: Firma</t>
  </si>
  <si>
    <t>Rekapitulace ceny</t>
  </si>
  <si>
    <t>Stavba: 21-03-014 - Děčín Tyršův most ev.č.DC-100 - výměna dilatace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</si>
  <si>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</si>
  <si>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</si>
  <si>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</si>
  <si>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</si>
  <si>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</si>
  <si>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</si>
  <si>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</si>
  <si>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</si>
  <si>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</si>
  <si>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</si>
  <si>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</si>
  <si>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</si>
  <si>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21-03-014</t>
  </si>
  <si>
    <t>Děčín Tyršův most ev.č.DC-100 - výměna dilatace</t>
  </si>
  <si>
    <t>O</t>
  </si>
  <si>
    <t>Rozpočet:</t>
  </si>
  <si>
    <t>0,00</t>
  </si>
  <si>
    <t>15,00</t>
  </si>
  <si>
    <t>21,00</t>
  </si>
  <si>
    <t>3</t>
  </si>
  <si>
    <t>2</t>
  </si>
  <si>
    <t>201</t>
  </si>
  <si>
    <t>Dilatace nad prevobřežním pilířem č.3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</si>
  <si>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</si>
  <si>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</si>
  <si>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</si>
  <si>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</si>
  <si>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</si>
  <si>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</si>
  <si>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</si>
  <si>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</si>
  <si>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</si>
  <si>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</si>
  <si>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</si>
  <si>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</si>
  <si>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</si>
  <si>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</si>
  <si>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</si>
  <si>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</si>
  <si>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</si>
  <si>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</si>
  <si>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</si>
  <si>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</si>
  <si>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</si>
  <si>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</si>
  <si>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</si>
  <si>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</si>
  <si>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</si>
  <si>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na příkaz TDS po posouzení vhodnosti pro recyklaci</t>
  </si>
  <si>
    <t>VV</t>
  </si>
  <si>
    <t>obrusná a ložná vrstva ve vozovce 8.2*1.4*0.05*2=1,148 [A] 
litý asfalt na chodníku 2.25*2*1.4*0.05=0,315 [B] 
ubourání říms 0.8*0.25*1.2*2=0,480 [C] 
ubourání degradované desky 9.8*0.5*0.25*2=2,450 [D] 
Celkem: A+B+C+D=4,393 [E]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</si>
  <si>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</si>
  <si>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</si>
  <si>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</si>
  <si>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</si>
  <si>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</si>
  <si>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dopravní značení dle DIO včeně řízení provozu ve špičce pracovníky stavby</t>
  </si>
  <si>
    <t>zahrnuje veškeré náklady spojené s objednatelem požadovanými zařízeními</t>
  </si>
  <si>
    <t>02730</t>
  </si>
  <si>
    <t>POMOC PRÁCE ZŘÍZ NEBO ZAJIŠŤ OCHRANU INŽENÝRSKÝCH SÍTÍ</t>
  </si>
  <si>
    <t>společně s vhodnou volbou pracovních postupů a techniky</t>
  </si>
  <si>
    <t>překrytí podvěšených sítí při demolici</t>
  </si>
  <si>
    <t>027411</t>
  </si>
  <si>
    <t>PROVIZORNÍ MOSTY - MONTÁŽ</t>
  </si>
  <si>
    <t>M2</t>
  </si>
  <si>
    <t>jen přejízdné plechy včetně manipulace, nebo jiné vhodné řešení</t>
  </si>
  <si>
    <t>uvažováno na celou šířku vozovky v době technologické pauzy 8.0*1.3=10,400 [A]</t>
  </si>
  <si>
    <t>027412</t>
  </si>
  <si>
    <t>PROVIZORNÍ MOSTY - NÁJEMNÉ</t>
  </si>
  <si>
    <t>KPLMĚSÍC</t>
  </si>
  <si>
    <t>přejízdné plechy, nebo jiné vhodné řešení</t>
  </si>
  <si>
    <t>doba zapůjčení 30*2=60,000 [A]</t>
  </si>
  <si>
    <t>027413</t>
  </si>
  <si>
    <t>PROVIZORNÍ MOSTY - DEMONTÁŽ</t>
  </si>
  <si>
    <t>jen přejízdné plechy, nebo jiné vhodné řešení</t>
  </si>
  <si>
    <t>7</t>
  </si>
  <si>
    <t>02750</t>
  </si>
  <si>
    <t>POMOC PRÁCE ZŘÍZ NEBO ZAJIŠŤ LEŠENÍ</t>
  </si>
  <si>
    <t>práce k zajištění ochrany prostředí a bezpečnosti</t>
  </si>
  <si>
    <t>ochranné zábradlí na pilíři a podpůrná konstrukce pro ochranu proti spadu</t>
  </si>
  <si>
    <t>8</t>
  </si>
  <si>
    <t>02920</t>
  </si>
  <si>
    <t>OSTATNÍ POŽADAVKY - OCHRANA ŽIVOTNÍHO PROSTŘEDÍ</t>
  </si>
  <si>
    <t>ochranná geotextílie proti znečištění spadem při tryskání OK a bourání betonu</t>
  </si>
  <si>
    <t>zahrnuje veškeré náklady spojené s objednatelem požadovanými pracemi</t>
  </si>
  <si>
    <t>02943</t>
  </si>
  <si>
    <t>OSTATNÍ POŽADAVKY - VYPRACOVÁNÍ RDS</t>
  </si>
  <si>
    <t>včetně aktualizace zadávací dokumenmtace</t>
  </si>
  <si>
    <t>výkresy výztuže dle rozsahu ubourání desky a římsy a množství zachované výztuže</t>
  </si>
  <si>
    <t>02944</t>
  </si>
  <si>
    <t>OSTAT POŽADAVKY - DOKUMENTACE SKUTEČ PROVEDENÍ V DIGIT FORMĚ</t>
  </si>
  <si>
    <t>včetně zapracování změn během stavby</t>
  </si>
  <si>
    <t>jen objekt dilatace č.3</t>
  </si>
  <si>
    <t>11</t>
  </si>
  <si>
    <t>02953</t>
  </si>
  <si>
    <t>OSTATNÍ POŽADAVKY - HLAVNÍ MOSTNÍ PROHLÍDKA</t>
  </si>
  <si>
    <t>KUS</t>
  </si>
  <si>
    <t>HMP</t>
  </si>
  <si>
    <t>HMP celého mostu i z revizních lávek (s pojezdem)</t>
  </si>
  <si>
    <t>položka zahrnuje :  
- úkony dle ČSN 73 6221  
- provedení hlavní mostní prohlídky oprávněnou fyzickou nebo právnickou osobou  
- vyhotovení záznamu (protokolu), který jednoznačně definuje stav mostu</t>
  </si>
  <si>
    <t>12</t>
  </si>
  <si>
    <t>03100</t>
  </si>
  <si>
    <t>ZAŘÍZENÍ STAVENIŠTĚ - ZŘÍZENÍ, PROVOZ, DEMONTÁŽ</t>
  </si>
  <si>
    <t>předpoklad umístění stavební buňky a mobilní WC</t>
  </si>
  <si>
    <t>zahrnuje objednatelem povolené náklady na pořízení (event. pronájem), provozování, udržování a likvidaci zhotovitelova zařízení</t>
  </si>
  <si>
    <t>Zemní práce</t>
  </si>
  <si>
    <t>13</t>
  </si>
  <si>
    <t>113138</t>
  </si>
  <si>
    <t>ODSTRANĚNÍ KRYTU ZPEVNĚNÝCH PLOCH S ASFALT POJIVEM, ODVOZ DO 20KM</t>
  </si>
  <si>
    <t>vhodnou technikou zamezující poškození izolace (bude napojována)</t>
  </si>
  <si>
    <t>obrusná a ložná vrstva ve vozovce 8.2*1.4*0.05*2=1,148 [A] 
litý asfalt na chodníku 2.25*2*1.4*0.05=0,315 [B] 
Celkem: A+B=1,463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</si>
  <si>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</si>
  <si>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Základy</t>
  </si>
  <si>
    <t>14</t>
  </si>
  <si>
    <t>261612</t>
  </si>
  <si>
    <t>VRTY PRO KOTVENÍ A INJEKTÁŽ TŘ VI NA POVRCHU D DO 16MM</t>
  </si>
  <si>
    <t>M</t>
  </si>
  <si>
    <t>včetně kotevního tmelu, sklon dle přístupu k čelu a velikosti vrtačky</t>
  </si>
  <si>
    <t>doplňující kotevní výztuž do desky mostovky mimo kotvy předpětí 9.8/0.2*0.3*2=29,400 [A]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</si>
  <si>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</si>
  <si>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Svislé konstrukce</t>
  </si>
  <si>
    <t>15</t>
  </si>
  <si>
    <t>317325</t>
  </si>
  <si>
    <t>ŘÍMSY ZE ŽELEZOBETONU DO C30/37</t>
  </si>
  <si>
    <t>včetně spojovacího můstku</t>
  </si>
  <si>
    <t>dobetonávka ubouraných říms 0.8*0.25*1.2*2=0,480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</si>
  <si>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</si>
  <si>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16</t>
  </si>
  <si>
    <t>317365</t>
  </si>
  <si>
    <t>VÝZTUŽ ŘÍMS Z OCELI 10505, B500B</t>
  </si>
  <si>
    <t>T</t>
  </si>
  <si>
    <t>dle zachování původní výztuže a rozsahu ubourání desky</t>
  </si>
  <si>
    <t>odhad stupně vyztužení: 
dobetonávka ubouraných říms 0.8*0.25*1.2*2*0.03*7.85=0,113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</si>
  <si>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</si>
  <si>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</si>
  <si>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17</t>
  </si>
  <si>
    <t>421325</t>
  </si>
  <si>
    <t>MOSTNÍ NOSNÉ DESKOVÉ KONSTRUKCE ZE ŽELEZOBETONU C30/37</t>
  </si>
  <si>
    <t>dle rozsahu ubourání</t>
  </si>
  <si>
    <t>dobetonávka desky mostovky 9.8*0.25*0.25*2=1,225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</si>
  <si>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</si>
  <si>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18</t>
  </si>
  <si>
    <t>421365</t>
  </si>
  <si>
    <t>VÝZTUŽ MOSTNÍ DESKOVÉ KONSTRUKCE Z OCELI 10505, B500B</t>
  </si>
  <si>
    <t>odhad stupně vyztužení: 
dobetonávka desky mostovky 9.8*0.25*0.25*2*0.03*7.85=0,288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</si>
  <si>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</si>
  <si>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Komunikace</t>
  </si>
  <si>
    <t>19</t>
  </si>
  <si>
    <t>572213</t>
  </si>
  <si>
    <t>SPOJOVACÍ POSTŘIK Z EMULZE DO 0,5KG/M2</t>
  </si>
  <si>
    <t>PES 0.3kd/m2</t>
  </si>
  <si>
    <t>na ložnou vrstvu vozovky 1.4*8.2=11,480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</si>
  <si>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</si>
  <si>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20</t>
  </si>
  <si>
    <t>57473</t>
  </si>
  <si>
    <t>VOZOVKOVÉ VÝZTUŽNÉ VRSTVY ZE SÍTÍ</t>
  </si>
  <si>
    <t>geomříž do asfaltů na bázi polymerů, únosnost 20kN/m, tažnost 15%, oka 60/60</t>
  </si>
  <si>
    <t>ve vozovce 9.8*1.4=13,720 [A]</t>
  </si>
  <si>
    <t>- dodání sítě v požadované kvalitě a v množství včetně přesahů (přesahy započteny v jednotkové ceně)  
- očištění podkladu  
- pokládka sítě dle předepsaného technologického předpisu</t>
  </si>
  <si>
    <t>21</t>
  </si>
  <si>
    <t>57474</t>
  </si>
  <si>
    <t>VOZOVKOVÉ SEPARAČNÍ VRSTVY Z ASFALT PÁSŮ</t>
  </si>
  <si>
    <t>papírová lepenka jako separační vrstva</t>
  </si>
  <si>
    <t>separace pod dilatační závěry na roznášecím plechu (9.8+2*2.25)*0.2=2,860 [A]</t>
  </si>
  <si>
    <t>- dodání asfaltových pásů v požadované kvalitě a v množství včetně přesahů (přesahy započteny v jednotkové ceně)  
- očištění podkladu  
- pokládka asfaltových pásů dle předepsaného technologického předpisu</t>
  </si>
  <si>
    <t>22</t>
  </si>
  <si>
    <t>574A01</t>
  </si>
  <si>
    <t>ASFALTOVÝ BETON PRO OBRUSNÉ VRSTVY ACO 8</t>
  </si>
  <si>
    <t>kryt chodníku 2.25*1.4*2*0.04=0,252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</si>
  <si>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</si>
  <si>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23</t>
  </si>
  <si>
    <t>574A04</t>
  </si>
  <si>
    <t>ASFALTOVÝ BETON PRO OBRUSNÉ VRSTVY ACO 11+, 11S</t>
  </si>
  <si>
    <t>ložná vrstva jako ochrana izolace a obrusná vrstva 8.2*(1.1+1.4)*0.05=1,025 [A]</t>
  </si>
  <si>
    <t>24</t>
  </si>
  <si>
    <t>575A05</t>
  </si>
  <si>
    <t>LITÝ ASFALT MA I (SILNICE, DÁLNICE) 16</t>
  </si>
  <si>
    <t>dle rozsahu odstranění vozovek</t>
  </si>
  <si>
    <t>napojení odvodňovacího proužku 0.5*1.0*0.05*2*2=0,100 [A]</t>
  </si>
  <si>
    <t>25</t>
  </si>
  <si>
    <t>58920</t>
  </si>
  <si>
    <t>VÝPLŇ SPAR MODIFIKOVANÝM ASFALTEM</t>
  </si>
  <si>
    <t>v napojení vozovek a podél říms (2*2.25+8.2)*2+2*1.4=28,200 [A]</t>
  </si>
  <si>
    <t>položka zahrnuje:  
- dodávku předepsaného materiálu  
- vyčištění a výplň spar tímto materiálem</t>
  </si>
  <si>
    <t>Přidružená stavební výroba</t>
  </si>
  <si>
    <t>26</t>
  </si>
  <si>
    <t>711452</t>
  </si>
  <si>
    <t>IZOLACE MOSTOVEK POD VOZOVKOU ASFALTOVÝMI PÁSY S PEČETÍCÍ VRSTVOU</t>
  </si>
  <si>
    <t>ve vozovce 1.0*9.8*2=19,600 [A] 
v chodníku 1.0*2.25*2=4,500 [B] 
Celkem: A+B=24,100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</si>
  <si>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</si>
  <si>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27</t>
  </si>
  <si>
    <t>76421</t>
  </si>
  <si>
    <t>OPLECHOVÁNÍ A LEMOVÁNÍ KONSTRUKCÍ Z POZINKOVANÉHO PLECHU</t>
  </si>
  <si>
    <t>oprava případně výměna dle rozsahu poškození</t>
  </si>
  <si>
    <t>podél parapetních nosníků 4*1.4*0.3=1,680 [A]</t>
  </si>
  <si>
    <t>- položky klempířských konstrukcí zahrnují zejména kompletní konstrukci včetně úprav plechů (i povrchové úpravy a pod.), spojovací a ochranné prostředky, podkladovou lepenku,  
upevňovací prvky, lemování, spárování, úpravy u okapů, prostupů, výčnělků, rohů, spojů,  
dilatací a pod. a není-li zahrnut v samostatných položkách (SD 78), i nátěr konstrukcí, včetně úprav povrchu před nátěrem.  
- Položka zahrnuje veškerý materiál, výrobky a polotovary, včetně mimostaveništní a  
vnitrostaveništní dopravy (rovněž přesuny), včetně naložení a složení,případně s uložením.</t>
  </si>
  <si>
    <t>28</t>
  </si>
  <si>
    <t>783121</t>
  </si>
  <si>
    <t>PROTIKOROZ OCHR OK NÁTĚREM VÍCEVRST SE ZÁKL S VYS OBSAHEM ZN</t>
  </si>
  <si>
    <t>dle skladby na výkesech, kompatibilní s původním nátěrem</t>
  </si>
  <si>
    <t>příčníky nad pilířem (1.4+2*0.6)*2*12.0*2=124,800 [A] 
hlavní nosníky mezi příčníky (1.4+0.6)*2*1.5*2=12,000 [B] 
konzoly podélníků mezi příčníky (0.8+2*0.25)*2*1.0*7=18,200 [C] 
chodníkové konzoly (0.8+2*0.25)*2*2.5*2*2=26,000 [D] 
Celkem: A+B+C+D=181,000 [E]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</si>
  <si>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</si>
  <si>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Ostatní konstrukce a práce</t>
  </si>
  <si>
    <t>29</t>
  </si>
  <si>
    <t>911CA2</t>
  </si>
  <si>
    <t>SVODIDLO BETON, ÚROVEŇ ZADRŽ N2 VÝŠ 0,8M - MONTÁŽ S PŘESUNEM (BEZ DODÁVKY)</t>
  </si>
  <si>
    <t>včetně manipulece dle popstupu výstavby</t>
  </si>
  <si>
    <t>ochrana proti vjezdu vozidla 6*4.0=24,000 [A]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</si>
  <si>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</si>
  <si>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30</t>
  </si>
  <si>
    <t>911CA3</t>
  </si>
  <si>
    <t>SVODIDLO BETON, ÚROVEŇ ZADRŽ N2 VÝŠ 0,8M - DEMONTÁŽ S PŘESUNEM</t>
  </si>
  <si>
    <t>položka zahrnuje:  
- demontáž a odstranění zařízení  
- jeho odvoz na předepsané místo</t>
  </si>
  <si>
    <t>31</t>
  </si>
  <si>
    <t>911CA9</t>
  </si>
  <si>
    <t>SVODIDLO BETON, ÚROVEŇ ZADRŽ N2 VÝŠ 0,8M - NÁJEM</t>
  </si>
  <si>
    <t>MDEN</t>
  </si>
  <si>
    <t>ochrana proti vjezdu vozidla 6*4.0*30*2=1 440,000 [A]</t>
  </si>
  <si>
    <t>položka zahrnuje denní sazbu za pronájem zařízení  
počet měrných jednotek se určí jako součin délky zařízení a počtu dnů použití</t>
  </si>
  <si>
    <t>32</t>
  </si>
  <si>
    <t>915211</t>
  </si>
  <si>
    <t>VODOROVNÉ DOPRAVNÍ ZNAČENÍ PLASTEM HLADKÉ - DODÁVKA A POKLÁDKA</t>
  </si>
  <si>
    <t>obnova VDZ dle stávajícího</t>
  </si>
  <si>
    <t>ve vozovce v rozsahu obnovy ovrusné vrstvy 1.4*0.125=0,175 [A]</t>
  </si>
  <si>
    <t>položka zahrnuje:  
- dodání a pokládku nátěrového materiálu (měří se pouze natíraná plocha)  
- předznačení a reflexní úpravu</t>
  </si>
  <si>
    <t>33</t>
  </si>
  <si>
    <t>919111</t>
  </si>
  <si>
    <t>ŘEZÁNÍ ASFALTOVÉHO KRYTU VOZOVEK TL DO 50MM</t>
  </si>
  <si>
    <t>ve vozovce a chodnících 8.2*2*2+2*2.25*2=41,800 [A]</t>
  </si>
  <si>
    <t>položka zahrnuje řezání vozovkové vrstvy v předepsané tloušťce, včetně spotřeby vody</t>
  </si>
  <si>
    <t>34</t>
  </si>
  <si>
    <t>931182</t>
  </si>
  <si>
    <t>VÝPLŇ DILATAČNÍCH SPAR Z POLYSTYRENU TL 20MM</t>
  </si>
  <si>
    <t>v dilatační spáře říms 0.8*0.25*2*2=0,800 [A]</t>
  </si>
  <si>
    <t>položka zahrnuje dodávku a osazení předepsaného materiálu, očištění ploch spáry před úpravou, očištění okolí spáry po úpravě</t>
  </si>
  <si>
    <t>35</t>
  </si>
  <si>
    <t>93132</t>
  </si>
  <si>
    <t>TĚSNĚNÍ DILATAČ SPAR ASF ZÁLIVKOU MODIFIK</t>
  </si>
  <si>
    <t>zálivky roznášecích plechů 9.8*0.02*0.02*2=0,008 [A] 
kontaktní úložná vrstva plechů 9.8*0.015*0.1*2=0,029 [B] 
Celkem: A+B=0,037 [C]</t>
  </si>
  <si>
    <t>položka zahrnuje dodávku a osazení předepsaného materiálu, očištění ploch spáry před úpravou, očištění okolí spáry po úpravě  
nezahrnuje těsnící profil</t>
  </si>
  <si>
    <t>36</t>
  </si>
  <si>
    <t>93133</t>
  </si>
  <si>
    <t>TĚSNĚNÍ DILATAČNÍCH SPAR POLYURETANOVÝM TMELEM</t>
  </si>
  <si>
    <t>dilatační spáry říms (0.8+0.15)*2*2*0.02*0.04=0,003 [A]</t>
  </si>
  <si>
    <t>37</t>
  </si>
  <si>
    <t>93140</t>
  </si>
  <si>
    <t>MOSTNÍ ZÁVĚRY PODPOVRCHOVÉ</t>
  </si>
  <si>
    <t>včetně ocelových roznášecích částí</t>
  </si>
  <si>
    <t>ve vozovce 8.2=8,200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</si>
  <si>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</si>
  <si>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38</t>
  </si>
  <si>
    <t>93160</t>
  </si>
  <si>
    <t>MOSTNÍ ZÁVĚRY ELASTICKÉ</t>
  </si>
  <si>
    <t>EMZ v chodníku 2.25*0.3*0.04*2=0,054 [A]</t>
  </si>
  <si>
    <t>- zahrnuje veškeré práce spojené s kompletním provedením mostních závěrů od úrovně  
izolace, t.j. položení pracovní separační vrstvy na hotovou izolaci před pokládkou vozovky, vyříznutí a vybourání položené vozovky v prostoru dilatace, dodávka a montáž  
metalizovaných krycích plechů, položení definitivní separační vrstvy a provedení vlastního mostního závěru zálivkovou hmotou</t>
  </si>
  <si>
    <t>39</t>
  </si>
  <si>
    <t>93857</t>
  </si>
  <si>
    <t>BROUŠENÍ BETON KONSTR</t>
  </si>
  <si>
    <t>vybroušení betonu chodníkové desky na tloušťku zapuštění roznášecího plechu 0.1*2.3*2=0,460 [A]</t>
  </si>
  <si>
    <t>položka zahrnuje očištění předepsaným způsobem včetně odklizení vzniklého odpadu</t>
  </si>
  <si>
    <t>40</t>
  </si>
  <si>
    <t>938652</t>
  </si>
  <si>
    <t>OČIŠTĚNÍ OCEL KONSTR OTRYSKÁNÍM NA SUCHO KŘEMIČ PÍSKEM</t>
  </si>
  <si>
    <t>41</t>
  </si>
  <si>
    <t>94190</t>
  </si>
  <si>
    <t>LEHKÉ PRACOVNÍ LEŠENÍ DO 1,5 KPA</t>
  </si>
  <si>
    <t>M3OP</t>
  </si>
  <si>
    <t>montáž a demontáž</t>
  </si>
  <si>
    <t>na pilíři 5.0*16.0*2.0=160,000 [A]</t>
  </si>
  <si>
    <t>Položka zahrnuje dovoz, montáž, údržbu, opotřebení (nájemné), demontáž, konzervaci, odvoz.</t>
  </si>
  <si>
    <t>42</t>
  </si>
  <si>
    <t>94490</t>
  </si>
  <si>
    <t>OCHRANNÁ KONSTRUKCE</t>
  </si>
  <si>
    <t>ochrana proti zněčištění toku 5.0*16.0=80,000 [A]</t>
  </si>
  <si>
    <t>43</t>
  </si>
  <si>
    <t>967168</t>
  </si>
  <si>
    <t>VYBOURÁNÍ ČÁSTÍ KONSTRUKCÍ ŽELEZOBET S ODVOZEM DO 20KM</t>
  </si>
  <si>
    <t>ubourání říms 0.8*0.25*1.2*2=0,480 [A] 
ubourání degradované desky 9.8*0.5*0.25*2=2,450 [B] 
Celkem: A+B=2,930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</si>
  <si>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</si>
  <si>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44</t>
  </si>
  <si>
    <t>96785</t>
  </si>
  <si>
    <t>VYBOURÁNÍ MOSTNÍCH DILATAČNÍCH ZÁVĚRŮ</t>
  </si>
  <si>
    <t>demontáž kobercových závěrů</t>
  </si>
  <si>
    <t>ve vozovce a chodnících 9.8+2.25*2=14,300 [A]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</si>
  <si>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</si>
  <si>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45</t>
  </si>
  <si>
    <t>97817</t>
  </si>
  <si>
    <t>ODSTRANĚNÍ MOSTNÍ IZOLACE</t>
  </si>
  <si>
    <t>bez poškození ponechané izolace pro napojení</t>
  </si>
  <si>
    <t>pod vozovkou i chodníky u dilatací 1.2*(9.8+2*2.25)=17,160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</si>
</sst>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'201'!I3</f>
      </c>
      <c s="21">
        <f>'201'!O2</f>
      </c>
      <c s="21">
        <f>C10+D10</f>
      </c>
    </row>
  </sheetData>
  <sheetProtection password="9B31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0+O8+O57+O62+O67+O76+O85+O114+O127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0+I8+I57+I62+I67+I76+I85+I114+I127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4.393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63.75">
      <c r="A11" s="37" t="s">
        <v>52</v>
      </c>
      <c r="E11" s="38" t="s">
        <v>53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7" t="s">
        <v>52</v>
      </c>
      <c r="E15" s="38" t="s">
        <v>47</v>
      </c>
    </row>
    <row r="16" spans="1:5" ht="12.75">
      <c r="A16" t="s">
        <v>54</v>
      </c>
      <c r="E16" s="36" t="s">
        <v>60</v>
      </c>
    </row>
    <row r="17" spans="1:16" ht="12.75">
      <c r="A17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58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63</v>
      </c>
    </row>
    <row r="19" spans="1:5" ht="12.75">
      <c r="A19" s="37" t="s">
        <v>52</v>
      </c>
      <c r="E19" s="38" t="s">
        <v>64</v>
      </c>
    </row>
    <row r="20" spans="1:5" ht="12.75">
      <c r="A20" t="s">
        <v>54</v>
      </c>
      <c r="E20" s="36" t="s">
        <v>60</v>
      </c>
    </row>
    <row r="21" spans="1:16" ht="12.75">
      <c r="A21" s="25" t="s">
        <v>45</v>
      </c>
      <c s="29" t="s">
        <v>33</v>
      </c>
      <c s="29" t="s">
        <v>65</v>
      </c>
      <c s="25" t="s">
        <v>47</v>
      </c>
      <c s="30" t="s">
        <v>66</v>
      </c>
      <c s="31" t="s">
        <v>67</v>
      </c>
      <c s="32">
        <v>10.4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68</v>
      </c>
    </row>
    <row r="23" spans="1:5" ht="12.75">
      <c r="A23" s="37" t="s">
        <v>52</v>
      </c>
      <c r="E23" s="38" t="s">
        <v>69</v>
      </c>
    </row>
    <row r="24" spans="1:5" ht="12.75">
      <c r="A24" t="s">
        <v>54</v>
      </c>
      <c r="E24" s="36" t="s">
        <v>60</v>
      </c>
    </row>
    <row r="25" spans="1:16" ht="12.75">
      <c r="A25" s="25" t="s">
        <v>45</v>
      </c>
      <c s="29" t="s">
        <v>35</v>
      </c>
      <c s="29" t="s">
        <v>70</v>
      </c>
      <c s="25" t="s">
        <v>47</v>
      </c>
      <c s="30" t="s">
        <v>71</v>
      </c>
      <c s="31" t="s">
        <v>72</v>
      </c>
      <c s="32">
        <v>60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73</v>
      </c>
    </row>
    <row r="27" spans="1:5" ht="12.75">
      <c r="A27" s="37" t="s">
        <v>52</v>
      </c>
      <c r="E27" s="38" t="s">
        <v>74</v>
      </c>
    </row>
    <row r="28" spans="1:5" ht="12.75">
      <c r="A28" t="s">
        <v>54</v>
      </c>
      <c r="E28" s="36" t="s">
        <v>60</v>
      </c>
    </row>
    <row r="29" spans="1:16" ht="12.75">
      <c r="A29" s="25" t="s">
        <v>45</v>
      </c>
      <c s="29" t="s">
        <v>37</v>
      </c>
      <c s="29" t="s">
        <v>75</v>
      </c>
      <c s="25" t="s">
        <v>47</v>
      </c>
      <c s="30" t="s">
        <v>76</v>
      </c>
      <c s="31" t="s">
        <v>67</v>
      </c>
      <c s="32">
        <v>10.4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77</v>
      </c>
    </row>
    <row r="31" spans="1:5" ht="12.75">
      <c r="A31" s="37" t="s">
        <v>52</v>
      </c>
      <c r="E31" s="38" t="s">
        <v>69</v>
      </c>
    </row>
    <row r="32" spans="1:5" ht="12.75">
      <c r="A32" t="s">
        <v>54</v>
      </c>
      <c r="E32" s="36" t="s">
        <v>60</v>
      </c>
    </row>
    <row r="33" spans="1:16" ht="12.75">
      <c r="A33" s="25" t="s">
        <v>45</v>
      </c>
      <c s="29" t="s">
        <v>78</v>
      </c>
      <c s="29" t="s">
        <v>79</v>
      </c>
      <c s="25" t="s">
        <v>47</v>
      </c>
      <c s="30" t="s">
        <v>80</v>
      </c>
      <c s="31" t="s">
        <v>58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81</v>
      </c>
    </row>
    <row r="35" spans="1:5" ht="12.75">
      <c r="A35" s="37" t="s">
        <v>52</v>
      </c>
      <c r="E35" s="38" t="s">
        <v>82</v>
      </c>
    </row>
    <row r="36" spans="1:5" ht="12.75">
      <c r="A36" t="s">
        <v>54</v>
      </c>
      <c r="E36" s="36" t="s">
        <v>60</v>
      </c>
    </row>
    <row r="37" spans="1:16" ht="12.75">
      <c r="A37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58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52</v>
      </c>
      <c r="E39" s="38" t="s">
        <v>86</v>
      </c>
    </row>
    <row r="40" spans="1:5" ht="12.75">
      <c r="A40" t="s">
        <v>54</v>
      </c>
      <c r="E40" s="36" t="s">
        <v>87</v>
      </c>
    </row>
    <row r="41" spans="1:16" ht="12.75">
      <c r="A41" s="25" t="s">
        <v>45</v>
      </c>
      <c s="29" t="s">
        <v>40</v>
      </c>
      <c s="29" t="s">
        <v>88</v>
      </c>
      <c s="25" t="s">
        <v>47</v>
      </c>
      <c s="30" t="s">
        <v>89</v>
      </c>
      <c s="31" t="s">
        <v>58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90</v>
      </c>
    </row>
    <row r="43" spans="1:5" ht="12.75">
      <c r="A43" s="37" t="s">
        <v>52</v>
      </c>
      <c r="E43" s="38" t="s">
        <v>91</v>
      </c>
    </row>
    <row r="44" spans="1:5" ht="12.75">
      <c r="A44" t="s">
        <v>54</v>
      </c>
      <c r="E44" s="36" t="s">
        <v>87</v>
      </c>
    </row>
    <row r="45" spans="1:16" ht="12.75">
      <c r="A45" s="25" t="s">
        <v>45</v>
      </c>
      <c s="29" t="s">
        <v>42</v>
      </c>
      <c s="29" t="s">
        <v>92</v>
      </c>
      <c s="25" t="s">
        <v>47</v>
      </c>
      <c s="30" t="s">
        <v>93</v>
      </c>
      <c s="31" t="s">
        <v>58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94</v>
      </c>
    </row>
    <row r="47" spans="1:5" ht="12.75">
      <c r="A47" s="37" t="s">
        <v>52</v>
      </c>
      <c r="E47" s="38" t="s">
        <v>95</v>
      </c>
    </row>
    <row r="48" spans="1:5" ht="12.75">
      <c r="A48" t="s">
        <v>54</v>
      </c>
      <c r="E48" s="36" t="s">
        <v>87</v>
      </c>
    </row>
    <row r="49" spans="1:16" ht="12.75">
      <c r="A49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99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100</v>
      </c>
    </row>
    <row r="51" spans="1:5" ht="12.75">
      <c r="A51" s="37" t="s">
        <v>52</v>
      </c>
      <c r="E51" s="38" t="s">
        <v>101</v>
      </c>
    </row>
    <row r="52" spans="1:5" ht="51">
      <c r="A52" t="s">
        <v>54</v>
      </c>
      <c r="E52" s="36" t="s">
        <v>102</v>
      </c>
    </row>
    <row r="53" spans="1:16" ht="12.75">
      <c r="A53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58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52</v>
      </c>
      <c r="E55" s="38" t="s">
        <v>106</v>
      </c>
    </row>
    <row r="56" spans="1:5" ht="25.5">
      <c r="A56" t="s">
        <v>54</v>
      </c>
      <c r="E56" s="36" t="s">
        <v>107</v>
      </c>
    </row>
    <row r="57" spans="1:18" ht="12.75" customHeight="1">
      <c r="A57" s="6" t="s">
        <v>43</v>
      </c>
      <c s="6"/>
      <c s="40" t="s">
        <v>29</v>
      </c>
      <c s="6"/>
      <c s="27" t="s">
        <v>108</v>
      </c>
      <c s="6"/>
      <c s="6"/>
      <c s="6"/>
      <c s="41">
        <f>0+Q57</f>
      </c>
      <c r="O57">
        <f>0+R57</f>
      </c>
      <c r="Q57">
        <f>0+I58</f>
      </c>
      <c>
        <f>0+O58</f>
      </c>
    </row>
    <row r="58" spans="1:16" ht="25.5">
      <c r="A58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49</v>
      </c>
      <c s="32">
        <v>1.463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112</v>
      </c>
    </row>
    <row r="60" spans="1:5" ht="38.25">
      <c r="A60" s="37" t="s">
        <v>52</v>
      </c>
      <c r="E60" s="38" t="s">
        <v>113</v>
      </c>
    </row>
    <row r="61" spans="1:5" ht="63.75">
      <c r="A61" t="s">
        <v>54</v>
      </c>
      <c r="E61" s="36" t="s">
        <v>114</v>
      </c>
    </row>
    <row r="62" spans="1:18" ht="12.75" customHeight="1">
      <c r="A62" s="6" t="s">
        <v>43</v>
      </c>
      <c s="6"/>
      <c s="40" t="s">
        <v>23</v>
      </c>
      <c s="6"/>
      <c s="27" t="s">
        <v>115</v>
      </c>
      <c s="6"/>
      <c s="6"/>
      <c s="6"/>
      <c s="41">
        <f>0+Q62</f>
      </c>
      <c r="O62">
        <f>0+R62</f>
      </c>
      <c r="Q62">
        <f>0+I63</f>
      </c>
      <c>
        <f>0+O63</f>
      </c>
    </row>
    <row r="63" spans="1:16" ht="12.75">
      <c r="A63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119</v>
      </c>
      <c s="32">
        <v>29.4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120</v>
      </c>
    </row>
    <row r="65" spans="1:5" ht="25.5">
      <c r="A65" s="37" t="s">
        <v>52</v>
      </c>
      <c r="E65" s="38" t="s">
        <v>121</v>
      </c>
    </row>
    <row r="66" spans="1:5" ht="63.75">
      <c r="A66" t="s">
        <v>54</v>
      </c>
      <c r="E66" s="36" t="s">
        <v>122</v>
      </c>
    </row>
    <row r="67" spans="1:18" ht="12.75" customHeight="1">
      <c r="A67" s="6" t="s">
        <v>43</v>
      </c>
      <c s="6"/>
      <c s="40" t="s">
        <v>22</v>
      </c>
      <c s="6"/>
      <c s="27" t="s">
        <v>123</v>
      </c>
      <c s="6"/>
      <c s="6"/>
      <c s="6"/>
      <c s="41">
        <f>0+Q67</f>
      </c>
      <c r="O67">
        <f>0+R67</f>
      </c>
      <c r="Q67">
        <f>0+I68+I72</f>
      </c>
      <c>
        <f>0+O68+O72</f>
      </c>
    </row>
    <row r="68" spans="1:16" ht="12.75">
      <c r="A68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49</v>
      </c>
      <c s="32">
        <v>0.48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127</v>
      </c>
    </row>
    <row r="70" spans="1:5" ht="12.75">
      <c r="A70" s="37" t="s">
        <v>52</v>
      </c>
      <c r="E70" s="38" t="s">
        <v>128</v>
      </c>
    </row>
    <row r="71" spans="1:5" ht="408">
      <c r="A71" t="s">
        <v>54</v>
      </c>
      <c r="E71" s="36" t="s">
        <v>129</v>
      </c>
    </row>
    <row r="72" spans="1:16" ht="12.75">
      <c r="A72" s="25" t="s">
        <v>45</v>
      </c>
      <c s="29" t="s">
        <v>130</v>
      </c>
      <c s="29" t="s">
        <v>131</v>
      </c>
      <c s="25" t="s">
        <v>47</v>
      </c>
      <c s="30" t="s">
        <v>132</v>
      </c>
      <c s="31" t="s">
        <v>133</v>
      </c>
      <c s="32">
        <v>0.113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134</v>
      </c>
    </row>
    <row r="74" spans="1:5" ht="25.5">
      <c r="A74" s="37" t="s">
        <v>52</v>
      </c>
      <c r="E74" s="38" t="s">
        <v>135</v>
      </c>
    </row>
    <row r="75" spans="1:5" ht="242.25">
      <c r="A75" t="s">
        <v>54</v>
      </c>
      <c r="E75" s="36" t="s">
        <v>136</v>
      </c>
    </row>
    <row r="76" spans="1:18" ht="12.75" customHeight="1">
      <c r="A76" s="6" t="s">
        <v>43</v>
      </c>
      <c s="6"/>
      <c s="40" t="s">
        <v>33</v>
      </c>
      <c s="6"/>
      <c s="27" t="s">
        <v>137</v>
      </c>
      <c s="6"/>
      <c s="6"/>
      <c s="6"/>
      <c s="41">
        <f>0+Q76</f>
      </c>
      <c r="O76">
        <f>0+R76</f>
      </c>
      <c r="Q76">
        <f>0+I77+I81</f>
      </c>
      <c>
        <f>0+O77+O81</f>
      </c>
    </row>
    <row r="77" spans="1:16" ht="12.75">
      <c r="A77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49</v>
      </c>
      <c s="32">
        <v>1.225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141</v>
      </c>
    </row>
    <row r="79" spans="1:5" ht="12.75">
      <c r="A79" s="37" t="s">
        <v>52</v>
      </c>
      <c r="E79" s="38" t="s">
        <v>142</v>
      </c>
    </row>
    <row r="80" spans="1:5" ht="395.25">
      <c r="A80" t="s">
        <v>54</v>
      </c>
      <c r="E80" s="36" t="s">
        <v>143</v>
      </c>
    </row>
    <row r="81" spans="1:16" ht="12.75">
      <c r="A81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133</v>
      </c>
      <c s="32">
        <v>0.288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25.5">
      <c r="A83" s="37" t="s">
        <v>52</v>
      </c>
      <c r="E83" s="38" t="s">
        <v>147</v>
      </c>
    </row>
    <row r="84" spans="1:5" ht="267.75">
      <c r="A84" t="s">
        <v>54</v>
      </c>
      <c r="E84" s="36" t="s">
        <v>148</v>
      </c>
    </row>
    <row r="85" spans="1:18" ht="12.75" customHeight="1">
      <c r="A85" s="6" t="s">
        <v>43</v>
      </c>
      <c s="6"/>
      <c s="40" t="s">
        <v>35</v>
      </c>
      <c s="6"/>
      <c s="27" t="s">
        <v>149</v>
      </c>
      <c s="6"/>
      <c s="6"/>
      <c s="6"/>
      <c s="41">
        <f>0+Q85</f>
      </c>
      <c r="O85">
        <f>0+R85</f>
      </c>
      <c r="Q85">
        <f>0+I86+I90+I94+I98+I102+I106+I110</f>
      </c>
      <c>
        <f>0+O86+O90+O94+O98+O102+O106+O110</f>
      </c>
    </row>
    <row r="86" spans="1:16" ht="12.75">
      <c r="A86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67</v>
      </c>
      <c s="32">
        <v>11.48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153</v>
      </c>
    </row>
    <row r="88" spans="1:5" ht="12.75">
      <c r="A88" s="37" t="s">
        <v>52</v>
      </c>
      <c r="E88" s="38" t="s">
        <v>154</v>
      </c>
    </row>
    <row r="89" spans="1:5" ht="51">
      <c r="A89" t="s">
        <v>54</v>
      </c>
      <c r="E89" s="36" t="s">
        <v>155</v>
      </c>
    </row>
    <row r="90" spans="1:16" ht="12.75">
      <c r="A90" s="25" t="s">
        <v>45</v>
      </c>
      <c s="29" t="s">
        <v>156</v>
      </c>
      <c s="29" t="s">
        <v>157</v>
      </c>
      <c s="25" t="s">
        <v>47</v>
      </c>
      <c s="30" t="s">
        <v>158</v>
      </c>
      <c s="31" t="s">
        <v>67</v>
      </c>
      <c s="32">
        <v>13.72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159</v>
      </c>
    </row>
    <row r="92" spans="1:5" ht="12.75">
      <c r="A92" s="37" t="s">
        <v>52</v>
      </c>
      <c r="E92" s="38" t="s">
        <v>160</v>
      </c>
    </row>
    <row r="93" spans="1:5" ht="51">
      <c r="A93" t="s">
        <v>54</v>
      </c>
      <c r="E93" s="36" t="s">
        <v>161</v>
      </c>
    </row>
    <row r="94" spans="1:16" ht="12.75">
      <c r="A94" s="25" t="s">
        <v>45</v>
      </c>
      <c s="29" t="s">
        <v>162</v>
      </c>
      <c s="29" t="s">
        <v>163</v>
      </c>
      <c s="25" t="s">
        <v>47</v>
      </c>
      <c s="30" t="s">
        <v>164</v>
      </c>
      <c s="31" t="s">
        <v>67</v>
      </c>
      <c s="32">
        <v>2.86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165</v>
      </c>
    </row>
    <row r="96" spans="1:5" ht="12.75">
      <c r="A96" s="37" t="s">
        <v>52</v>
      </c>
      <c r="E96" s="38" t="s">
        <v>166</v>
      </c>
    </row>
    <row r="97" spans="1:5" ht="51">
      <c r="A97" t="s">
        <v>54</v>
      </c>
      <c r="E97" s="36" t="s">
        <v>167</v>
      </c>
    </row>
    <row r="98" spans="1:16" ht="12.75">
      <c r="A98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49</v>
      </c>
      <c s="32">
        <v>0.252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52</v>
      </c>
      <c r="E100" s="38" t="s">
        <v>171</v>
      </c>
    </row>
    <row r="101" spans="1:5" ht="140.25">
      <c r="A101" t="s">
        <v>54</v>
      </c>
      <c r="E101" s="36" t="s">
        <v>172</v>
      </c>
    </row>
    <row r="102" spans="1:16" ht="12.75">
      <c r="A102" s="25" t="s">
        <v>45</v>
      </c>
      <c s="29" t="s">
        <v>173</v>
      </c>
      <c s="29" t="s">
        <v>174</v>
      </c>
      <c s="25" t="s">
        <v>47</v>
      </c>
      <c s="30" t="s">
        <v>175</v>
      </c>
      <c s="31" t="s">
        <v>49</v>
      </c>
      <c s="32">
        <v>1.025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12.75">
      <c r="A104" s="37" t="s">
        <v>52</v>
      </c>
      <c r="E104" s="38" t="s">
        <v>176</v>
      </c>
    </row>
    <row r="105" spans="1:5" ht="140.25">
      <c r="A105" t="s">
        <v>54</v>
      </c>
      <c r="E105" s="36" t="s">
        <v>172</v>
      </c>
    </row>
    <row r="106" spans="1:16" ht="12.75">
      <c r="A106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49</v>
      </c>
      <c s="32">
        <v>0.1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180</v>
      </c>
    </row>
    <row r="108" spans="1:5" ht="12.75">
      <c r="A108" s="37" t="s">
        <v>52</v>
      </c>
      <c r="E108" s="38" t="s">
        <v>181</v>
      </c>
    </row>
    <row r="109" spans="1:5" ht="140.25">
      <c r="A109" t="s">
        <v>54</v>
      </c>
      <c r="E109" s="36" t="s">
        <v>172</v>
      </c>
    </row>
    <row r="110" spans="1:16" ht="12.75">
      <c r="A110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119</v>
      </c>
      <c s="32">
        <v>28.2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52</v>
      </c>
      <c r="E112" s="38" t="s">
        <v>185</v>
      </c>
    </row>
    <row r="113" spans="1:5" ht="38.25">
      <c r="A113" t="s">
        <v>54</v>
      </c>
      <c r="E113" s="36" t="s">
        <v>186</v>
      </c>
    </row>
    <row r="114" spans="1:18" ht="12.75" customHeight="1">
      <c r="A114" s="6" t="s">
        <v>43</v>
      </c>
      <c s="6"/>
      <c s="40" t="s">
        <v>78</v>
      </c>
      <c s="6"/>
      <c s="27" t="s">
        <v>187</v>
      </c>
      <c s="6"/>
      <c s="6"/>
      <c s="6"/>
      <c s="41">
        <f>0+Q114</f>
      </c>
      <c r="O114">
        <f>0+R114</f>
      </c>
      <c r="Q114">
        <f>0+I115+I119+I123</f>
      </c>
      <c>
        <f>0+O115+O119+O123</f>
      </c>
    </row>
    <row r="115" spans="1:16" ht="25.5">
      <c r="A115" s="25" t="s">
        <v>45</v>
      </c>
      <c s="29" t="s">
        <v>188</v>
      </c>
      <c s="29" t="s">
        <v>189</v>
      </c>
      <c s="25" t="s">
        <v>47</v>
      </c>
      <c s="30" t="s">
        <v>190</v>
      </c>
      <c s="31" t="s">
        <v>67</v>
      </c>
      <c s="32">
        <v>24.1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38.25">
      <c r="A117" s="37" t="s">
        <v>52</v>
      </c>
      <c r="E117" s="38" t="s">
        <v>191</v>
      </c>
    </row>
    <row r="118" spans="1:5" ht="216.75">
      <c r="A118" t="s">
        <v>54</v>
      </c>
      <c r="E118" s="36" t="s">
        <v>192</v>
      </c>
    </row>
    <row r="119" spans="1:16" ht="12.75">
      <c r="A119" s="25" t="s">
        <v>45</v>
      </c>
      <c s="29" t="s">
        <v>193</v>
      </c>
      <c s="29" t="s">
        <v>194</v>
      </c>
      <c s="25" t="s">
        <v>47</v>
      </c>
      <c s="30" t="s">
        <v>195</v>
      </c>
      <c s="31" t="s">
        <v>67</v>
      </c>
      <c s="32">
        <v>1.68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196</v>
      </c>
    </row>
    <row r="121" spans="1:5" ht="12.75">
      <c r="A121" s="37" t="s">
        <v>52</v>
      </c>
      <c r="E121" s="38" t="s">
        <v>197</v>
      </c>
    </row>
    <row r="122" spans="1:5" ht="140.25">
      <c r="A122" t="s">
        <v>54</v>
      </c>
      <c r="E122" s="36" t="s">
        <v>198</v>
      </c>
    </row>
    <row r="123" spans="1:16" ht="12.75">
      <c r="A123" s="25" t="s">
        <v>45</v>
      </c>
      <c s="29" t="s">
        <v>199</v>
      </c>
      <c s="29" t="s">
        <v>200</v>
      </c>
      <c s="25" t="s">
        <v>47</v>
      </c>
      <c s="30" t="s">
        <v>201</v>
      </c>
      <c s="31" t="s">
        <v>67</v>
      </c>
      <c s="32">
        <v>181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202</v>
      </c>
    </row>
    <row r="125" spans="1:5" ht="63.75">
      <c r="A125" s="37" t="s">
        <v>52</v>
      </c>
      <c r="E125" s="38" t="s">
        <v>203</v>
      </c>
    </row>
    <row r="126" spans="1:5" ht="51">
      <c r="A126" t="s">
        <v>54</v>
      </c>
      <c r="E126" s="36" t="s">
        <v>204</v>
      </c>
    </row>
    <row r="127" spans="1:18" ht="12.75" customHeight="1">
      <c r="A127" s="6" t="s">
        <v>43</v>
      </c>
      <c s="6"/>
      <c s="40" t="s">
        <v>40</v>
      </c>
      <c s="6"/>
      <c s="27" t="s">
        <v>205</v>
      </c>
      <c s="6"/>
      <c s="6"/>
      <c s="6"/>
      <c s="41">
        <f>0+Q127</f>
      </c>
      <c r="O127">
        <f>0+R127</f>
      </c>
      <c r="Q127">
        <f>0+I128+I132+I136+I140+I144+I148+I152+I156+I160+I164+I168+I172+I176+I180+I184+I188+I192</f>
      </c>
      <c>
        <f>0+O128+O132+O136+O140+O144+O148+O152+O156+O160+O164+O168+O172+O176+O180+O184+O188+O192</f>
      </c>
    </row>
    <row r="128" spans="1:16" ht="25.5">
      <c r="A128" s="25" t="s">
        <v>45</v>
      </c>
      <c s="29" t="s">
        <v>206</v>
      </c>
      <c s="29" t="s">
        <v>207</v>
      </c>
      <c s="25" t="s">
        <v>47</v>
      </c>
      <c s="30" t="s">
        <v>208</v>
      </c>
      <c s="31" t="s">
        <v>119</v>
      </c>
      <c s="32">
        <v>24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209</v>
      </c>
    </row>
    <row r="130" spans="1:5" ht="12.75">
      <c r="A130" s="37" t="s">
        <v>52</v>
      </c>
      <c r="E130" s="38" t="s">
        <v>210</v>
      </c>
    </row>
    <row r="131" spans="1:5" ht="76.5">
      <c r="A131" t="s">
        <v>54</v>
      </c>
      <c r="E131" s="36" t="s">
        <v>211</v>
      </c>
    </row>
    <row r="132" spans="1:16" ht="12.75">
      <c r="A132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119</v>
      </c>
      <c s="32">
        <v>24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52</v>
      </c>
      <c r="E134" s="38" t="s">
        <v>210</v>
      </c>
    </row>
    <row r="135" spans="1:5" ht="38.25">
      <c r="A135" t="s">
        <v>54</v>
      </c>
      <c r="E135" s="36" t="s">
        <v>215</v>
      </c>
    </row>
    <row r="136" spans="1:16" ht="12.75">
      <c r="A136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219</v>
      </c>
      <c s="32">
        <v>1440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52</v>
      </c>
      <c r="E138" s="38" t="s">
        <v>220</v>
      </c>
    </row>
    <row r="139" spans="1:5" ht="25.5">
      <c r="A139" t="s">
        <v>54</v>
      </c>
      <c r="E139" s="36" t="s">
        <v>221</v>
      </c>
    </row>
    <row r="140" spans="1:16" ht="25.5">
      <c r="A140" s="25" t="s">
        <v>45</v>
      </c>
      <c s="29" t="s">
        <v>222</v>
      </c>
      <c s="29" t="s">
        <v>223</v>
      </c>
      <c s="25" t="s">
        <v>47</v>
      </c>
      <c s="30" t="s">
        <v>224</v>
      </c>
      <c s="31" t="s">
        <v>67</v>
      </c>
      <c s="32">
        <v>0.175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225</v>
      </c>
    </row>
    <row r="142" spans="1:5" ht="12.75">
      <c r="A142" s="37" t="s">
        <v>52</v>
      </c>
      <c r="E142" s="38" t="s">
        <v>226</v>
      </c>
    </row>
    <row r="143" spans="1:5" ht="38.25">
      <c r="A143" t="s">
        <v>54</v>
      </c>
      <c r="E143" s="36" t="s">
        <v>227</v>
      </c>
    </row>
    <row r="144" spans="1:16" ht="12.75">
      <c r="A144" s="25" t="s">
        <v>45</v>
      </c>
      <c s="29" t="s">
        <v>228</v>
      </c>
      <c s="29" t="s">
        <v>229</v>
      </c>
      <c s="25" t="s">
        <v>47</v>
      </c>
      <c s="30" t="s">
        <v>230</v>
      </c>
      <c s="31" t="s">
        <v>119</v>
      </c>
      <c s="32">
        <v>41.8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52</v>
      </c>
      <c r="E146" s="38" t="s">
        <v>231</v>
      </c>
    </row>
    <row r="147" spans="1:5" ht="25.5">
      <c r="A147" t="s">
        <v>54</v>
      </c>
      <c r="E147" s="36" t="s">
        <v>232</v>
      </c>
    </row>
    <row r="148" spans="1:16" ht="12.75">
      <c r="A148" s="25" t="s">
        <v>45</v>
      </c>
      <c s="29" t="s">
        <v>233</v>
      </c>
      <c s="29" t="s">
        <v>234</v>
      </c>
      <c s="25" t="s">
        <v>47</v>
      </c>
      <c s="30" t="s">
        <v>235</v>
      </c>
      <c s="31" t="s">
        <v>67</v>
      </c>
      <c s="32">
        <v>0.8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52</v>
      </c>
      <c r="E150" s="38" t="s">
        <v>236</v>
      </c>
    </row>
    <row r="151" spans="1:5" ht="25.5">
      <c r="A151" t="s">
        <v>54</v>
      </c>
      <c r="E151" s="36" t="s">
        <v>237</v>
      </c>
    </row>
    <row r="152" spans="1:16" ht="12.75">
      <c r="A152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49</v>
      </c>
      <c s="32">
        <v>0.037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38.25">
      <c r="A154" s="37" t="s">
        <v>52</v>
      </c>
      <c r="E154" s="38" t="s">
        <v>241</v>
      </c>
    </row>
    <row r="155" spans="1:5" ht="38.25">
      <c r="A155" t="s">
        <v>54</v>
      </c>
      <c r="E155" s="36" t="s">
        <v>242</v>
      </c>
    </row>
    <row r="156" spans="1:16" ht="12.75">
      <c r="A156" s="25" t="s">
        <v>45</v>
      </c>
      <c s="29" t="s">
        <v>243</v>
      </c>
      <c s="29" t="s">
        <v>244</v>
      </c>
      <c s="25" t="s">
        <v>47</v>
      </c>
      <c s="30" t="s">
        <v>245</v>
      </c>
      <c s="31" t="s">
        <v>49</v>
      </c>
      <c s="32">
        <v>0.003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52</v>
      </c>
      <c r="E158" s="38" t="s">
        <v>246</v>
      </c>
    </row>
    <row r="159" spans="1:5" ht="38.25">
      <c r="A159" t="s">
        <v>54</v>
      </c>
      <c r="E159" s="36" t="s">
        <v>242</v>
      </c>
    </row>
    <row r="160" spans="1:16" ht="12.75">
      <c r="A160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119</v>
      </c>
      <c s="32">
        <v>8.2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250</v>
      </c>
    </row>
    <row r="162" spans="1:5" ht="12.75">
      <c r="A162" s="37" t="s">
        <v>52</v>
      </c>
      <c r="E162" s="38" t="s">
        <v>251</v>
      </c>
    </row>
    <row r="163" spans="1:5" ht="280.5">
      <c r="A163" t="s">
        <v>54</v>
      </c>
      <c r="E163" s="36" t="s">
        <v>252</v>
      </c>
    </row>
    <row r="164" spans="1:16" ht="12.75">
      <c r="A164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49</v>
      </c>
      <c s="32">
        <v>0.054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250</v>
      </c>
    </row>
    <row r="166" spans="1:5" ht="12.75">
      <c r="A166" s="37" t="s">
        <v>52</v>
      </c>
      <c r="E166" s="38" t="s">
        <v>256</v>
      </c>
    </row>
    <row r="167" spans="1:5" ht="89.25">
      <c r="A167" t="s">
        <v>54</v>
      </c>
      <c r="E167" s="36" t="s">
        <v>257</v>
      </c>
    </row>
    <row r="168" spans="1:16" ht="12.75">
      <c r="A168" s="25" t="s">
        <v>45</v>
      </c>
      <c s="29" t="s">
        <v>258</v>
      </c>
      <c s="29" t="s">
        <v>259</v>
      </c>
      <c s="25" t="s">
        <v>47</v>
      </c>
      <c s="30" t="s">
        <v>260</v>
      </c>
      <c s="31" t="s">
        <v>67</v>
      </c>
      <c s="32">
        <v>0.46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25.5">
      <c r="A170" s="37" t="s">
        <v>52</v>
      </c>
      <c r="E170" s="38" t="s">
        <v>261</v>
      </c>
    </row>
    <row r="171" spans="1:5" ht="25.5">
      <c r="A171" t="s">
        <v>54</v>
      </c>
      <c r="E171" s="36" t="s">
        <v>262</v>
      </c>
    </row>
    <row r="172" spans="1:16" ht="12.75">
      <c r="A172" s="25" t="s">
        <v>45</v>
      </c>
      <c s="29" t="s">
        <v>263</v>
      </c>
      <c s="29" t="s">
        <v>264</v>
      </c>
      <c s="25" t="s">
        <v>47</v>
      </c>
      <c s="30" t="s">
        <v>265</v>
      </c>
      <c s="31" t="s">
        <v>67</v>
      </c>
      <c s="32">
        <v>181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63.75">
      <c r="A174" s="37" t="s">
        <v>52</v>
      </c>
      <c r="E174" s="38" t="s">
        <v>203</v>
      </c>
    </row>
    <row r="175" spans="1:5" ht="25.5">
      <c r="A175" t="s">
        <v>54</v>
      </c>
      <c r="E175" s="36" t="s">
        <v>262</v>
      </c>
    </row>
    <row r="176" spans="1:16" ht="12.75">
      <c r="A176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269</v>
      </c>
      <c s="32">
        <v>160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270</v>
      </c>
    </row>
    <row r="178" spans="1:5" ht="12.75">
      <c r="A178" s="37" t="s">
        <v>52</v>
      </c>
      <c r="E178" s="38" t="s">
        <v>271</v>
      </c>
    </row>
    <row r="179" spans="1:5" ht="25.5">
      <c r="A179" t="s">
        <v>54</v>
      </c>
      <c r="E179" s="36" t="s">
        <v>272</v>
      </c>
    </row>
    <row r="180" spans="1:16" ht="12.75">
      <c r="A180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67</v>
      </c>
      <c s="32">
        <v>80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12.75">
      <c r="A182" s="37" t="s">
        <v>52</v>
      </c>
      <c r="E182" s="38" t="s">
        <v>276</v>
      </c>
    </row>
    <row r="183" spans="1:5" ht="25.5">
      <c r="A183" t="s">
        <v>54</v>
      </c>
      <c r="E183" s="36" t="s">
        <v>272</v>
      </c>
    </row>
    <row r="184" spans="1:16" ht="12.75">
      <c r="A184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49</v>
      </c>
      <c s="32">
        <v>2.93</v>
      </c>
      <c s="33">
        <v>0</v>
      </c>
      <c s="34">
        <f>ROUND(ROUND(H184,2)*ROUND(G184,3),2)</f>
      </c>
      <c r="O184">
        <f>(I184*21)/100</f>
      </c>
      <c t="s">
        <v>23</v>
      </c>
    </row>
    <row r="185" spans="1:5" ht="12.75">
      <c r="A185" s="35" t="s">
        <v>50</v>
      </c>
      <c r="E185" s="36" t="s">
        <v>47</v>
      </c>
    </row>
    <row r="186" spans="1:5" ht="38.25">
      <c r="A186" s="37" t="s">
        <v>52</v>
      </c>
      <c r="E186" s="38" t="s">
        <v>280</v>
      </c>
    </row>
    <row r="187" spans="1:5" ht="76.5">
      <c r="A187" t="s">
        <v>54</v>
      </c>
      <c r="E187" s="36" t="s">
        <v>281</v>
      </c>
    </row>
    <row r="188" spans="1:16" ht="12.75">
      <c r="A188" s="25" t="s">
        <v>45</v>
      </c>
      <c s="29" t="s">
        <v>282</v>
      </c>
      <c s="29" t="s">
        <v>283</v>
      </c>
      <c s="25" t="s">
        <v>47</v>
      </c>
      <c s="30" t="s">
        <v>284</v>
      </c>
      <c s="31" t="s">
        <v>119</v>
      </c>
      <c s="32">
        <v>14.3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12.75">
      <c r="A189" s="35" t="s">
        <v>50</v>
      </c>
      <c r="E189" s="36" t="s">
        <v>285</v>
      </c>
    </row>
    <row r="190" spans="1:5" ht="12.75">
      <c r="A190" s="37" t="s">
        <v>52</v>
      </c>
      <c r="E190" s="38" t="s">
        <v>286</v>
      </c>
    </row>
    <row r="191" spans="1:5" ht="89.25">
      <c r="A191" t="s">
        <v>54</v>
      </c>
      <c r="E191" s="36" t="s">
        <v>287</v>
      </c>
    </row>
    <row r="192" spans="1:16" ht="12.75">
      <c r="A192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67</v>
      </c>
      <c s="32">
        <v>17.16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291</v>
      </c>
    </row>
    <row r="194" spans="1:5" ht="12.75">
      <c r="A194" s="37" t="s">
        <v>52</v>
      </c>
      <c r="E194" s="38" t="s">
        <v>292</v>
      </c>
    </row>
    <row r="195" spans="1:5" ht="89.25">
      <c r="A195" t="s">
        <v>54</v>
      </c>
      <c r="E195" s="36" t="s">
        <v>287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