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Pol'!$A$1:$X$242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/>
  <c r="I19" s="1"/>
  <c r="I57"/>
  <c r="I56"/>
  <c r="I17" s="1"/>
  <c r="I55"/>
  <c r="I54"/>
  <c r="I53"/>
  <c r="I52"/>
  <c r="I51"/>
  <c r="I50"/>
  <c r="G42"/>
  <c r="F42"/>
  <c r="G41"/>
  <c r="F41"/>
  <c r="G39"/>
  <c r="G43" s="1"/>
  <c r="G25" s="1"/>
  <c r="A25" s="1"/>
  <c r="F39"/>
  <c r="G241" i="12"/>
  <c r="BA194"/>
  <c r="BA137"/>
  <c r="BA113"/>
  <c r="BA106"/>
  <c r="BA86"/>
  <c r="BA37"/>
  <c r="BA31"/>
  <c r="G9"/>
  <c r="I9"/>
  <c r="I8" s="1"/>
  <c r="K9"/>
  <c r="M9"/>
  <c r="O9"/>
  <c r="Q9"/>
  <c r="Q8" s="1"/>
  <c r="V9"/>
  <c r="G18"/>
  <c r="G8" s="1"/>
  <c r="I18"/>
  <c r="K18"/>
  <c r="K8" s="1"/>
  <c r="O18"/>
  <c r="O8" s="1"/>
  <c r="Q18"/>
  <c r="V18"/>
  <c r="V8" s="1"/>
  <c r="G25"/>
  <c r="I25"/>
  <c r="K25"/>
  <c r="M25"/>
  <c r="O25"/>
  <c r="Q25"/>
  <c r="V25"/>
  <c r="G30"/>
  <c r="M30" s="1"/>
  <c r="I30"/>
  <c r="K30"/>
  <c r="O30"/>
  <c r="Q30"/>
  <c r="V30"/>
  <c r="G36"/>
  <c r="I36"/>
  <c r="K36"/>
  <c r="M36"/>
  <c r="O36"/>
  <c r="Q36"/>
  <c r="V36"/>
  <c r="G42"/>
  <c r="M42" s="1"/>
  <c r="I42"/>
  <c r="K42"/>
  <c r="O42"/>
  <c r="Q42"/>
  <c r="V42"/>
  <c r="G48"/>
  <c r="I48"/>
  <c r="K48"/>
  <c r="M48"/>
  <c r="O48"/>
  <c r="Q48"/>
  <c r="V48"/>
  <c r="G59"/>
  <c r="M59" s="1"/>
  <c r="I59"/>
  <c r="K59"/>
  <c r="O59"/>
  <c r="Q59"/>
  <c r="V59"/>
  <c r="G63"/>
  <c r="I63"/>
  <c r="K63"/>
  <c r="M63"/>
  <c r="O63"/>
  <c r="Q63"/>
  <c r="V63"/>
  <c r="G75"/>
  <c r="M75" s="1"/>
  <c r="I75"/>
  <c r="K75"/>
  <c r="O75"/>
  <c r="Q75"/>
  <c r="V75"/>
  <c r="G80"/>
  <c r="I80"/>
  <c r="K80"/>
  <c r="M80"/>
  <c r="O80"/>
  <c r="Q80"/>
  <c r="V80"/>
  <c r="G84"/>
  <c r="K84"/>
  <c r="O84"/>
  <c r="V84"/>
  <c r="G85"/>
  <c r="I85"/>
  <c r="I84" s="1"/>
  <c r="K85"/>
  <c r="M85"/>
  <c r="M84" s="1"/>
  <c r="O85"/>
  <c r="Q85"/>
  <c r="Q84" s="1"/>
  <c r="V85"/>
  <c r="G93"/>
  <c r="I93"/>
  <c r="I92" s="1"/>
  <c r="K93"/>
  <c r="M93"/>
  <c r="O93"/>
  <c r="Q93"/>
  <c r="Q92" s="1"/>
  <c r="V93"/>
  <c r="G99"/>
  <c r="G92" s="1"/>
  <c r="I99"/>
  <c r="K99"/>
  <c r="K92" s="1"/>
  <c r="O99"/>
  <c r="O92" s="1"/>
  <c r="Q99"/>
  <c r="V99"/>
  <c r="V92" s="1"/>
  <c r="G105"/>
  <c r="I105"/>
  <c r="K105"/>
  <c r="M105"/>
  <c r="O105"/>
  <c r="Q105"/>
  <c r="V105"/>
  <c r="G112"/>
  <c r="M112" s="1"/>
  <c r="I112"/>
  <c r="K112"/>
  <c r="O112"/>
  <c r="Q112"/>
  <c r="V112"/>
  <c r="G119"/>
  <c r="I119"/>
  <c r="K119"/>
  <c r="M119"/>
  <c r="O119"/>
  <c r="Q119"/>
  <c r="V119"/>
  <c r="G123"/>
  <c r="M123" s="1"/>
  <c r="I123"/>
  <c r="K123"/>
  <c r="O123"/>
  <c r="Q123"/>
  <c r="V123"/>
  <c r="G130"/>
  <c r="I130"/>
  <c r="K130"/>
  <c r="M130"/>
  <c r="O130"/>
  <c r="Q130"/>
  <c r="V130"/>
  <c r="G135"/>
  <c r="K135"/>
  <c r="O135"/>
  <c r="V135"/>
  <c r="G136"/>
  <c r="I136"/>
  <c r="I135" s="1"/>
  <c r="K136"/>
  <c r="M136"/>
  <c r="M135" s="1"/>
  <c r="O136"/>
  <c r="Q136"/>
  <c r="Q135" s="1"/>
  <c r="V136"/>
  <c r="G142"/>
  <c r="I142"/>
  <c r="I141" s="1"/>
  <c r="K142"/>
  <c r="M142"/>
  <c r="O142"/>
  <c r="Q142"/>
  <c r="Q141" s="1"/>
  <c r="V142"/>
  <c r="G147"/>
  <c r="G141" s="1"/>
  <c r="I147"/>
  <c r="K147"/>
  <c r="K141" s="1"/>
  <c r="O147"/>
  <c r="O141" s="1"/>
  <c r="Q147"/>
  <c r="V147"/>
  <c r="V141" s="1"/>
  <c r="G152"/>
  <c r="I152"/>
  <c r="K152"/>
  <c r="M152"/>
  <c r="O152"/>
  <c r="Q152"/>
  <c r="V152"/>
  <c r="G157"/>
  <c r="M157" s="1"/>
  <c r="I157"/>
  <c r="K157"/>
  <c r="O157"/>
  <c r="Q157"/>
  <c r="V157"/>
  <c r="G162"/>
  <c r="I162"/>
  <c r="K162"/>
  <c r="M162"/>
  <c r="O162"/>
  <c r="Q162"/>
  <c r="V162"/>
  <c r="G168"/>
  <c r="I168"/>
  <c r="I167" s="1"/>
  <c r="K168"/>
  <c r="M168"/>
  <c r="O168"/>
  <c r="Q168"/>
  <c r="Q167" s="1"/>
  <c r="V168"/>
  <c r="G172"/>
  <c r="G167" s="1"/>
  <c r="I172"/>
  <c r="K172"/>
  <c r="K167" s="1"/>
  <c r="O172"/>
  <c r="O167" s="1"/>
  <c r="Q172"/>
  <c r="V172"/>
  <c r="V167" s="1"/>
  <c r="G177"/>
  <c r="G176" s="1"/>
  <c r="I177"/>
  <c r="K177"/>
  <c r="K176" s="1"/>
  <c r="O177"/>
  <c r="O176" s="1"/>
  <c r="Q177"/>
  <c r="V177"/>
  <c r="V176" s="1"/>
  <c r="G181"/>
  <c r="I181"/>
  <c r="I176" s="1"/>
  <c r="K181"/>
  <c r="M181"/>
  <c r="O181"/>
  <c r="Q181"/>
  <c r="Q176" s="1"/>
  <c r="V181"/>
  <c r="G185"/>
  <c r="M185" s="1"/>
  <c r="I185"/>
  <c r="K185"/>
  <c r="O185"/>
  <c r="Q185"/>
  <c r="V185"/>
  <c r="G190"/>
  <c r="G189" s="1"/>
  <c r="I190"/>
  <c r="K190"/>
  <c r="K189" s="1"/>
  <c r="O190"/>
  <c r="O189" s="1"/>
  <c r="Q190"/>
  <c r="V190"/>
  <c r="V189" s="1"/>
  <c r="G204"/>
  <c r="I204"/>
  <c r="I189" s="1"/>
  <c r="K204"/>
  <c r="M204"/>
  <c r="O204"/>
  <c r="Q204"/>
  <c r="Q189" s="1"/>
  <c r="V204"/>
  <c r="G210"/>
  <c r="M210" s="1"/>
  <c r="I210"/>
  <c r="K210"/>
  <c r="O210"/>
  <c r="Q210"/>
  <c r="V210"/>
  <c r="G220"/>
  <c r="I220"/>
  <c r="K220"/>
  <c r="M220"/>
  <c r="O220"/>
  <c r="Q220"/>
  <c r="V220"/>
  <c r="G227"/>
  <c r="M227" s="1"/>
  <c r="I227"/>
  <c r="K227"/>
  <c r="O227"/>
  <c r="Q227"/>
  <c r="V227"/>
  <c r="G233"/>
  <c r="G232" s="1"/>
  <c r="I233"/>
  <c r="K233"/>
  <c r="K232" s="1"/>
  <c r="O233"/>
  <c r="O232" s="1"/>
  <c r="Q233"/>
  <c r="V233"/>
  <c r="V232" s="1"/>
  <c r="G237"/>
  <c r="I237"/>
  <c r="I232" s="1"/>
  <c r="K237"/>
  <c r="M237"/>
  <c r="O237"/>
  <c r="Q237"/>
  <c r="Q232" s="1"/>
  <c r="V237"/>
  <c r="AE241"/>
  <c r="I20" i="1"/>
  <c r="I18"/>
  <c r="F43"/>
  <c r="G23" s="1"/>
  <c r="H40"/>
  <c r="H41" l="1"/>
  <c r="I41" s="1"/>
  <c r="I16"/>
  <c r="I21" s="1"/>
  <c r="I59"/>
  <c r="J58" s="1"/>
  <c r="H42"/>
  <c r="I42" s="1"/>
  <c r="G26"/>
  <c r="A26"/>
  <c r="H39"/>
  <c r="I39" s="1"/>
  <c r="I43" s="1"/>
  <c r="J42" s="1"/>
  <c r="A23"/>
  <c r="G28"/>
  <c r="AF241" i="12"/>
  <c r="M233"/>
  <c r="M232" s="1"/>
  <c r="M190"/>
  <c r="M189" s="1"/>
  <c r="M177"/>
  <c r="M176" s="1"/>
  <c r="M172"/>
  <c r="M167" s="1"/>
  <c r="M147"/>
  <c r="M141" s="1"/>
  <c r="M99"/>
  <c r="M92" s="1"/>
  <c r="M18"/>
  <c r="M8" s="1"/>
  <c r="H43" i="1"/>
  <c r="J28"/>
  <c r="J26"/>
  <c r="G38"/>
  <c r="F38"/>
  <c r="J23"/>
  <c r="J24"/>
  <c r="J25"/>
  <c r="J27"/>
  <c r="E24"/>
  <c r="E26"/>
  <c r="J51" l="1"/>
  <c r="J55"/>
  <c r="J53"/>
  <c r="J57"/>
  <c r="J50"/>
  <c r="J52"/>
  <c r="J54"/>
  <c r="J56"/>
  <c r="J41"/>
  <c r="J39"/>
  <c r="J43" s="1"/>
  <c r="G24"/>
  <c r="A27" s="1"/>
  <c r="A24"/>
  <c r="J59" l="1"/>
  <c r="A29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<sst xmlns="http://schemas.openxmlformats.org/spreadsheetml/2006/main" count="815" uniqueCount="308">
  <si>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</si>
  <si>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</si>
  <si>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</si>
  <si>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</si>
  <si>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</si>
  <si>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</si>
  <si>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</si>
  <si>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</si>
  <si>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</si>
  <si>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</si>
  <si>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</si>
  <si>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</si>
  <si>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</si>
  <si>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</si>
  <si>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</si>
  <si>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</si>
  <si>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</si>
  <si>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</si>
  <si>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</si>
  <si>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</si>
  <si>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</si>
  <si>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</si>
  <si>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</si>
  <si>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</si>
  <si>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</si>
  <si>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</si>
  <si>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</si>
  <si>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</si>
  <si>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</si>
  <si>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</si>
  <si>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</si>
  <si>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</si>
  <si>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</si>
  <si>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</si>
  <si>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</si>
  <si>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</si>
  <si>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</si>
  <si>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</si>
  <si>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</si>
  <si>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</si>
  <si>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</si>
  <si>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</si>
  <si>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</si>
  <si>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</si>
  <si>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Rekonstrukce chodníku v Ruské ulici</t>
  </si>
  <si>
    <t>SO 01</t>
  </si>
  <si>
    <t>Objekt:</t>
  </si>
  <si>
    <t>Rozpočet:</t>
  </si>
  <si>
    <t>Ing. Jiří Marek</t>
  </si>
  <si>
    <t>004</t>
  </si>
  <si>
    <t>Oprava fasády aizolace soklu objektu Mírové náměstí 242/4 Vila Tereza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</si>
  <si>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</si>
  <si>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</si>
  <si>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</si>
  <si>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</si>
  <si>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</si>
  <si>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</si>
  <si>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</si>
  <si>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</si>
  <si>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Stavební objekt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</si>
  <si>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</si>
  <si>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</si>
  <si>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</si>
  <si>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</si>
  <si>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</si>
  <si>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</si>
  <si>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</si>
  <si>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</si>
  <si>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</si>
  <si>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</si>
  <si>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</si>
  <si>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</si>
  <si>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</si>
  <si>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</si>
  <si>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</si>
  <si>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799</t>
  </si>
  <si>
    <t>Ostatní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</si>
  <si>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</si>
  <si>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</si>
  <si>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</si>
  <si>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</si>
  <si>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</si>
  <si>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</si>
  <si>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</si>
  <si>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</si>
  <si>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</si>
  <si>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</si>
  <si>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</si>
  <si>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</si>
  <si>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</si>
  <si>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</si>
  <si>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</si>
  <si>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</si>
  <si>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</si>
  <si>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</si>
  <si>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</si>
  <si>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</si>
  <si>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</si>
  <si>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</si>
  <si>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</si>
  <si>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</si>
  <si>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</si>
  <si>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</si>
  <si>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</si>
  <si>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</si>
  <si>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</si>
  <si>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</si>
  <si>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</si>
  <si>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</si>
  <si>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</si>
  <si>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113107310R00</t>
  </si>
  <si>
    <t>Odstranění podkladů nebo krytů z kameniva těženého, v ploše jednotlivě do 50 m2, tloušťka vrstvy 100 mm</t>
  </si>
  <si>
    <t>m2</t>
  </si>
  <si>
    <t>822-1</t>
  </si>
  <si>
    <t>RTS 21/ I</t>
  </si>
  <si>
    <t>Práce</t>
  </si>
  <si>
    <t>POL1_</t>
  </si>
  <si>
    <t xml:space="preserve">odstranění předpokl. vrstvy št. pod předpokl. betonovým podkadem pod LA, na chodníku v Ruské ulici : </t>
  </si>
  <si>
    <t>VV</t>
  </si>
  <si>
    <t xml:space="preserve">předpoklad tlouštky  cca 10 cm : </t>
  </si>
  <si>
    <t xml:space="preserve">tato vrstva se předpokládá- nejsou provedeny sondy : </t>
  </si>
  <si>
    <t xml:space="preserve">v případě jiné skladby pod LA budou položky  upraveny dle skutečnosti : </t>
  </si>
  <si>
    <t>22,655*1,75</t>
  </si>
  <si>
    <t>0,7*1,75/2</t>
  </si>
  <si>
    <t>1,75*(3,9+1,9)/2</t>
  </si>
  <si>
    <t>SPU</t>
  </si>
  <si>
    <t>113108305R00</t>
  </si>
  <si>
    <t>Odstranění podkladů nebo krytů živičných, v ploše jednotlivě do 50 m2, tloušťka vrstvy 50 mm</t>
  </si>
  <si>
    <t xml:space="preserve">vybourání LA na chodníku v Ruské ulici-kompresor : </t>
  </si>
  <si>
    <t xml:space="preserve">předpoklad tlouštky LA cca do 5 cm : </t>
  </si>
  <si>
    <t>113108309R00</t>
  </si>
  <si>
    <t>Odstranění podkladů nebo krytů živičných, v ploše jednotlivě do 50 m2, tloušťka vrstvy 90 mm</t>
  </si>
  <si>
    <t xml:space="preserve">odstranění asfaltu  v komunikaci u vyměňovaných obrub, cca 10 cm od obruby : </t>
  </si>
  <si>
    <t xml:space="preserve">předpoklad vrdstvy asfaltu 4+5 cm : </t>
  </si>
  <si>
    <t>4,5*0,1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</si>
  <si>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</si>
  <si>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</si>
  <si>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</si>
  <si>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</si>
  <si>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SPI</t>
  </si>
  <si>
    <t xml:space="preserve">vyjmutí stávajících kamenných obrub u přechodu- na depo pro zpětné odsazení : </t>
  </si>
  <si>
    <t xml:space="preserve">cca v délce 4,5m : </t>
  </si>
  <si>
    <t>4,5</t>
  </si>
  <si>
    <t>114203201R00</t>
  </si>
  <si>
    <t>Očištění kamene nebo tvárnic od hlíny nebo písku</t>
  </si>
  <si>
    <t>m3</t>
  </si>
  <si>
    <t>800-1</t>
  </si>
  <si>
    <t>získaných při rozebrání dlažeb, záhozů, rovnanin a soustřeďovacích staveb. S přehozením znečištěného a očištěného kamene nebo tvárnic na vzdálenost do 3 m nebo jeho naložení na dopravní prostředek. S odklizením a uložením úlomků kamene a uvolněné hlíny nebo malty na vzdálenost do 10 m.</t>
  </si>
  <si>
    <t xml:space="preserve">očištění vyjmutých  kamenných obrub - na depo pro zpětné odsazení : </t>
  </si>
  <si>
    <t>4,5*0,3*0,2</t>
  </si>
  <si>
    <t>114203401R00</t>
  </si>
  <si>
    <t>Srovnání kamene nebo tvárnic s přemístěním na vzdálenost do 10 m</t>
  </si>
  <si>
    <t>do měřitelných figur, s přemístěním,</t>
  </si>
  <si>
    <t xml:space="preserve">po očištění vyjmutých  kamenných obrub -urovnání  na depo pro zpětné osazení : </t>
  </si>
  <si>
    <t>122201101R00</t>
  </si>
  <si>
    <t>Odkopávky a  prokopávky nezapažené v hornině 3_x000D_
 do 100 m3</t>
  </si>
  <si>
    <t>s přehozením výkopku na vzdálenost do 3 m nebo s naložením na dopravní prostředek,</t>
  </si>
  <si>
    <t xml:space="preserve">dle zprávy a ost. podkladů je potřeba docílit odebrání celkové vrstvy 30 cm : </t>
  </si>
  <si>
    <t xml:space="preserve">asfalt=5 cm : </t>
  </si>
  <si>
    <t xml:space="preserve">beton=10 cm : </t>
  </si>
  <si>
    <t xml:space="preserve">štěrk =10 cm : </t>
  </si>
  <si>
    <t xml:space="preserve">celkem 25 cm, nutno odebrat cca 5 cm v celá ploše : </t>
  </si>
  <si>
    <t>22,655*1,75*0,05</t>
  </si>
  <si>
    <t>0,7*1,75/2*0,05</t>
  </si>
  <si>
    <t>1,75*(3,9+1,9)/2*0,05</t>
  </si>
  <si>
    <t>122201109R00</t>
  </si>
  <si>
    <t>Odkopávky a  prokopávky nezapažené v hornině 3_x000D_
 příplatek k cenám za lepivost horniny</t>
  </si>
  <si>
    <t>2,266/3</t>
  </si>
  <si>
    <t>130901121RT1</t>
  </si>
  <si>
    <t>Bourání konstrukcí v hloubených vykopávkách z betonu, prostého, pneumatickým kladivem</t>
  </si>
  <si>
    <t>s přemístěním suti na hromady na vzdálenost do 20 m nebo s uložením na dopravní prostředek,</t>
  </si>
  <si>
    <t xml:space="preserve">vybourání betonového podkadu pod LA, na chodníku v Ruské ulici-kompresor : </t>
  </si>
  <si>
    <t>22,655*1,75*0,1</t>
  </si>
  <si>
    <t>0,7*1,75/2*0,1</t>
  </si>
  <si>
    <t>1,75*(3,9+1,9)/2*0,1</t>
  </si>
  <si>
    <t xml:space="preserve">odbourání betonu u překládaných kamenných obrub v délce cca 4,5 m(cca 10 x 15 cm) : </t>
  </si>
  <si>
    <t>2*4,5*0,1*0,15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</si>
  <si>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</si>
  <si>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</si>
  <si>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</si>
  <si>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odvoz odkopávky na skládku-skládka dle betonservru= cca 10 km od stavby : </t>
  </si>
  <si>
    <t>2,2667</t>
  </si>
  <si>
    <t>199000002R00</t>
  </si>
  <si>
    <t>Poplatky za skládku horniny 1- 4</t>
  </si>
  <si>
    <t xml:space="preserve">dodavatel použije ceníkovou cenu vybrané skládky : 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</si>
  <si>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</si>
  <si>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</si>
  <si>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</si>
  <si>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 xml:space="preserve">zhutněni na Edef2 = 45 MPa : </t>
  </si>
  <si>
    <t>564831111R00</t>
  </si>
  <si>
    <t>Podklad ze štěrkodrti s rozprostřením a zhutněním frakce 0-63 mm, tloušťka po zhutnění 100 mm</t>
  </si>
  <si>
    <t xml:space="preserve">skladba-viz chodníky-štěrkodrť frakce 0-16mm : </t>
  </si>
  <si>
    <t>564831112RT2</t>
  </si>
  <si>
    <t>Podklad ze štěrkodrti s rozprostřením a zhutněním frakce 0-32 mm, tloušťka po zhutnění 110 mm</t>
  </si>
  <si>
    <t xml:space="preserve">skladba-viz chodníky : </t>
  </si>
  <si>
    <t>596215020R00</t>
  </si>
  <si>
    <t>Kladení zámkové dlažby do drtě tloušťka dlažby 60 mm, tloušťka lože 30 mm</t>
  </si>
  <si>
    <t>s provedením lože z kameniva drceného, s vyplněním spár, s dvojitým hutněním a se smetením přebytečného materiálu na krajnici. S dodáním hmot pro lože a výplň spár.</t>
  </si>
  <si>
    <t xml:space="preserve">skladba-viz chodníky-dlažba kost : </t>
  </si>
  <si>
    <t>596215028R00</t>
  </si>
  <si>
    <t>Kladení zámkové dlažby do drtě příplatek za více barev dlažby tloušťky 60 mm</t>
  </si>
  <si>
    <t xml:space="preserve">přírodní + červená : </t>
  </si>
  <si>
    <t>596291111R00</t>
  </si>
  <si>
    <t>Řezání zámkové dlažby tloušťky 60 mm</t>
  </si>
  <si>
    <t xml:space="preserve">předpoklad cca 25 m : </t>
  </si>
  <si>
    <t>25</t>
  </si>
  <si>
    <t>59245110R</t>
  </si>
  <si>
    <t>dlažba betonová dvouvrstvá, skladebná; obdélník; šedá; l = 200 mm; š = 100 mm; tl. 60,0 mm</t>
  </si>
  <si>
    <t>SPCM</t>
  </si>
  <si>
    <t>Specifikace</t>
  </si>
  <si>
    <t>POL3_</t>
  </si>
  <si>
    <t>22,655*1,75*1,1</t>
  </si>
  <si>
    <t>0,7*1,75/2*1,1</t>
  </si>
  <si>
    <t>1,75*(3,9+1,9)/2*1,1</t>
  </si>
  <si>
    <t xml:space="preserve">odpočet slepecké : </t>
  </si>
  <si>
    <t>-2,3*1,1</t>
  </si>
  <si>
    <t>592451151R</t>
  </si>
  <si>
    <t>dlažba betonová dvouvrstvá, skladebná; obdélník; dlaždice pro nevidomé; červená; l = 200 mm; š = 100 mm; tl. 60,0 mm</t>
  </si>
  <si>
    <t xml:space="preserve">slepecká červená dlažba : </t>
  </si>
  <si>
    <t>1,75*0,4*1,1</t>
  </si>
  <si>
    <t>4*0,4*1,1</t>
  </si>
  <si>
    <t>899432111R00</t>
  </si>
  <si>
    <t>Výšková úprava uličního vstupu nebo vpustě do 20 cm snížením krytu šoupěte</t>
  </si>
  <si>
    <t>kus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</si>
  <si>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</si>
  <si>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 xml:space="preserve">cca na vodovodní přípojce 1 ks : </t>
  </si>
  <si>
    <t>917762111R00</t>
  </si>
  <si>
    <t>Osazení silničního nebo chodníkového obrubníku ležatého, s boční opěrou z betonu prostého, do lože z betonu prostého C 12/15</t>
  </si>
  <si>
    <t>S dodáním hmot pro lože tl. 80-100 mm.</t>
  </si>
  <si>
    <t xml:space="preserve">zpětné osazení vybouraných, očištěných kamenných obrub : </t>
  </si>
  <si>
    <t>919735113R00</t>
  </si>
  <si>
    <t>Řezání stávajících krytů nebo podkladů živičných, hloubky přes 100 do 150 mm</t>
  </si>
  <si>
    <t>včetně spotřeby vody</t>
  </si>
  <si>
    <t xml:space="preserve">podélný řez u v komunikaci u vyměňovaných obrub, cca 10 cm od obruby : </t>
  </si>
  <si>
    <t>4,5+2*0,1</t>
  </si>
  <si>
    <t>914991001R00</t>
  </si>
  <si>
    <t>montáž , dopravní značky včetně stojanu</t>
  </si>
  <si>
    <t>ks</t>
  </si>
  <si>
    <t>POL1_1</t>
  </si>
  <si>
    <t xml:space="preserve">množství bude upřesněno v DIO : </t>
  </si>
  <si>
    <t xml:space="preserve">předpoklad cca 8 ks : </t>
  </si>
  <si>
    <t>914992001R00</t>
  </si>
  <si>
    <t>vlastní nájem, dopravní značky včetně stojanu</t>
  </si>
  <si>
    <t xml:space="preserve">předpoklad cca 8 ks po dobu 30 dní : </t>
  </si>
  <si>
    <t>8*30</t>
  </si>
  <si>
    <t>914993001R00</t>
  </si>
  <si>
    <t>značky včetně stojanu</t>
  </si>
  <si>
    <t>900      R02</t>
  </si>
  <si>
    <t>Hodinové zúčtovací sazby stavební dělník, tarifní třída 5</t>
  </si>
  <si>
    <t>h</t>
  </si>
  <si>
    <t>801-1</t>
  </si>
  <si>
    <t xml:space="preserve">vyměřování, pasování, přípomoce, cca 10 hodin : </t>
  </si>
  <si>
    <t>10</t>
  </si>
  <si>
    <t>998223011R00</t>
  </si>
  <si>
    <t>Přesun hmot pozemních komunikací, kryt dlážděný jakékoliv délky objektu</t>
  </si>
  <si>
    <t>t</t>
  </si>
  <si>
    <t>vodorovně do 200 m</t>
  </si>
  <si>
    <t>35,68</t>
  </si>
  <si>
    <t>Vytyčení inženýrských sítí</t>
  </si>
  <si>
    <t>Vlastní</t>
  </si>
  <si>
    <t>Indiv</t>
  </si>
  <si>
    <t xml:space="preserve">vytyčení všech známých sítí -zajistí dodavatel : </t>
  </si>
  <si>
    <t>Ruční sondy</t>
  </si>
  <si>
    <t xml:space="preserve">provedení ručních sond - ověření sítí a jejich hl. uložení,cca 2 ks : </t>
  </si>
  <si>
    <t>3</t>
  </si>
  <si>
    <t>DIO</t>
  </si>
  <si>
    <t>kpl</t>
  </si>
  <si>
    <t xml:space="preserve">vypracování DIO včetně odsouhlasení DI : </t>
  </si>
  <si>
    <t>979082318R00</t>
  </si>
  <si>
    <t xml:space="preserve">Vodorovná doprava suti a vybouraných hmot vodorovná doprava suti a vybouraných hmot bez naložení, s vyložením a hrubým urovnáním po suchu, vzdálenost přes 5000 do 6000 m,  </t>
  </si>
  <si>
    <t>832-1</t>
  </si>
  <si>
    <t>bez naložení, s vyložením a hrubým urovnáním</t>
  </si>
  <si>
    <t>Včetně:</t>
  </si>
  <si>
    <t>POP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</si>
  <si>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</si>
  <si>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</si>
  <si>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</si>
  <si>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viz položky : </t>
  </si>
  <si>
    <t xml:space="preserve">kamenivo těžené : </t>
  </si>
  <si>
    <t>9,973</t>
  </si>
  <si>
    <t xml:space="preserve">asfalt : </t>
  </si>
  <si>
    <t>4,986+0,089</t>
  </si>
  <si>
    <t xml:space="preserve">beton : </t>
  </si>
  <si>
    <t>9,336</t>
  </si>
  <si>
    <t>979082319R00</t>
  </si>
  <si>
    <t>Vodorovná doprava suti a vybouraných hmot vodorovná doprava suti a vybouraných hmot bez naložení, s vyložením a hrubým urovnáním po suchu,  , příplatek za každých dalších i započatých 1000 m</t>
  </si>
  <si>
    <t xml:space="preserve">odvoz  na skládku-skládka dle betonservru= cca 10 km od stavby : </t>
  </si>
  <si>
    <t xml:space="preserve">tzn 10-6 = 4 x množství : </t>
  </si>
  <si>
    <t>4*24,384</t>
  </si>
  <si>
    <t>979087212R00</t>
  </si>
  <si>
    <t>Nakládání na dopravní prostředky suti</t>
  </si>
  <si>
    <t>pro vodorovnou dopravu</t>
  </si>
  <si>
    <t>979990101R00</t>
  </si>
  <si>
    <t>Poplatek za skládku směsi betonu a cihel do 30x30 cm, skupina 17 01 01 a 17 01 02 z Katalogu odpadů</t>
  </si>
  <si>
    <t>801-3</t>
  </si>
  <si>
    <t xml:space="preserve">dodavatel použije ceníkovou cenu vybrané skládky(směs betonu a kamení) : </t>
  </si>
  <si>
    <t>979990112R00</t>
  </si>
  <si>
    <t>Poplatek za skládku obalovaný asfalt , skupina 17 09 04 z Katalogu odpadů</t>
  </si>
  <si>
    <t>005121 R</t>
  </si>
  <si>
    <t>Zařízení staveniště</t>
  </si>
  <si>
    <t>Soubor</t>
  </si>
  <si>
    <t>VRN</t>
  </si>
  <si>
    <t>POL99_1</t>
  </si>
  <si>
    <t>Veškeré náklady spojené s vybudováním, provozem a odstraněním zařízení staveniště.</t>
  </si>
  <si>
    <t>VRN2</t>
  </si>
  <si>
    <t>Přesun stavebních kapacit</t>
  </si>
  <si>
    <t>SUM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</si>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</sst>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E258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2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22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>
      <c r="A4" s="108">
        <v>1355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130" t="s">
        <v>56</v>
      </c>
      <c r="J6" s="8"/>
    </row>
    <row r="7" spans="1:15" ht="15.75" customHeight="1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31" t="s">
        <v>57</v>
      </c>
      <c r="E11" s="131"/>
      <c r="F11" s="131"/>
      <c r="G11" s="131"/>
      <c r="H11" s="18" t="s">
        <v>40</v>
      </c>
      <c r="I11" s="136"/>
      <c r="J11" s="8"/>
    </row>
    <row r="12" spans="1:15" ht="15.75" customHeight="1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SUMIF(F50:F58,A16,I50:I58)+SUMIF(F50:F58,"PSU",I50:I58)</f>
        <v>0</v>
      </c>
      <c r="J16" s="85"/>
    </row>
    <row r="17" spans="1:10" ht="23.25" customHeight="1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SUMIF(F50:F58,A17,I50:I58)</f>
        <v>0</v>
      </c>
      <c r="J17" s="85"/>
    </row>
    <row r="18" spans="1:10" ht="23.25" customHeight="1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SUMIF(F50:F58,A18,I50:I58)</f>
        <v>0</v>
      </c>
      <c r="J18" s="85"/>
    </row>
    <row r="19" spans="1:10" ht="23.25" customHeight="1">
      <c r="A19" s="198" t="s">
        <v>80</v>
      </c>
      <c r="B19" s="38" t="s">
        <v>27</v>
      </c>
      <c r="C19" s="62"/>
      <c r="D19" s="63"/>
      <c r="E19" s="83"/>
      <c r="F19" s="84"/>
      <c r="G19" s="83"/>
      <c r="H19" s="84"/>
      <c r="I19" s="83">
        <f>SUMIF(F50:F58,A19,I50:I58)</f>
        <v>0</v>
      </c>
      <c r="J19" s="85"/>
    </row>
    <row r="20" spans="1:10" ht="23.25" customHeight="1">
      <c r="A20" s="198" t="s">
        <v>81</v>
      </c>
      <c r="B20" s="38" t="s">
        <v>28</v>
      </c>
      <c r="C20" s="62"/>
      <c r="D20" s="63"/>
      <c r="E20" s="83"/>
      <c r="F20" s="84"/>
      <c r="G20" s="83"/>
      <c r="H20" s="84"/>
      <c r="I20" s="83">
        <f>SUMIF(F50:F58,A20,I50:I58)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8" t="s">
        <v>23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>
      <c r="A29" s="2">
        <f>(A27-INT(A27))*100</f>
        <v>0</v>
      </c>
      <c r="B29" s="168" t="s">
        <v>35</v>
      </c>
      <c r="C29" s="174"/>
      <c r="D29" s="174"/>
      <c r="E29" s="174"/>
      <c r="F29" s="175"/>
      <c r="G29" s="176">
        <f>A27</f>
        <v>0</v>
      </c>
      <c r="H29" s="176"/>
      <c r="I29" s="176"/>
      <c r="J29" s="177" t="s">
        <v>61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40" t="s">
        <v>16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>
      <c r="A38" s="139" t="s">
        <v>37</v>
      </c>
      <c r="B38" s="144" t="s">
        <v>17</v>
      </c>
      <c r="C38" s="145" t="s">
        <v>5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18</v>
      </c>
      <c r="I38" s="147" t="s">
        <v>1</v>
      </c>
      <c r="J38" s="148" t="s">
        <v>0</v>
      </c>
    </row>
    <row r="39" spans="1:10" ht="25.5" hidden="1" customHeight="1">
      <c r="A39" s="139">
        <v>1</v>
      </c>
      <c r="B39" s="149" t="s">
        <v>58</v>
      </c>
      <c r="C39" s="150"/>
      <c r="D39" s="150"/>
      <c r="E39" s="150"/>
      <c r="F39" s="151">
        <f>'SO 01 1 Pol'!AE241</f>
        <v>0</v>
      </c>
      <c r="G39" s="152">
        <f>'SO 01 1 Pol'!AF241</f>
        <v>0</v>
      </c>
      <c r="H39" s="153">
        <f>(F39*SazbaDPH1/100)+(G39*SazbaDPH2/100)</f>
        <v>0</v>
      </c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>
      <c r="A40" s="139">
        <v>2</v>
      </c>
      <c r="B40" s="155"/>
      <c r="C40" s="156" t="s">
        <v>59</v>
      </c>
      <c r="D40" s="156"/>
      <c r="E40" s="156"/>
      <c r="F40" s="157"/>
      <c r="G40" s="158"/>
      <c r="H40" s="158">
        <f>(F40*SazbaDPH1/100)+(G40*SazbaDPH2/100)</f>
        <v>0</v>
      </c>
      <c r="I40" s="158"/>
      <c r="J40" s="159"/>
    </row>
    <row r="41" spans="1:10" ht="25.5" hidden="1" customHeight="1">
      <c r="A41" s="139">
        <v>2</v>
      </c>
      <c r="B41" s="155" t="s">
        <v>45</v>
      </c>
      <c r="C41" s="156" t="s">
        <v>44</v>
      </c>
      <c r="D41" s="156"/>
      <c r="E41" s="156"/>
      <c r="F41" s="157">
        <f>'SO 01 1 Pol'!AE241</f>
        <v>0</v>
      </c>
      <c r="G41" s="158">
        <f>'SO 01 1 Pol'!AF241</f>
        <v>0</v>
      </c>
      <c r="H41" s="158">
        <f>(F41*SazbaDPH1/100)+(G41*SazbaDPH2/100)</f>
        <v>0</v>
      </c>
      <c r="I41" s="158">
        <f>F41+G41+H41</f>
        <v>0</v>
      </c>
      <c r="J41" s="159" t="str">
        <f>IF(CenaCelkemVypocet=0,"",I41/CenaCelkemVypocet*100)</f>
        <v/>
      </c>
    </row>
    <row r="42" spans="1:10" ht="25.5" hidden="1" customHeight="1">
      <c r="A42" s="139">
        <v>3</v>
      </c>
      <c r="B42" s="160" t="s">
        <v>43</v>
      </c>
      <c r="C42" s="150" t="s">
        <v>44</v>
      </c>
      <c r="D42" s="150"/>
      <c r="E42" s="150"/>
      <c r="F42" s="161">
        <f>'SO 01 1 Pol'!AE241</f>
        <v>0</v>
      </c>
      <c r="G42" s="153">
        <f>'SO 01 1 Pol'!AF241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>
      <c r="A43" s="139"/>
      <c r="B43" s="162" t="s">
        <v>60</v>
      </c>
      <c r="C43" s="163"/>
      <c r="D43" s="163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7" spans="1:10" ht="15.75">
      <c r="B47" s="178" t="s">
        <v>62</v>
      </c>
    </row>
    <row r="49" spans="1:10" ht="25.5" customHeight="1">
      <c r="A49" s="180"/>
      <c r="B49" s="183" t="s">
        <v>17</v>
      </c>
      <c r="C49" s="183" t="s">
        <v>5</v>
      </c>
      <c r="D49" s="184"/>
      <c r="E49" s="184"/>
      <c r="F49" s="185" t="s">
        <v>63</v>
      </c>
      <c r="G49" s="185"/>
      <c r="H49" s="185"/>
      <c r="I49" s="185" t="s">
        <v>29</v>
      </c>
      <c r="J49" s="185" t="s">
        <v>0</v>
      </c>
    </row>
    <row r="50" spans="1:10" ht="36.75" customHeight="1">
      <c r="A50" s="181"/>
      <c r="B50" s="186" t="s">
        <v>43</v>
      </c>
      <c r="C50" s="187" t="s">
        <v>64</v>
      </c>
      <c r="D50" s="188"/>
      <c r="E50" s="188"/>
      <c r="F50" s="194" t="s">
        <v>24</v>
      </c>
      <c r="G50" s="195"/>
      <c r="H50" s="195"/>
      <c r="I50" s="195">
        <f>'SO 01 1 Pol'!G8</f>
        <v>0</v>
      </c>
      <c r="J50" s="192" t="str">
        <f>IF(I59=0,"",I50/I59*100)</f>
        <v/>
      </c>
    </row>
    <row r="51" spans="1:10" ht="36.75" customHeight="1">
      <c r="A51" s="181"/>
      <c r="B51" s="186" t="s">
        <v>65</v>
      </c>
      <c r="C51" s="187" t="s">
        <v>66</v>
      </c>
      <c r="D51" s="188"/>
      <c r="E51" s="188"/>
      <c r="F51" s="194" t="s">
        <v>24</v>
      </c>
      <c r="G51" s="195"/>
      <c r="H51" s="195"/>
      <c r="I51" s="195">
        <f>'SO 01 1 Pol'!G84</f>
        <v>0</v>
      </c>
      <c r="J51" s="192" t="str">
        <f>IF(I59=0,"",I51/I59*100)</f>
        <v/>
      </c>
    </row>
    <row r="52" spans="1:10" ht="36.75" customHeight="1">
      <c r="A52" s="181"/>
      <c r="B52" s="186" t="s">
        <v>67</v>
      </c>
      <c r="C52" s="187" t="s">
        <v>68</v>
      </c>
      <c r="D52" s="188"/>
      <c r="E52" s="188"/>
      <c r="F52" s="194" t="s">
        <v>24</v>
      </c>
      <c r="G52" s="195"/>
      <c r="H52" s="195"/>
      <c r="I52" s="195">
        <f>'SO 01 1 Pol'!G92</f>
        <v>0</v>
      </c>
      <c r="J52" s="192" t="str">
        <f>IF(I59=0,"",I52/I59*100)</f>
        <v/>
      </c>
    </row>
    <row r="53" spans="1:10" ht="36.75" customHeight="1">
      <c r="A53" s="181"/>
      <c r="B53" s="186" t="s">
        <v>69</v>
      </c>
      <c r="C53" s="187" t="s">
        <v>70</v>
      </c>
      <c r="D53" s="188"/>
      <c r="E53" s="188"/>
      <c r="F53" s="194" t="s">
        <v>24</v>
      </c>
      <c r="G53" s="195"/>
      <c r="H53" s="195"/>
      <c r="I53" s="195">
        <f>'SO 01 1 Pol'!G135</f>
        <v>0</v>
      </c>
      <c r="J53" s="192" t="str">
        <f>IF(I59=0,"",I53/I59*100)</f>
        <v/>
      </c>
    </row>
    <row r="54" spans="1:10" ht="36.75" customHeight="1">
      <c r="A54" s="181"/>
      <c r="B54" s="186" t="s">
        <v>71</v>
      </c>
      <c r="C54" s="187" t="s">
        <v>72</v>
      </c>
      <c r="D54" s="188"/>
      <c r="E54" s="188"/>
      <c r="F54" s="194" t="s">
        <v>24</v>
      </c>
      <c r="G54" s="195"/>
      <c r="H54" s="195"/>
      <c r="I54" s="195">
        <f>'SO 01 1 Pol'!G141</f>
        <v>0</v>
      </c>
      <c r="J54" s="192" t="str">
        <f>IF(I59=0,"",I54/I59*100)</f>
        <v/>
      </c>
    </row>
    <row r="55" spans="1:10" ht="36.75" customHeight="1">
      <c r="A55" s="181"/>
      <c r="B55" s="186" t="s">
        <v>73</v>
      </c>
      <c r="C55" s="187" t="s">
        <v>74</v>
      </c>
      <c r="D55" s="188"/>
      <c r="E55" s="188"/>
      <c r="F55" s="194" t="s">
        <v>24</v>
      </c>
      <c r="G55" s="195"/>
      <c r="H55" s="195"/>
      <c r="I55" s="195">
        <f>'SO 01 1 Pol'!G167</f>
        <v>0</v>
      </c>
      <c r="J55" s="192" t="str">
        <f>IF(I59=0,"",I55/I59*100)</f>
        <v/>
      </c>
    </row>
    <row r="56" spans="1:10" ht="36.75" customHeight="1">
      <c r="A56" s="181"/>
      <c r="B56" s="186" t="s">
        <v>75</v>
      </c>
      <c r="C56" s="187" t="s">
        <v>76</v>
      </c>
      <c r="D56" s="188"/>
      <c r="E56" s="188"/>
      <c r="F56" s="194" t="s">
        <v>25</v>
      </c>
      <c r="G56" s="195"/>
      <c r="H56" s="195"/>
      <c r="I56" s="195">
        <f>'SO 01 1 Pol'!G176</f>
        <v>0</v>
      </c>
      <c r="J56" s="192" t="str">
        <f>IF(I59=0,"",I56/I59*100)</f>
        <v/>
      </c>
    </row>
    <row r="57" spans="1:10" ht="36.75" customHeight="1">
      <c r="A57" s="181"/>
      <c r="B57" s="186" t="s">
        <v>77</v>
      </c>
      <c r="C57" s="187" t="s">
        <v>78</v>
      </c>
      <c r="D57" s="188"/>
      <c r="E57" s="188"/>
      <c r="F57" s="194" t="s">
        <v>79</v>
      </c>
      <c r="G57" s="195"/>
      <c r="H57" s="195"/>
      <c r="I57" s="195">
        <f>'SO 01 1 Pol'!G189</f>
        <v>0</v>
      </c>
      <c r="J57" s="192" t="str">
        <f>IF(I59=0,"",I57/I59*100)</f>
        <v/>
      </c>
    </row>
    <row r="58" spans="1:10" ht="36.75" customHeight="1">
      <c r="A58" s="181"/>
      <c r="B58" s="186" t="s">
        <v>80</v>
      </c>
      <c r="C58" s="187" t="s">
        <v>27</v>
      </c>
      <c r="D58" s="188"/>
      <c r="E58" s="188"/>
      <c r="F58" s="194" t="s">
        <v>80</v>
      </c>
      <c r="G58" s="195"/>
      <c r="H58" s="195"/>
      <c r="I58" s="195">
        <f>'SO 01 1 Pol'!G232</f>
        <v>0</v>
      </c>
      <c r="J58" s="192" t="str">
        <f>IF(I59=0,"",I58/I59*100)</f>
        <v/>
      </c>
    </row>
    <row r="59" spans="1:10" ht="25.5" customHeight="1">
      <c r="A59" s="182"/>
      <c r="B59" s="189" t="s">
        <v>1</v>
      </c>
      <c r="C59" s="190"/>
      <c r="D59" s="191"/>
      <c r="E59" s="191"/>
      <c r="F59" s="196"/>
      <c r="G59" s="197"/>
      <c r="H59" s="197"/>
      <c r="I59" s="197">
        <f>SUM(I50:I58)</f>
        <v>0</v>
      </c>
      <c r="J59" s="193">
        <f>SUM(J50:J58)</f>
        <v>0</v>
      </c>
    </row>
    <row r="60" spans="1:10">
      <c r="F60" s="137"/>
      <c r="G60" s="137"/>
      <c r="H60" s="137"/>
      <c r="I60" s="137"/>
      <c r="J60" s="138"/>
    </row>
    <row r="61" spans="1:10">
      <c r="F61" s="137"/>
      <c r="G61" s="137"/>
      <c r="H61" s="137"/>
      <c r="I61" s="137"/>
      <c r="J61" s="138"/>
    </row>
    <row r="62" spans="1:10">
      <c r="F62" s="137"/>
      <c r="G62" s="137"/>
      <c r="H62" s="137"/>
      <c r="I62" s="137"/>
      <c r="J62" s="138"/>
    </row>
  </sheetData>
  <sheetProtection password="E258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>
      <c r="A4" s="50" t="s">
        <v>9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E258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9" t="s">
        <v>82</v>
      </c>
      <c r="B1" s="199"/>
      <c r="C1" s="199"/>
      <c r="D1" s="199"/>
      <c r="E1" s="199"/>
      <c r="F1" s="199"/>
      <c r="G1" s="199"/>
      <c r="AG1" t="s">
        <v>83</v>
      </c>
    </row>
    <row r="2" spans="1:60" ht="24.95" customHeight="1">
      <c r="A2" s="200" t="s">
        <v>7</v>
      </c>
      <c r="B2" s="49" t="s">
        <v>49</v>
      </c>
      <c r="C2" s="203" t="s">
        <v>50</v>
      </c>
      <c r="D2" s="201"/>
      <c r="E2" s="201"/>
      <c r="F2" s="201"/>
      <c r="G2" s="202"/>
      <c r="AG2" t="s">
        <v>84</v>
      </c>
    </row>
    <row r="3" spans="1:60" ht="24.95" customHeight="1">
      <c r="A3" s="200" t="s">
        <v>8</v>
      </c>
      <c r="B3" s="49" t="s">
        <v>45</v>
      </c>
      <c r="C3" s="203" t="s">
        <v>44</v>
      </c>
      <c r="D3" s="201"/>
      <c r="E3" s="201"/>
      <c r="F3" s="201"/>
      <c r="G3" s="202"/>
      <c r="AC3" s="179" t="s">
        <v>84</v>
      </c>
      <c r="AG3" t="s">
        <v>85</v>
      </c>
    </row>
    <row r="4" spans="1:60" ht="24.95" customHeight="1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86</v>
      </c>
    </row>
    <row r="5" spans="1:60">
      <c r="D5" s="10"/>
    </row>
    <row r="6" spans="1:60" ht="38.25">
      <c r="A6" s="210" t="s">
        <v>87</v>
      </c>
      <c r="B6" s="212" t="s">
        <v>88</v>
      </c>
      <c r="C6" s="212" t="s">
        <v>89</v>
      </c>
      <c r="D6" s="211" t="s">
        <v>90</v>
      </c>
      <c r="E6" s="210" t="s">
        <v>91</v>
      </c>
      <c r="F6" s="209" t="s">
        <v>92</v>
      </c>
      <c r="G6" s="210" t="s">
        <v>29</v>
      </c>
      <c r="H6" s="213" t="s">
        <v>30</v>
      </c>
      <c r="I6" s="213" t="s">
        <v>93</v>
      </c>
      <c r="J6" s="213" t="s">
        <v>31</v>
      </c>
      <c r="K6" s="213" t="s">
        <v>94</v>
      </c>
      <c r="L6" s="213" t="s">
        <v>95</v>
      </c>
      <c r="M6" s="213" t="s">
        <v>96</v>
      </c>
      <c r="N6" s="213" t="s">
        <v>97</v>
      </c>
      <c r="O6" s="213" t="s">
        <v>98</v>
      </c>
      <c r="P6" s="213" t="s">
        <v>99</v>
      </c>
      <c r="Q6" s="213" t="s">
        <v>100</v>
      </c>
      <c r="R6" s="213" t="s">
        <v>101</v>
      </c>
      <c r="S6" s="213" t="s">
        <v>102</v>
      </c>
      <c r="T6" s="213" t="s">
        <v>103</v>
      </c>
      <c r="U6" s="213" t="s">
        <v>104</v>
      </c>
      <c r="V6" s="213" t="s">
        <v>105</v>
      </c>
      <c r="W6" s="213" t="s">
        <v>106</v>
      </c>
      <c r="X6" s="213" t="s">
        <v>107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>
      <c r="A8" s="227" t="s">
        <v>108</v>
      </c>
      <c r="B8" s="228" t="s">
        <v>43</v>
      </c>
      <c r="C8" s="246" t="s">
        <v>64</v>
      </c>
      <c r="D8" s="229"/>
      <c r="E8" s="230"/>
      <c r="F8" s="231"/>
      <c r="G8" s="231">
        <f>SUMIF(AG9:AG83,"&lt;&gt;NOR",G9:G83)</f>
        <v>0</v>
      </c>
      <c r="H8" s="231"/>
      <c r="I8" s="231">
        <f>SUM(I9:I83)</f>
        <v>0</v>
      </c>
      <c r="J8" s="231"/>
      <c r="K8" s="231">
        <f>SUM(K9:K83)</f>
        <v>0</v>
      </c>
      <c r="L8" s="231"/>
      <c r="M8" s="231">
        <f>SUM(M9:M83)</f>
        <v>0</v>
      </c>
      <c r="N8" s="231"/>
      <c r="O8" s="231">
        <f>SUM(O9:O83)</f>
        <v>0</v>
      </c>
      <c r="P8" s="231"/>
      <c r="Q8" s="231">
        <f>SUM(Q9:Q83)</f>
        <v>28.779999999999998</v>
      </c>
      <c r="R8" s="231"/>
      <c r="S8" s="231"/>
      <c r="T8" s="232"/>
      <c r="U8" s="226"/>
      <c r="V8" s="226">
        <f>SUM(V9:V83)</f>
        <v>107.53</v>
      </c>
      <c r="W8" s="226"/>
      <c r="X8" s="226"/>
      <c r="AG8" t="s">
        <v>109</v>
      </c>
    </row>
    <row r="9" spans="1:60" ht="22.5" outlineLevel="1">
      <c r="A9" s="233">
        <v>1</v>
      </c>
      <c r="B9" s="234" t="s">
        <v>110</v>
      </c>
      <c r="C9" s="247" t="s">
        <v>111</v>
      </c>
      <c r="D9" s="235" t="s">
        <v>112</v>
      </c>
      <c r="E9" s="236">
        <v>45.333750000000002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8">
        <v>0</v>
      </c>
      <c r="O9" s="238">
        <f>ROUND(E9*N9,2)</f>
        <v>0</v>
      </c>
      <c r="P9" s="238">
        <v>0.22</v>
      </c>
      <c r="Q9" s="238">
        <f>ROUND(E9*P9,2)</f>
        <v>9.9700000000000006</v>
      </c>
      <c r="R9" s="238" t="s">
        <v>113</v>
      </c>
      <c r="S9" s="238" t="s">
        <v>114</v>
      </c>
      <c r="T9" s="239" t="s">
        <v>114</v>
      </c>
      <c r="U9" s="223">
        <v>0.251</v>
      </c>
      <c r="V9" s="223">
        <f>ROUND(E9*U9,2)</f>
        <v>11.38</v>
      </c>
      <c r="W9" s="223"/>
      <c r="X9" s="223" t="s">
        <v>115</v>
      </c>
      <c r="Y9" s="214"/>
      <c r="Z9" s="214"/>
      <c r="AA9" s="214"/>
      <c r="AB9" s="214"/>
      <c r="AC9" s="214"/>
      <c r="AD9" s="214"/>
      <c r="AE9" s="214"/>
      <c r="AF9" s="214"/>
      <c r="AG9" s="214" t="s">
        <v>116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>
      <c r="A10" s="221"/>
      <c r="B10" s="222"/>
      <c r="C10" s="248" t="s">
        <v>117</v>
      </c>
      <c r="D10" s="224"/>
      <c r="E10" s="225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4"/>
      <c r="Z10" s="214"/>
      <c r="AA10" s="214"/>
      <c r="AB10" s="214"/>
      <c r="AC10" s="214"/>
      <c r="AD10" s="214"/>
      <c r="AE10" s="214"/>
      <c r="AF10" s="214"/>
      <c r="AG10" s="214" t="s">
        <v>118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>
      <c r="A11" s="221"/>
      <c r="B11" s="222"/>
      <c r="C11" s="248" t="s">
        <v>119</v>
      </c>
      <c r="D11" s="224"/>
      <c r="E11" s="225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4"/>
      <c r="Z11" s="214"/>
      <c r="AA11" s="214"/>
      <c r="AB11" s="214"/>
      <c r="AC11" s="214"/>
      <c r="AD11" s="214"/>
      <c r="AE11" s="214"/>
      <c r="AF11" s="214"/>
      <c r="AG11" s="214" t="s">
        <v>118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>
      <c r="A12" s="221"/>
      <c r="B12" s="222"/>
      <c r="C12" s="248" t="s">
        <v>120</v>
      </c>
      <c r="D12" s="224"/>
      <c r="E12" s="225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4"/>
      <c r="Z12" s="214"/>
      <c r="AA12" s="214"/>
      <c r="AB12" s="214"/>
      <c r="AC12" s="214"/>
      <c r="AD12" s="214"/>
      <c r="AE12" s="214"/>
      <c r="AF12" s="214"/>
      <c r="AG12" s="214" t="s">
        <v>118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>
      <c r="A13" s="221"/>
      <c r="B13" s="222"/>
      <c r="C13" s="248" t="s">
        <v>121</v>
      </c>
      <c r="D13" s="224"/>
      <c r="E13" s="225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4"/>
      <c r="Z13" s="214"/>
      <c r="AA13" s="214"/>
      <c r="AB13" s="214"/>
      <c r="AC13" s="214"/>
      <c r="AD13" s="214"/>
      <c r="AE13" s="214"/>
      <c r="AF13" s="214"/>
      <c r="AG13" s="214" t="s">
        <v>118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>
      <c r="A14" s="221"/>
      <c r="B14" s="222"/>
      <c r="C14" s="248" t="s">
        <v>122</v>
      </c>
      <c r="D14" s="224"/>
      <c r="E14" s="225">
        <v>39.646250000000002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4"/>
      <c r="Z14" s="214"/>
      <c r="AA14" s="214"/>
      <c r="AB14" s="214"/>
      <c r="AC14" s="214"/>
      <c r="AD14" s="214"/>
      <c r="AE14" s="214"/>
      <c r="AF14" s="214"/>
      <c r="AG14" s="214" t="s">
        <v>118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>
      <c r="A15" s="221"/>
      <c r="B15" s="222"/>
      <c r="C15" s="248" t="s">
        <v>123</v>
      </c>
      <c r="D15" s="224"/>
      <c r="E15" s="225">
        <v>0.61250000000000004</v>
      </c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4"/>
      <c r="Z15" s="214"/>
      <c r="AA15" s="214"/>
      <c r="AB15" s="214"/>
      <c r="AC15" s="214"/>
      <c r="AD15" s="214"/>
      <c r="AE15" s="214"/>
      <c r="AF15" s="214"/>
      <c r="AG15" s="214" t="s">
        <v>118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>
      <c r="A16" s="221"/>
      <c r="B16" s="222"/>
      <c r="C16" s="248" t="s">
        <v>124</v>
      </c>
      <c r="D16" s="224"/>
      <c r="E16" s="225">
        <v>5.0750000000000002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4"/>
      <c r="Z16" s="214"/>
      <c r="AA16" s="214"/>
      <c r="AB16" s="214"/>
      <c r="AC16" s="214"/>
      <c r="AD16" s="214"/>
      <c r="AE16" s="214"/>
      <c r="AF16" s="214"/>
      <c r="AG16" s="214" t="s">
        <v>118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>
      <c r="A17" s="221"/>
      <c r="B17" s="222"/>
      <c r="C17" s="249"/>
      <c r="D17" s="240"/>
      <c r="E17" s="240"/>
      <c r="F17" s="240"/>
      <c r="G17" s="240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4"/>
      <c r="Z17" s="214"/>
      <c r="AA17" s="214"/>
      <c r="AB17" s="214"/>
      <c r="AC17" s="214"/>
      <c r="AD17" s="214"/>
      <c r="AE17" s="214"/>
      <c r="AF17" s="214"/>
      <c r="AG17" s="214" t="s">
        <v>125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22.5" outlineLevel="1">
      <c r="A18" s="233">
        <v>2</v>
      </c>
      <c r="B18" s="234" t="s">
        <v>126</v>
      </c>
      <c r="C18" s="247" t="s">
        <v>127</v>
      </c>
      <c r="D18" s="235" t="s">
        <v>112</v>
      </c>
      <c r="E18" s="236">
        <v>45.333750000000002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21</v>
      </c>
      <c r="M18" s="238">
        <f>G18*(1+L18/100)</f>
        <v>0</v>
      </c>
      <c r="N18" s="238">
        <v>0</v>
      </c>
      <c r="O18" s="238">
        <f>ROUND(E18*N18,2)</f>
        <v>0</v>
      </c>
      <c r="P18" s="238">
        <v>0.11</v>
      </c>
      <c r="Q18" s="238">
        <f>ROUND(E18*P18,2)</f>
        <v>4.99</v>
      </c>
      <c r="R18" s="238" t="s">
        <v>113</v>
      </c>
      <c r="S18" s="238" t="s">
        <v>114</v>
      </c>
      <c r="T18" s="239" t="s">
        <v>114</v>
      </c>
      <c r="U18" s="223">
        <v>0.2</v>
      </c>
      <c r="V18" s="223">
        <f>ROUND(E18*U18,2)</f>
        <v>9.07</v>
      </c>
      <c r="W18" s="223"/>
      <c r="X18" s="223" t="s">
        <v>115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116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>
      <c r="A19" s="221"/>
      <c r="B19" s="222"/>
      <c r="C19" s="248" t="s">
        <v>128</v>
      </c>
      <c r="D19" s="224"/>
      <c r="E19" s="225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4"/>
      <c r="Z19" s="214"/>
      <c r="AA19" s="214"/>
      <c r="AB19" s="214"/>
      <c r="AC19" s="214"/>
      <c r="AD19" s="214"/>
      <c r="AE19" s="214"/>
      <c r="AF19" s="214"/>
      <c r="AG19" s="214" t="s">
        <v>118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>
      <c r="A20" s="221"/>
      <c r="B20" s="222"/>
      <c r="C20" s="248" t="s">
        <v>129</v>
      </c>
      <c r="D20" s="224"/>
      <c r="E20" s="225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4"/>
      <c r="Z20" s="214"/>
      <c r="AA20" s="214"/>
      <c r="AB20" s="214"/>
      <c r="AC20" s="214"/>
      <c r="AD20" s="214"/>
      <c r="AE20" s="214"/>
      <c r="AF20" s="214"/>
      <c r="AG20" s="214" t="s">
        <v>118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>
      <c r="A21" s="221"/>
      <c r="B21" s="222"/>
      <c r="C21" s="248" t="s">
        <v>122</v>
      </c>
      <c r="D21" s="224"/>
      <c r="E21" s="225">
        <v>39.646250000000002</v>
      </c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4"/>
      <c r="Z21" s="214"/>
      <c r="AA21" s="214"/>
      <c r="AB21" s="214"/>
      <c r="AC21" s="214"/>
      <c r="AD21" s="214"/>
      <c r="AE21" s="214"/>
      <c r="AF21" s="214"/>
      <c r="AG21" s="214" t="s">
        <v>118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>
      <c r="A22" s="221"/>
      <c r="B22" s="222"/>
      <c r="C22" s="248" t="s">
        <v>123</v>
      </c>
      <c r="D22" s="224"/>
      <c r="E22" s="225">
        <v>0.61250000000000004</v>
      </c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4"/>
      <c r="Z22" s="214"/>
      <c r="AA22" s="214"/>
      <c r="AB22" s="214"/>
      <c r="AC22" s="214"/>
      <c r="AD22" s="214"/>
      <c r="AE22" s="214"/>
      <c r="AF22" s="214"/>
      <c r="AG22" s="214" t="s">
        <v>118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>
      <c r="A23" s="221"/>
      <c r="B23" s="222"/>
      <c r="C23" s="248" t="s">
        <v>124</v>
      </c>
      <c r="D23" s="224"/>
      <c r="E23" s="225">
        <v>5.0750000000000002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4"/>
      <c r="Z23" s="214"/>
      <c r="AA23" s="214"/>
      <c r="AB23" s="214"/>
      <c r="AC23" s="214"/>
      <c r="AD23" s="214"/>
      <c r="AE23" s="214"/>
      <c r="AF23" s="214"/>
      <c r="AG23" s="214" t="s">
        <v>118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>
      <c r="A24" s="221"/>
      <c r="B24" s="222"/>
      <c r="C24" s="249"/>
      <c r="D24" s="240"/>
      <c r="E24" s="240"/>
      <c r="F24" s="240"/>
      <c r="G24" s="240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4"/>
      <c r="Z24" s="214"/>
      <c r="AA24" s="214"/>
      <c r="AB24" s="214"/>
      <c r="AC24" s="214"/>
      <c r="AD24" s="214"/>
      <c r="AE24" s="214"/>
      <c r="AF24" s="214"/>
      <c r="AG24" s="214" t="s">
        <v>125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ht="22.5" outlineLevel="1">
      <c r="A25" s="233">
        <v>3</v>
      </c>
      <c r="B25" s="234" t="s">
        <v>130</v>
      </c>
      <c r="C25" s="247" t="s">
        <v>131</v>
      </c>
      <c r="D25" s="235" t="s">
        <v>112</v>
      </c>
      <c r="E25" s="236">
        <v>0.45</v>
      </c>
      <c r="F25" s="237"/>
      <c r="G25" s="238">
        <f>ROUND(E25*F25,2)</f>
        <v>0</v>
      </c>
      <c r="H25" s="237"/>
      <c r="I25" s="238">
        <f>ROUND(E25*H25,2)</f>
        <v>0</v>
      </c>
      <c r="J25" s="237"/>
      <c r="K25" s="238">
        <f>ROUND(E25*J25,2)</f>
        <v>0</v>
      </c>
      <c r="L25" s="238">
        <v>21</v>
      </c>
      <c r="M25" s="238">
        <f>G25*(1+L25/100)</f>
        <v>0</v>
      </c>
      <c r="N25" s="238">
        <v>0</v>
      </c>
      <c r="O25" s="238">
        <f>ROUND(E25*N25,2)</f>
        <v>0</v>
      </c>
      <c r="P25" s="238">
        <v>0.19800000000000001</v>
      </c>
      <c r="Q25" s="238">
        <f>ROUND(E25*P25,2)</f>
        <v>0.09</v>
      </c>
      <c r="R25" s="238" t="s">
        <v>113</v>
      </c>
      <c r="S25" s="238" t="s">
        <v>114</v>
      </c>
      <c r="T25" s="239" t="s">
        <v>114</v>
      </c>
      <c r="U25" s="223">
        <v>0.34</v>
      </c>
      <c r="V25" s="223">
        <f>ROUND(E25*U25,2)</f>
        <v>0.15</v>
      </c>
      <c r="W25" s="223"/>
      <c r="X25" s="223" t="s">
        <v>115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116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>
      <c r="A26" s="221"/>
      <c r="B26" s="222"/>
      <c r="C26" s="248" t="s">
        <v>132</v>
      </c>
      <c r="D26" s="224"/>
      <c r="E26" s="225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4"/>
      <c r="Z26" s="214"/>
      <c r="AA26" s="214"/>
      <c r="AB26" s="214"/>
      <c r="AC26" s="214"/>
      <c r="AD26" s="214"/>
      <c r="AE26" s="214"/>
      <c r="AF26" s="214"/>
      <c r="AG26" s="214" t="s">
        <v>118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>
      <c r="A27" s="221"/>
      <c r="B27" s="222"/>
      <c r="C27" s="248" t="s">
        <v>133</v>
      </c>
      <c r="D27" s="224"/>
      <c r="E27" s="225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4"/>
      <c r="Z27" s="214"/>
      <c r="AA27" s="214"/>
      <c r="AB27" s="214"/>
      <c r="AC27" s="214"/>
      <c r="AD27" s="214"/>
      <c r="AE27" s="214"/>
      <c r="AF27" s="214"/>
      <c r="AG27" s="214" t="s">
        <v>118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>
      <c r="A28" s="221"/>
      <c r="B28" s="222"/>
      <c r="C28" s="248" t="s">
        <v>134</v>
      </c>
      <c r="D28" s="224"/>
      <c r="E28" s="225">
        <v>0.45</v>
      </c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4"/>
      <c r="Z28" s="214"/>
      <c r="AA28" s="214"/>
      <c r="AB28" s="214"/>
      <c r="AC28" s="214"/>
      <c r="AD28" s="214"/>
      <c r="AE28" s="214"/>
      <c r="AF28" s="214"/>
      <c r="AG28" s="214" t="s">
        <v>118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>
      <c r="A29" s="221"/>
      <c r="B29" s="222"/>
      <c r="C29" s="249"/>
      <c r="D29" s="240"/>
      <c r="E29" s="240"/>
      <c r="F29" s="240"/>
      <c r="G29" s="240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4"/>
      <c r="Z29" s="214"/>
      <c r="AA29" s="214"/>
      <c r="AB29" s="214"/>
      <c r="AC29" s="214"/>
      <c r="AD29" s="214"/>
      <c r="AE29" s="214"/>
      <c r="AF29" s="214"/>
      <c r="AG29" s="214" t="s">
        <v>125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>
      <c r="A30" s="233">
        <v>4</v>
      </c>
      <c r="B30" s="234" t="s">
        <v>135</v>
      </c>
      <c r="C30" s="247" t="s">
        <v>136</v>
      </c>
      <c r="D30" s="235" t="s">
        <v>137</v>
      </c>
      <c r="E30" s="236">
        <v>4.5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21</v>
      </c>
      <c r="M30" s="238">
        <f>G30*(1+L30/100)</f>
        <v>0</v>
      </c>
      <c r="N30" s="238">
        <v>0</v>
      </c>
      <c r="O30" s="238">
        <f>ROUND(E30*N30,2)</f>
        <v>0</v>
      </c>
      <c r="P30" s="238">
        <v>0.27</v>
      </c>
      <c r="Q30" s="238">
        <f>ROUND(E30*P30,2)</f>
        <v>1.22</v>
      </c>
      <c r="R30" s="238" t="s">
        <v>113</v>
      </c>
      <c r="S30" s="238" t="s">
        <v>114</v>
      </c>
      <c r="T30" s="239" t="s">
        <v>114</v>
      </c>
      <c r="U30" s="223">
        <v>0.123</v>
      </c>
      <c r="V30" s="223">
        <f>ROUND(E30*U30,2)</f>
        <v>0.55000000000000004</v>
      </c>
      <c r="W30" s="223"/>
      <c r="X30" s="223" t="s">
        <v>115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116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>
      <c r="A31" s="221"/>
      <c r="B31" s="222"/>
      <c r="C31" s="250" t="s">
        <v>138</v>
      </c>
      <c r="D31" s="242"/>
      <c r="E31" s="242"/>
      <c r="F31" s="242"/>
      <c r="G31" s="242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4"/>
      <c r="Z31" s="214"/>
      <c r="AA31" s="214"/>
      <c r="AB31" s="214"/>
      <c r="AC31" s="214"/>
      <c r="AD31" s="214"/>
      <c r="AE31" s="214"/>
      <c r="AF31" s="214"/>
      <c r="AG31" s="214" t="s">
        <v>139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41" t="str">
        <f>C31</f>
        <v>s vybouráním lože, s přemístěním hmot na skládku na vzdálenost do 3 m nebo naložením na dopravní prostředek</v>
      </c>
      <c r="BB31" s="214"/>
      <c r="BC31" s="214"/>
      <c r="BD31" s="214"/>
      <c r="BE31" s="214"/>
      <c r="BF31" s="214"/>
      <c r="BG31" s="214"/>
      <c r="BH31" s="214"/>
    </row>
    <row r="32" spans="1:60" outlineLevel="1">
      <c r="A32" s="221"/>
      <c r="B32" s="222"/>
      <c r="C32" s="248" t="s">
        <v>140</v>
      </c>
      <c r="D32" s="224"/>
      <c r="E32" s="225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4"/>
      <c r="Z32" s="214"/>
      <c r="AA32" s="214"/>
      <c r="AB32" s="214"/>
      <c r="AC32" s="214"/>
      <c r="AD32" s="214"/>
      <c r="AE32" s="214"/>
      <c r="AF32" s="214"/>
      <c r="AG32" s="214" t="s">
        <v>118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>
      <c r="A33" s="221"/>
      <c r="B33" s="222"/>
      <c r="C33" s="248" t="s">
        <v>141</v>
      </c>
      <c r="D33" s="224"/>
      <c r="E33" s="225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4"/>
      <c r="Z33" s="214"/>
      <c r="AA33" s="214"/>
      <c r="AB33" s="214"/>
      <c r="AC33" s="214"/>
      <c r="AD33" s="214"/>
      <c r="AE33" s="214"/>
      <c r="AF33" s="214"/>
      <c r="AG33" s="214" t="s">
        <v>118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>
      <c r="A34" s="221"/>
      <c r="B34" s="222"/>
      <c r="C34" s="248" t="s">
        <v>142</v>
      </c>
      <c r="D34" s="224"/>
      <c r="E34" s="225">
        <v>4.5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4"/>
      <c r="Z34" s="214"/>
      <c r="AA34" s="214"/>
      <c r="AB34" s="214"/>
      <c r="AC34" s="214"/>
      <c r="AD34" s="214"/>
      <c r="AE34" s="214"/>
      <c r="AF34" s="214"/>
      <c r="AG34" s="214" t="s">
        <v>118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>
      <c r="A35" s="221"/>
      <c r="B35" s="222"/>
      <c r="C35" s="249"/>
      <c r="D35" s="240"/>
      <c r="E35" s="240"/>
      <c r="F35" s="240"/>
      <c r="G35" s="240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4"/>
      <c r="Z35" s="214"/>
      <c r="AA35" s="214"/>
      <c r="AB35" s="214"/>
      <c r="AC35" s="214"/>
      <c r="AD35" s="214"/>
      <c r="AE35" s="214"/>
      <c r="AF35" s="214"/>
      <c r="AG35" s="214" t="s">
        <v>125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>
      <c r="A36" s="233">
        <v>5</v>
      </c>
      <c r="B36" s="234" t="s">
        <v>143</v>
      </c>
      <c r="C36" s="247" t="s">
        <v>144</v>
      </c>
      <c r="D36" s="235" t="s">
        <v>145</v>
      </c>
      <c r="E36" s="236">
        <v>0.27</v>
      </c>
      <c r="F36" s="237"/>
      <c r="G36" s="238">
        <f>ROUND(E36*F36,2)</f>
        <v>0</v>
      </c>
      <c r="H36" s="237"/>
      <c r="I36" s="238">
        <f>ROUND(E36*H36,2)</f>
        <v>0</v>
      </c>
      <c r="J36" s="237"/>
      <c r="K36" s="238">
        <f>ROUND(E36*J36,2)</f>
        <v>0</v>
      </c>
      <c r="L36" s="238">
        <v>21</v>
      </c>
      <c r="M36" s="238">
        <f>G36*(1+L36/100)</f>
        <v>0</v>
      </c>
      <c r="N36" s="238">
        <v>0</v>
      </c>
      <c r="O36" s="238">
        <f>ROUND(E36*N36,2)</f>
        <v>0</v>
      </c>
      <c r="P36" s="238">
        <v>0</v>
      </c>
      <c r="Q36" s="238">
        <f>ROUND(E36*P36,2)</f>
        <v>0</v>
      </c>
      <c r="R36" s="238" t="s">
        <v>146</v>
      </c>
      <c r="S36" s="238" t="s">
        <v>114</v>
      </c>
      <c r="T36" s="239" t="s">
        <v>114</v>
      </c>
      <c r="U36" s="223">
        <v>0.98</v>
      </c>
      <c r="V36" s="223">
        <f>ROUND(E36*U36,2)</f>
        <v>0.26</v>
      </c>
      <c r="W36" s="223"/>
      <c r="X36" s="223" t="s">
        <v>115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116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33.75" outlineLevel="1">
      <c r="A37" s="221"/>
      <c r="B37" s="222"/>
      <c r="C37" s="250" t="s">
        <v>147</v>
      </c>
      <c r="D37" s="242"/>
      <c r="E37" s="242"/>
      <c r="F37" s="242"/>
      <c r="G37" s="242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4"/>
      <c r="Z37" s="214"/>
      <c r="AA37" s="214"/>
      <c r="AB37" s="214"/>
      <c r="AC37" s="214"/>
      <c r="AD37" s="214"/>
      <c r="AE37" s="214"/>
      <c r="AF37" s="214"/>
      <c r="AG37" s="214" t="s">
        <v>139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41" t="str">
        <f>C37</f>
        <v>získaných při rozebrání dlažeb, záhozů, rovnanin a soustřeďovacích staveb. S přehozením znečištěného a očištěného kamene nebo tvárnic na vzdálenost do 3 m nebo jeho naložení na dopravní prostředek. S odklizením a uložením úlomků kamene a uvolněné hlíny nebo malty na vzdálenost do 10 m.</v>
      </c>
      <c r="BB37" s="214"/>
      <c r="BC37" s="214"/>
      <c r="BD37" s="214"/>
      <c r="BE37" s="214"/>
      <c r="BF37" s="214"/>
      <c r="BG37" s="214"/>
      <c r="BH37" s="214"/>
    </row>
    <row r="38" spans="1:60" outlineLevel="1">
      <c r="A38" s="221"/>
      <c r="B38" s="222"/>
      <c r="C38" s="248" t="s">
        <v>148</v>
      </c>
      <c r="D38" s="224"/>
      <c r="E38" s="225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4"/>
      <c r="Z38" s="214"/>
      <c r="AA38" s="214"/>
      <c r="AB38" s="214"/>
      <c r="AC38" s="214"/>
      <c r="AD38" s="214"/>
      <c r="AE38" s="214"/>
      <c r="AF38" s="214"/>
      <c r="AG38" s="214" t="s">
        <v>118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>
      <c r="A39" s="221"/>
      <c r="B39" s="222"/>
      <c r="C39" s="248" t="s">
        <v>141</v>
      </c>
      <c r="D39" s="224"/>
      <c r="E39" s="225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4"/>
      <c r="Z39" s="214"/>
      <c r="AA39" s="214"/>
      <c r="AB39" s="214"/>
      <c r="AC39" s="214"/>
      <c r="AD39" s="214"/>
      <c r="AE39" s="214"/>
      <c r="AF39" s="214"/>
      <c r="AG39" s="214" t="s">
        <v>118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>
      <c r="A40" s="221"/>
      <c r="B40" s="222"/>
      <c r="C40" s="248" t="s">
        <v>149</v>
      </c>
      <c r="D40" s="224"/>
      <c r="E40" s="225">
        <v>0.27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4"/>
      <c r="Z40" s="214"/>
      <c r="AA40" s="214"/>
      <c r="AB40" s="214"/>
      <c r="AC40" s="214"/>
      <c r="AD40" s="214"/>
      <c r="AE40" s="214"/>
      <c r="AF40" s="214"/>
      <c r="AG40" s="214" t="s">
        <v>118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>
      <c r="A41" s="221"/>
      <c r="B41" s="222"/>
      <c r="C41" s="249"/>
      <c r="D41" s="240"/>
      <c r="E41" s="240"/>
      <c r="F41" s="240"/>
      <c r="G41" s="240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4"/>
      <c r="Z41" s="214"/>
      <c r="AA41" s="214"/>
      <c r="AB41" s="214"/>
      <c r="AC41" s="214"/>
      <c r="AD41" s="214"/>
      <c r="AE41" s="214"/>
      <c r="AF41" s="214"/>
      <c r="AG41" s="214" t="s">
        <v>125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>
      <c r="A42" s="233">
        <v>6</v>
      </c>
      <c r="B42" s="234" t="s">
        <v>150</v>
      </c>
      <c r="C42" s="247" t="s">
        <v>151</v>
      </c>
      <c r="D42" s="235" t="s">
        <v>145</v>
      </c>
      <c r="E42" s="236">
        <v>0.27</v>
      </c>
      <c r="F42" s="237"/>
      <c r="G42" s="238">
        <f>ROUND(E42*F42,2)</f>
        <v>0</v>
      </c>
      <c r="H42" s="237"/>
      <c r="I42" s="238">
        <f>ROUND(E42*H42,2)</f>
        <v>0</v>
      </c>
      <c r="J42" s="237"/>
      <c r="K42" s="238">
        <f>ROUND(E42*J42,2)</f>
        <v>0</v>
      </c>
      <c r="L42" s="238">
        <v>21</v>
      </c>
      <c r="M42" s="238">
        <f>G42*(1+L42/100)</f>
        <v>0</v>
      </c>
      <c r="N42" s="238">
        <v>0</v>
      </c>
      <c r="O42" s="238">
        <f>ROUND(E42*N42,2)</f>
        <v>0</v>
      </c>
      <c r="P42" s="238">
        <v>0</v>
      </c>
      <c r="Q42" s="238">
        <f>ROUND(E42*P42,2)</f>
        <v>0</v>
      </c>
      <c r="R42" s="238" t="s">
        <v>146</v>
      </c>
      <c r="S42" s="238" t="s">
        <v>114</v>
      </c>
      <c r="T42" s="239" t="s">
        <v>114</v>
      </c>
      <c r="U42" s="223">
        <v>0.61</v>
      </c>
      <c r="V42" s="223">
        <f>ROUND(E42*U42,2)</f>
        <v>0.16</v>
      </c>
      <c r="W42" s="223"/>
      <c r="X42" s="223" t="s">
        <v>115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116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>
      <c r="A43" s="221"/>
      <c r="B43" s="222"/>
      <c r="C43" s="250" t="s">
        <v>152</v>
      </c>
      <c r="D43" s="242"/>
      <c r="E43" s="242"/>
      <c r="F43" s="242"/>
      <c r="G43" s="242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4"/>
      <c r="Z43" s="214"/>
      <c r="AA43" s="214"/>
      <c r="AB43" s="214"/>
      <c r="AC43" s="214"/>
      <c r="AD43" s="214"/>
      <c r="AE43" s="214"/>
      <c r="AF43" s="214"/>
      <c r="AG43" s="214" t="s">
        <v>139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>
      <c r="A44" s="221"/>
      <c r="B44" s="222"/>
      <c r="C44" s="248" t="s">
        <v>153</v>
      </c>
      <c r="D44" s="224"/>
      <c r="E44" s="225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4"/>
      <c r="Z44" s="214"/>
      <c r="AA44" s="214"/>
      <c r="AB44" s="214"/>
      <c r="AC44" s="214"/>
      <c r="AD44" s="214"/>
      <c r="AE44" s="214"/>
      <c r="AF44" s="214"/>
      <c r="AG44" s="214" t="s">
        <v>118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>
      <c r="A45" s="221"/>
      <c r="B45" s="222"/>
      <c r="C45" s="248" t="s">
        <v>141</v>
      </c>
      <c r="D45" s="224"/>
      <c r="E45" s="225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4"/>
      <c r="Z45" s="214"/>
      <c r="AA45" s="214"/>
      <c r="AB45" s="214"/>
      <c r="AC45" s="214"/>
      <c r="AD45" s="214"/>
      <c r="AE45" s="214"/>
      <c r="AF45" s="214"/>
      <c r="AG45" s="214" t="s">
        <v>118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>
      <c r="A46" s="221"/>
      <c r="B46" s="222"/>
      <c r="C46" s="248" t="s">
        <v>149</v>
      </c>
      <c r="D46" s="224"/>
      <c r="E46" s="225">
        <v>0.27</v>
      </c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4"/>
      <c r="Z46" s="214"/>
      <c r="AA46" s="214"/>
      <c r="AB46" s="214"/>
      <c r="AC46" s="214"/>
      <c r="AD46" s="214"/>
      <c r="AE46" s="214"/>
      <c r="AF46" s="214"/>
      <c r="AG46" s="214" t="s">
        <v>118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>
      <c r="A47" s="221"/>
      <c r="B47" s="222"/>
      <c r="C47" s="249"/>
      <c r="D47" s="240"/>
      <c r="E47" s="240"/>
      <c r="F47" s="240"/>
      <c r="G47" s="240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4"/>
      <c r="Z47" s="214"/>
      <c r="AA47" s="214"/>
      <c r="AB47" s="214"/>
      <c r="AC47" s="214"/>
      <c r="AD47" s="214"/>
      <c r="AE47" s="214"/>
      <c r="AF47" s="214"/>
      <c r="AG47" s="214" t="s">
        <v>125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ht="22.5" outlineLevel="1">
      <c r="A48" s="233">
        <v>7</v>
      </c>
      <c r="B48" s="234" t="s">
        <v>154</v>
      </c>
      <c r="C48" s="247" t="s">
        <v>155</v>
      </c>
      <c r="D48" s="235" t="s">
        <v>145</v>
      </c>
      <c r="E48" s="236">
        <v>2.2666900000000001</v>
      </c>
      <c r="F48" s="237"/>
      <c r="G48" s="238">
        <f>ROUND(E48*F48,2)</f>
        <v>0</v>
      </c>
      <c r="H48" s="237"/>
      <c r="I48" s="238">
        <f>ROUND(E48*H48,2)</f>
        <v>0</v>
      </c>
      <c r="J48" s="237"/>
      <c r="K48" s="238">
        <f>ROUND(E48*J48,2)</f>
        <v>0</v>
      </c>
      <c r="L48" s="238">
        <v>21</v>
      </c>
      <c r="M48" s="238">
        <f>G48*(1+L48/100)</f>
        <v>0</v>
      </c>
      <c r="N48" s="238">
        <v>0</v>
      </c>
      <c r="O48" s="238">
        <f>ROUND(E48*N48,2)</f>
        <v>0</v>
      </c>
      <c r="P48" s="238">
        <v>1.4</v>
      </c>
      <c r="Q48" s="238">
        <f>ROUND(E48*P48,2)</f>
        <v>3.17</v>
      </c>
      <c r="R48" s="238" t="s">
        <v>146</v>
      </c>
      <c r="S48" s="238" t="s">
        <v>114</v>
      </c>
      <c r="T48" s="239" t="s">
        <v>114</v>
      </c>
      <c r="U48" s="223">
        <v>0.37</v>
      </c>
      <c r="V48" s="223">
        <f>ROUND(E48*U48,2)</f>
        <v>0.84</v>
      </c>
      <c r="W48" s="223"/>
      <c r="X48" s="223" t="s">
        <v>115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116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>
      <c r="A49" s="221"/>
      <c r="B49" s="222"/>
      <c r="C49" s="250" t="s">
        <v>156</v>
      </c>
      <c r="D49" s="242"/>
      <c r="E49" s="242"/>
      <c r="F49" s="242"/>
      <c r="G49" s="242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4"/>
      <c r="Z49" s="214"/>
      <c r="AA49" s="214"/>
      <c r="AB49" s="214"/>
      <c r="AC49" s="214"/>
      <c r="AD49" s="214"/>
      <c r="AE49" s="214"/>
      <c r="AF49" s="214"/>
      <c r="AG49" s="214" t="s">
        <v>139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>
      <c r="A50" s="221"/>
      <c r="B50" s="222"/>
      <c r="C50" s="248" t="s">
        <v>157</v>
      </c>
      <c r="D50" s="224"/>
      <c r="E50" s="225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4"/>
      <c r="Z50" s="214"/>
      <c r="AA50" s="214"/>
      <c r="AB50" s="214"/>
      <c r="AC50" s="214"/>
      <c r="AD50" s="214"/>
      <c r="AE50" s="214"/>
      <c r="AF50" s="214"/>
      <c r="AG50" s="214" t="s">
        <v>118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>
      <c r="A51" s="221"/>
      <c r="B51" s="222"/>
      <c r="C51" s="248" t="s">
        <v>158</v>
      </c>
      <c r="D51" s="224"/>
      <c r="E51" s="225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4"/>
      <c r="Z51" s="214"/>
      <c r="AA51" s="214"/>
      <c r="AB51" s="214"/>
      <c r="AC51" s="214"/>
      <c r="AD51" s="214"/>
      <c r="AE51" s="214"/>
      <c r="AF51" s="214"/>
      <c r="AG51" s="214" t="s">
        <v>118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>
      <c r="A52" s="221"/>
      <c r="B52" s="222"/>
      <c r="C52" s="248" t="s">
        <v>159</v>
      </c>
      <c r="D52" s="224"/>
      <c r="E52" s="225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4"/>
      <c r="Z52" s="214"/>
      <c r="AA52" s="214"/>
      <c r="AB52" s="214"/>
      <c r="AC52" s="214"/>
      <c r="AD52" s="214"/>
      <c r="AE52" s="214"/>
      <c r="AF52" s="214"/>
      <c r="AG52" s="214" t="s">
        <v>118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>
      <c r="A53" s="221"/>
      <c r="B53" s="222"/>
      <c r="C53" s="248" t="s">
        <v>160</v>
      </c>
      <c r="D53" s="224"/>
      <c r="E53" s="225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4"/>
      <c r="Z53" s="214"/>
      <c r="AA53" s="214"/>
      <c r="AB53" s="214"/>
      <c r="AC53" s="214"/>
      <c r="AD53" s="214"/>
      <c r="AE53" s="214"/>
      <c r="AF53" s="214"/>
      <c r="AG53" s="214" t="s">
        <v>118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>
      <c r="A54" s="221"/>
      <c r="B54" s="222"/>
      <c r="C54" s="248" t="s">
        <v>161</v>
      </c>
      <c r="D54" s="224"/>
      <c r="E54" s="225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4"/>
      <c r="Z54" s="214"/>
      <c r="AA54" s="214"/>
      <c r="AB54" s="214"/>
      <c r="AC54" s="214"/>
      <c r="AD54" s="214"/>
      <c r="AE54" s="214"/>
      <c r="AF54" s="214"/>
      <c r="AG54" s="214" t="s">
        <v>118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>
      <c r="A55" s="221"/>
      <c r="B55" s="222"/>
      <c r="C55" s="248" t="s">
        <v>162</v>
      </c>
      <c r="D55" s="224"/>
      <c r="E55" s="225">
        <v>1.98231</v>
      </c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4"/>
      <c r="Z55" s="214"/>
      <c r="AA55" s="214"/>
      <c r="AB55" s="214"/>
      <c r="AC55" s="214"/>
      <c r="AD55" s="214"/>
      <c r="AE55" s="214"/>
      <c r="AF55" s="214"/>
      <c r="AG55" s="214" t="s">
        <v>118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>
      <c r="A56" s="221"/>
      <c r="B56" s="222"/>
      <c r="C56" s="248" t="s">
        <v>163</v>
      </c>
      <c r="D56" s="224"/>
      <c r="E56" s="225">
        <v>3.0630000000000001E-2</v>
      </c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4"/>
      <c r="Z56" s="214"/>
      <c r="AA56" s="214"/>
      <c r="AB56" s="214"/>
      <c r="AC56" s="214"/>
      <c r="AD56" s="214"/>
      <c r="AE56" s="214"/>
      <c r="AF56" s="214"/>
      <c r="AG56" s="214" t="s">
        <v>118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>
      <c r="A57" s="221"/>
      <c r="B57" s="222"/>
      <c r="C57" s="248" t="s">
        <v>164</v>
      </c>
      <c r="D57" s="224"/>
      <c r="E57" s="225">
        <v>0.25374999999999998</v>
      </c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4"/>
      <c r="Z57" s="214"/>
      <c r="AA57" s="214"/>
      <c r="AB57" s="214"/>
      <c r="AC57" s="214"/>
      <c r="AD57" s="214"/>
      <c r="AE57" s="214"/>
      <c r="AF57" s="214"/>
      <c r="AG57" s="214" t="s">
        <v>118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>
      <c r="A58" s="221"/>
      <c r="B58" s="222"/>
      <c r="C58" s="249"/>
      <c r="D58" s="240"/>
      <c r="E58" s="240"/>
      <c r="F58" s="240"/>
      <c r="G58" s="240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4"/>
      <c r="Z58" s="214"/>
      <c r="AA58" s="214"/>
      <c r="AB58" s="214"/>
      <c r="AC58" s="214"/>
      <c r="AD58" s="214"/>
      <c r="AE58" s="214"/>
      <c r="AF58" s="214"/>
      <c r="AG58" s="214" t="s">
        <v>125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ht="22.5" outlineLevel="1">
      <c r="A59" s="233">
        <v>8</v>
      </c>
      <c r="B59" s="234" t="s">
        <v>165</v>
      </c>
      <c r="C59" s="247" t="s">
        <v>166</v>
      </c>
      <c r="D59" s="235" t="s">
        <v>145</v>
      </c>
      <c r="E59" s="236">
        <v>0.75532999999999995</v>
      </c>
      <c r="F59" s="237"/>
      <c r="G59" s="238">
        <f>ROUND(E59*F59,2)</f>
        <v>0</v>
      </c>
      <c r="H59" s="237"/>
      <c r="I59" s="238">
        <f>ROUND(E59*H59,2)</f>
        <v>0</v>
      </c>
      <c r="J59" s="237"/>
      <c r="K59" s="238">
        <f>ROUND(E59*J59,2)</f>
        <v>0</v>
      </c>
      <c r="L59" s="238">
        <v>21</v>
      </c>
      <c r="M59" s="238">
        <f>G59*(1+L59/100)</f>
        <v>0</v>
      </c>
      <c r="N59" s="238">
        <v>0</v>
      </c>
      <c r="O59" s="238">
        <f>ROUND(E59*N59,2)</f>
        <v>0</v>
      </c>
      <c r="P59" s="238">
        <v>0</v>
      </c>
      <c r="Q59" s="238">
        <f>ROUND(E59*P59,2)</f>
        <v>0</v>
      </c>
      <c r="R59" s="238" t="s">
        <v>146</v>
      </c>
      <c r="S59" s="238" t="s">
        <v>114</v>
      </c>
      <c r="T59" s="239" t="s">
        <v>114</v>
      </c>
      <c r="U59" s="223">
        <v>5.8000000000000003E-2</v>
      </c>
      <c r="V59" s="223">
        <f>ROUND(E59*U59,2)</f>
        <v>0.04</v>
      </c>
      <c r="W59" s="223"/>
      <c r="X59" s="223" t="s">
        <v>115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116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>
      <c r="A60" s="221"/>
      <c r="B60" s="222"/>
      <c r="C60" s="250" t="s">
        <v>156</v>
      </c>
      <c r="D60" s="242"/>
      <c r="E60" s="242"/>
      <c r="F60" s="242"/>
      <c r="G60" s="242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4"/>
      <c r="Z60" s="214"/>
      <c r="AA60" s="214"/>
      <c r="AB60" s="214"/>
      <c r="AC60" s="214"/>
      <c r="AD60" s="214"/>
      <c r="AE60" s="214"/>
      <c r="AF60" s="214"/>
      <c r="AG60" s="214" t="s">
        <v>139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>
      <c r="A61" s="221"/>
      <c r="B61" s="222"/>
      <c r="C61" s="248" t="s">
        <v>167</v>
      </c>
      <c r="D61" s="224"/>
      <c r="E61" s="225">
        <v>0.75532999999999995</v>
      </c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4"/>
      <c r="Z61" s="214"/>
      <c r="AA61" s="214"/>
      <c r="AB61" s="214"/>
      <c r="AC61" s="214"/>
      <c r="AD61" s="214"/>
      <c r="AE61" s="214"/>
      <c r="AF61" s="214"/>
      <c r="AG61" s="214" t="s">
        <v>118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>
      <c r="A62" s="221"/>
      <c r="B62" s="222"/>
      <c r="C62" s="249"/>
      <c r="D62" s="240"/>
      <c r="E62" s="240"/>
      <c r="F62" s="240"/>
      <c r="G62" s="240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4"/>
      <c r="Z62" s="214"/>
      <c r="AA62" s="214"/>
      <c r="AB62" s="214"/>
      <c r="AC62" s="214"/>
      <c r="AD62" s="214"/>
      <c r="AE62" s="214"/>
      <c r="AF62" s="214"/>
      <c r="AG62" s="214" t="s">
        <v>125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ht="22.5" outlineLevel="1">
      <c r="A63" s="233">
        <v>9</v>
      </c>
      <c r="B63" s="234" t="s">
        <v>168</v>
      </c>
      <c r="C63" s="247" t="s">
        <v>169</v>
      </c>
      <c r="D63" s="235" t="s">
        <v>145</v>
      </c>
      <c r="E63" s="236">
        <v>4.66838</v>
      </c>
      <c r="F63" s="237"/>
      <c r="G63" s="238">
        <f>ROUND(E63*F63,2)</f>
        <v>0</v>
      </c>
      <c r="H63" s="237"/>
      <c r="I63" s="238">
        <f>ROUND(E63*H63,2)</f>
        <v>0</v>
      </c>
      <c r="J63" s="237"/>
      <c r="K63" s="238">
        <f>ROUND(E63*J63,2)</f>
        <v>0</v>
      </c>
      <c r="L63" s="238">
        <v>21</v>
      </c>
      <c r="M63" s="238">
        <f>G63*(1+L63/100)</f>
        <v>0</v>
      </c>
      <c r="N63" s="238">
        <v>0</v>
      </c>
      <c r="O63" s="238">
        <f>ROUND(E63*N63,2)</f>
        <v>0</v>
      </c>
      <c r="P63" s="238">
        <v>2</v>
      </c>
      <c r="Q63" s="238">
        <f>ROUND(E63*P63,2)</f>
        <v>9.34</v>
      </c>
      <c r="R63" s="238" t="s">
        <v>146</v>
      </c>
      <c r="S63" s="238" t="s">
        <v>114</v>
      </c>
      <c r="T63" s="239" t="s">
        <v>114</v>
      </c>
      <c r="U63" s="223">
        <v>18.22</v>
      </c>
      <c r="V63" s="223">
        <f>ROUND(E63*U63,2)</f>
        <v>85.06</v>
      </c>
      <c r="W63" s="223"/>
      <c r="X63" s="223" t="s">
        <v>115</v>
      </c>
      <c r="Y63" s="214"/>
      <c r="Z63" s="214"/>
      <c r="AA63" s="214"/>
      <c r="AB63" s="214"/>
      <c r="AC63" s="214"/>
      <c r="AD63" s="214"/>
      <c r="AE63" s="214"/>
      <c r="AF63" s="214"/>
      <c r="AG63" s="214" t="s">
        <v>116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>
      <c r="A64" s="221"/>
      <c r="B64" s="222"/>
      <c r="C64" s="250" t="s">
        <v>170</v>
      </c>
      <c r="D64" s="242"/>
      <c r="E64" s="242"/>
      <c r="F64" s="242"/>
      <c r="G64" s="242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4"/>
      <c r="Z64" s="214"/>
      <c r="AA64" s="214"/>
      <c r="AB64" s="214"/>
      <c r="AC64" s="214"/>
      <c r="AD64" s="214"/>
      <c r="AE64" s="214"/>
      <c r="AF64" s="214"/>
      <c r="AG64" s="214" t="s">
        <v>139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>
      <c r="A65" s="221"/>
      <c r="B65" s="222"/>
      <c r="C65" s="248" t="s">
        <v>171</v>
      </c>
      <c r="D65" s="224"/>
      <c r="E65" s="225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4"/>
      <c r="Z65" s="214"/>
      <c r="AA65" s="214"/>
      <c r="AB65" s="214"/>
      <c r="AC65" s="214"/>
      <c r="AD65" s="214"/>
      <c r="AE65" s="214"/>
      <c r="AF65" s="214"/>
      <c r="AG65" s="214" t="s">
        <v>118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>
      <c r="A66" s="221"/>
      <c r="B66" s="222"/>
      <c r="C66" s="248" t="s">
        <v>119</v>
      </c>
      <c r="D66" s="224"/>
      <c r="E66" s="225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4"/>
      <c r="Z66" s="214"/>
      <c r="AA66" s="214"/>
      <c r="AB66" s="214"/>
      <c r="AC66" s="214"/>
      <c r="AD66" s="214"/>
      <c r="AE66" s="214"/>
      <c r="AF66" s="214"/>
      <c r="AG66" s="214" t="s">
        <v>118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>
      <c r="A67" s="221"/>
      <c r="B67" s="222"/>
      <c r="C67" s="248" t="s">
        <v>120</v>
      </c>
      <c r="D67" s="224"/>
      <c r="E67" s="225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4"/>
      <c r="Z67" s="214"/>
      <c r="AA67" s="214"/>
      <c r="AB67" s="214"/>
      <c r="AC67" s="214"/>
      <c r="AD67" s="214"/>
      <c r="AE67" s="214"/>
      <c r="AF67" s="214"/>
      <c r="AG67" s="214" t="s">
        <v>118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>
      <c r="A68" s="221"/>
      <c r="B68" s="222"/>
      <c r="C68" s="248" t="s">
        <v>121</v>
      </c>
      <c r="D68" s="224"/>
      <c r="E68" s="225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4"/>
      <c r="Z68" s="214"/>
      <c r="AA68" s="214"/>
      <c r="AB68" s="214"/>
      <c r="AC68" s="214"/>
      <c r="AD68" s="214"/>
      <c r="AE68" s="214"/>
      <c r="AF68" s="214"/>
      <c r="AG68" s="214" t="s">
        <v>118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>
      <c r="A69" s="221"/>
      <c r="B69" s="222"/>
      <c r="C69" s="248" t="s">
        <v>172</v>
      </c>
      <c r="D69" s="224"/>
      <c r="E69" s="225">
        <v>3.9646300000000001</v>
      </c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4"/>
      <c r="Z69" s="214"/>
      <c r="AA69" s="214"/>
      <c r="AB69" s="214"/>
      <c r="AC69" s="214"/>
      <c r="AD69" s="214"/>
      <c r="AE69" s="214"/>
      <c r="AF69" s="214"/>
      <c r="AG69" s="214" t="s">
        <v>118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>
      <c r="A70" s="221"/>
      <c r="B70" s="222"/>
      <c r="C70" s="248" t="s">
        <v>173</v>
      </c>
      <c r="D70" s="224"/>
      <c r="E70" s="225">
        <v>6.1249999999999999E-2</v>
      </c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4"/>
      <c r="Z70" s="214"/>
      <c r="AA70" s="214"/>
      <c r="AB70" s="214"/>
      <c r="AC70" s="214"/>
      <c r="AD70" s="214"/>
      <c r="AE70" s="214"/>
      <c r="AF70" s="214"/>
      <c r="AG70" s="214" t="s">
        <v>118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>
      <c r="A71" s="221"/>
      <c r="B71" s="222"/>
      <c r="C71" s="248" t="s">
        <v>174</v>
      </c>
      <c r="D71" s="224"/>
      <c r="E71" s="225">
        <v>0.50749999999999995</v>
      </c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4"/>
      <c r="Z71" s="214"/>
      <c r="AA71" s="214"/>
      <c r="AB71" s="214"/>
      <c r="AC71" s="214"/>
      <c r="AD71" s="214"/>
      <c r="AE71" s="214"/>
      <c r="AF71" s="214"/>
      <c r="AG71" s="214" t="s">
        <v>118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22.5" outlineLevel="1">
      <c r="A72" s="221"/>
      <c r="B72" s="222"/>
      <c r="C72" s="248" t="s">
        <v>175</v>
      </c>
      <c r="D72" s="224"/>
      <c r="E72" s="225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4"/>
      <c r="Z72" s="214"/>
      <c r="AA72" s="214"/>
      <c r="AB72" s="214"/>
      <c r="AC72" s="214"/>
      <c r="AD72" s="214"/>
      <c r="AE72" s="214"/>
      <c r="AF72" s="214"/>
      <c r="AG72" s="214" t="s">
        <v>118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>
      <c r="A73" s="221"/>
      <c r="B73" s="222"/>
      <c r="C73" s="248" t="s">
        <v>176</v>
      </c>
      <c r="D73" s="224"/>
      <c r="E73" s="225">
        <v>0.13500000000000001</v>
      </c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4"/>
      <c r="Z73" s="214"/>
      <c r="AA73" s="214"/>
      <c r="AB73" s="214"/>
      <c r="AC73" s="214"/>
      <c r="AD73" s="214"/>
      <c r="AE73" s="214"/>
      <c r="AF73" s="214"/>
      <c r="AG73" s="214" t="s">
        <v>118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>
      <c r="A74" s="221"/>
      <c r="B74" s="222"/>
      <c r="C74" s="249"/>
      <c r="D74" s="240"/>
      <c r="E74" s="240"/>
      <c r="F74" s="240"/>
      <c r="G74" s="240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4"/>
      <c r="Z74" s="214"/>
      <c r="AA74" s="214"/>
      <c r="AB74" s="214"/>
      <c r="AC74" s="214"/>
      <c r="AD74" s="214"/>
      <c r="AE74" s="214"/>
      <c r="AF74" s="214"/>
      <c r="AG74" s="214" t="s">
        <v>125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ht="22.5" outlineLevel="1">
      <c r="A75" s="233">
        <v>10</v>
      </c>
      <c r="B75" s="234" t="s">
        <v>177</v>
      </c>
      <c r="C75" s="247" t="s">
        <v>178</v>
      </c>
      <c r="D75" s="235" t="s">
        <v>145</v>
      </c>
      <c r="E75" s="236">
        <v>2.2667000000000002</v>
      </c>
      <c r="F75" s="237"/>
      <c r="G75" s="238">
        <f>ROUND(E75*F75,2)</f>
        <v>0</v>
      </c>
      <c r="H75" s="237"/>
      <c r="I75" s="238">
        <f>ROUND(E75*H75,2)</f>
        <v>0</v>
      </c>
      <c r="J75" s="237"/>
      <c r="K75" s="238">
        <f>ROUND(E75*J75,2)</f>
        <v>0</v>
      </c>
      <c r="L75" s="238">
        <v>21</v>
      </c>
      <c r="M75" s="238">
        <f>G75*(1+L75/100)</f>
        <v>0</v>
      </c>
      <c r="N75" s="238">
        <v>0</v>
      </c>
      <c r="O75" s="238">
        <f>ROUND(E75*N75,2)</f>
        <v>0</v>
      </c>
      <c r="P75" s="238">
        <v>0</v>
      </c>
      <c r="Q75" s="238">
        <f>ROUND(E75*P75,2)</f>
        <v>0</v>
      </c>
      <c r="R75" s="238" t="s">
        <v>146</v>
      </c>
      <c r="S75" s="238" t="s">
        <v>114</v>
      </c>
      <c r="T75" s="239" t="s">
        <v>114</v>
      </c>
      <c r="U75" s="223">
        <v>0.01</v>
      </c>
      <c r="V75" s="223">
        <f>ROUND(E75*U75,2)</f>
        <v>0.02</v>
      </c>
      <c r="W75" s="223"/>
      <c r="X75" s="223" t="s">
        <v>115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116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>
      <c r="A76" s="221"/>
      <c r="B76" s="222"/>
      <c r="C76" s="250" t="s">
        <v>179</v>
      </c>
      <c r="D76" s="242"/>
      <c r="E76" s="242"/>
      <c r="F76" s="242"/>
      <c r="G76" s="242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4"/>
      <c r="Z76" s="214"/>
      <c r="AA76" s="214"/>
      <c r="AB76" s="214"/>
      <c r="AC76" s="214"/>
      <c r="AD76" s="214"/>
      <c r="AE76" s="214"/>
      <c r="AF76" s="214"/>
      <c r="AG76" s="214" t="s">
        <v>139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>
      <c r="A77" s="221"/>
      <c r="B77" s="222"/>
      <c r="C77" s="248" t="s">
        <v>180</v>
      </c>
      <c r="D77" s="224"/>
      <c r="E77" s="225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4"/>
      <c r="Z77" s="214"/>
      <c r="AA77" s="214"/>
      <c r="AB77" s="214"/>
      <c r="AC77" s="214"/>
      <c r="AD77" s="214"/>
      <c r="AE77" s="214"/>
      <c r="AF77" s="214"/>
      <c r="AG77" s="214" t="s">
        <v>118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>
      <c r="A78" s="221"/>
      <c r="B78" s="222"/>
      <c r="C78" s="248" t="s">
        <v>181</v>
      </c>
      <c r="D78" s="224"/>
      <c r="E78" s="225">
        <v>2.2667000000000002</v>
      </c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4"/>
      <c r="Z78" s="214"/>
      <c r="AA78" s="214"/>
      <c r="AB78" s="214"/>
      <c r="AC78" s="214"/>
      <c r="AD78" s="214"/>
      <c r="AE78" s="214"/>
      <c r="AF78" s="214"/>
      <c r="AG78" s="214" t="s">
        <v>118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>
      <c r="A79" s="221"/>
      <c r="B79" s="222"/>
      <c r="C79" s="249"/>
      <c r="D79" s="240"/>
      <c r="E79" s="240"/>
      <c r="F79" s="240"/>
      <c r="G79" s="240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4"/>
      <c r="Z79" s="214"/>
      <c r="AA79" s="214"/>
      <c r="AB79" s="214"/>
      <c r="AC79" s="214"/>
      <c r="AD79" s="214"/>
      <c r="AE79" s="214"/>
      <c r="AF79" s="214"/>
      <c r="AG79" s="214" t="s">
        <v>125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>
      <c r="A80" s="233">
        <v>11</v>
      </c>
      <c r="B80" s="234" t="s">
        <v>182</v>
      </c>
      <c r="C80" s="247" t="s">
        <v>183</v>
      </c>
      <c r="D80" s="235" t="s">
        <v>145</v>
      </c>
      <c r="E80" s="236">
        <v>2.2667000000000002</v>
      </c>
      <c r="F80" s="237"/>
      <c r="G80" s="238">
        <f>ROUND(E80*F80,2)</f>
        <v>0</v>
      </c>
      <c r="H80" s="237"/>
      <c r="I80" s="238">
        <f>ROUND(E80*H80,2)</f>
        <v>0</v>
      </c>
      <c r="J80" s="237"/>
      <c r="K80" s="238">
        <f>ROUND(E80*J80,2)</f>
        <v>0</v>
      </c>
      <c r="L80" s="238">
        <v>21</v>
      </c>
      <c r="M80" s="238">
        <f>G80*(1+L80/100)</f>
        <v>0</v>
      </c>
      <c r="N80" s="238">
        <v>0</v>
      </c>
      <c r="O80" s="238">
        <f>ROUND(E80*N80,2)</f>
        <v>0</v>
      </c>
      <c r="P80" s="238">
        <v>0</v>
      </c>
      <c r="Q80" s="238">
        <f>ROUND(E80*P80,2)</f>
        <v>0</v>
      </c>
      <c r="R80" s="238" t="s">
        <v>146</v>
      </c>
      <c r="S80" s="238" t="s">
        <v>114</v>
      </c>
      <c r="T80" s="239" t="s">
        <v>114</v>
      </c>
      <c r="U80" s="223">
        <v>0</v>
      </c>
      <c r="V80" s="223">
        <f>ROUND(E80*U80,2)</f>
        <v>0</v>
      </c>
      <c r="W80" s="223"/>
      <c r="X80" s="223" t="s">
        <v>115</v>
      </c>
      <c r="Y80" s="214"/>
      <c r="Z80" s="214"/>
      <c r="AA80" s="214"/>
      <c r="AB80" s="214"/>
      <c r="AC80" s="214"/>
      <c r="AD80" s="214"/>
      <c r="AE80" s="214"/>
      <c r="AF80" s="214"/>
      <c r="AG80" s="214" t="s">
        <v>116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>
      <c r="A81" s="221"/>
      <c r="B81" s="222"/>
      <c r="C81" s="248" t="s">
        <v>184</v>
      </c>
      <c r="D81" s="224"/>
      <c r="E81" s="225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4"/>
      <c r="Z81" s="214"/>
      <c r="AA81" s="214"/>
      <c r="AB81" s="214"/>
      <c r="AC81" s="214"/>
      <c r="AD81" s="214"/>
      <c r="AE81" s="214"/>
      <c r="AF81" s="214"/>
      <c r="AG81" s="214" t="s">
        <v>118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>
      <c r="A82" s="221"/>
      <c r="B82" s="222"/>
      <c r="C82" s="248" t="s">
        <v>181</v>
      </c>
      <c r="D82" s="224"/>
      <c r="E82" s="225">
        <v>2.2667000000000002</v>
      </c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4"/>
      <c r="Z82" s="214"/>
      <c r="AA82" s="214"/>
      <c r="AB82" s="214"/>
      <c r="AC82" s="214"/>
      <c r="AD82" s="214"/>
      <c r="AE82" s="214"/>
      <c r="AF82" s="214"/>
      <c r="AG82" s="214" t="s">
        <v>118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>
      <c r="A83" s="221"/>
      <c r="B83" s="222"/>
      <c r="C83" s="249"/>
      <c r="D83" s="240"/>
      <c r="E83" s="240"/>
      <c r="F83" s="240"/>
      <c r="G83" s="240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4"/>
      <c r="Z83" s="214"/>
      <c r="AA83" s="214"/>
      <c r="AB83" s="214"/>
      <c r="AC83" s="214"/>
      <c r="AD83" s="214"/>
      <c r="AE83" s="214"/>
      <c r="AF83" s="214"/>
      <c r="AG83" s="214" t="s">
        <v>125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>
      <c r="A84" s="227" t="s">
        <v>108</v>
      </c>
      <c r="B84" s="228" t="s">
        <v>65</v>
      </c>
      <c r="C84" s="246" t="s">
        <v>66</v>
      </c>
      <c r="D84" s="229"/>
      <c r="E84" s="230"/>
      <c r="F84" s="231"/>
      <c r="G84" s="231">
        <f>SUMIF(AG85:AG91,"&lt;&gt;NOR",G85:G91)</f>
        <v>0</v>
      </c>
      <c r="H84" s="231"/>
      <c r="I84" s="231">
        <f>SUM(I85:I91)</f>
        <v>0</v>
      </c>
      <c r="J84" s="231"/>
      <c r="K84" s="231">
        <f>SUM(K85:K91)</f>
        <v>0</v>
      </c>
      <c r="L84" s="231"/>
      <c r="M84" s="231">
        <f>SUM(M85:M91)</f>
        <v>0</v>
      </c>
      <c r="N84" s="231"/>
      <c r="O84" s="231">
        <f>SUM(O85:O91)</f>
        <v>0</v>
      </c>
      <c r="P84" s="231"/>
      <c r="Q84" s="231">
        <f>SUM(Q85:Q91)</f>
        <v>0</v>
      </c>
      <c r="R84" s="231"/>
      <c r="S84" s="231"/>
      <c r="T84" s="232"/>
      <c r="U84" s="226"/>
      <c r="V84" s="226">
        <f>SUM(V85:V91)</f>
        <v>6.8</v>
      </c>
      <c r="W84" s="226"/>
      <c r="X84" s="226"/>
      <c r="AG84" t="s">
        <v>109</v>
      </c>
    </row>
    <row r="85" spans="1:60" ht="22.5" outlineLevel="1">
      <c r="A85" s="233">
        <v>12</v>
      </c>
      <c r="B85" s="234" t="s">
        <v>185</v>
      </c>
      <c r="C85" s="247" t="s">
        <v>186</v>
      </c>
      <c r="D85" s="235" t="s">
        <v>112</v>
      </c>
      <c r="E85" s="236">
        <v>45.333750000000002</v>
      </c>
      <c r="F85" s="237"/>
      <c r="G85" s="238">
        <f>ROUND(E85*F85,2)</f>
        <v>0</v>
      </c>
      <c r="H85" s="237"/>
      <c r="I85" s="238">
        <f>ROUND(E85*H85,2)</f>
        <v>0</v>
      </c>
      <c r="J85" s="237"/>
      <c r="K85" s="238">
        <f>ROUND(E85*J85,2)</f>
        <v>0</v>
      </c>
      <c r="L85" s="238">
        <v>21</v>
      </c>
      <c r="M85" s="238">
        <f>G85*(1+L85/100)</f>
        <v>0</v>
      </c>
      <c r="N85" s="238">
        <v>0</v>
      </c>
      <c r="O85" s="238">
        <f>ROUND(E85*N85,2)</f>
        <v>0</v>
      </c>
      <c r="P85" s="238">
        <v>0</v>
      </c>
      <c r="Q85" s="238">
        <f>ROUND(E85*P85,2)</f>
        <v>0</v>
      </c>
      <c r="R85" s="238" t="s">
        <v>146</v>
      </c>
      <c r="S85" s="238" t="s">
        <v>114</v>
      </c>
      <c r="T85" s="239" t="s">
        <v>114</v>
      </c>
      <c r="U85" s="223">
        <v>0.15</v>
      </c>
      <c r="V85" s="223">
        <f>ROUND(E85*U85,2)</f>
        <v>6.8</v>
      </c>
      <c r="W85" s="223"/>
      <c r="X85" s="223" t="s">
        <v>115</v>
      </c>
      <c r="Y85" s="214"/>
      <c r="Z85" s="214"/>
      <c r="AA85" s="214"/>
      <c r="AB85" s="214"/>
      <c r="AC85" s="214"/>
      <c r="AD85" s="214"/>
      <c r="AE85" s="214"/>
      <c r="AF85" s="214"/>
      <c r="AG85" s="214" t="s">
        <v>116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>
      <c r="A86" s="221"/>
      <c r="B86" s="222"/>
      <c r="C86" s="250" t="s">
        <v>187</v>
      </c>
      <c r="D86" s="242"/>
      <c r="E86" s="242"/>
      <c r="F86" s="242"/>
      <c r="G86" s="242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4"/>
      <c r="Z86" s="214"/>
      <c r="AA86" s="214"/>
      <c r="AB86" s="214"/>
      <c r="AC86" s="214"/>
      <c r="AD86" s="214"/>
      <c r="AE86" s="214"/>
      <c r="AF86" s="214"/>
      <c r="AG86" s="214" t="s">
        <v>139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41" t="str">
        <f>C86</f>
        <v>z rostlé horniny tř.1 - 4 pod násypy z hornin soudržných do 92% PS a hornin nesoudržných sypkých relativní ulehlosti I(d) do 0,8</v>
      </c>
      <c r="BB86" s="214"/>
      <c r="BC86" s="214"/>
      <c r="BD86" s="214"/>
      <c r="BE86" s="214"/>
      <c r="BF86" s="214"/>
      <c r="BG86" s="214"/>
      <c r="BH86" s="214"/>
    </row>
    <row r="87" spans="1:60" outlineLevel="1">
      <c r="A87" s="221"/>
      <c r="B87" s="222"/>
      <c r="C87" s="248" t="s">
        <v>188</v>
      </c>
      <c r="D87" s="224"/>
      <c r="E87" s="225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14"/>
      <c r="Z87" s="214"/>
      <c r="AA87" s="214"/>
      <c r="AB87" s="214"/>
      <c r="AC87" s="214"/>
      <c r="AD87" s="214"/>
      <c r="AE87" s="214"/>
      <c r="AF87" s="214"/>
      <c r="AG87" s="214" t="s">
        <v>118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>
      <c r="A88" s="221"/>
      <c r="B88" s="222"/>
      <c r="C88" s="248" t="s">
        <v>122</v>
      </c>
      <c r="D88" s="224"/>
      <c r="E88" s="225">
        <v>39.646250000000002</v>
      </c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4"/>
      <c r="Z88" s="214"/>
      <c r="AA88" s="214"/>
      <c r="AB88" s="214"/>
      <c r="AC88" s="214"/>
      <c r="AD88" s="214"/>
      <c r="AE88" s="214"/>
      <c r="AF88" s="214"/>
      <c r="AG88" s="214" t="s">
        <v>118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>
      <c r="A89" s="221"/>
      <c r="B89" s="222"/>
      <c r="C89" s="248" t="s">
        <v>123</v>
      </c>
      <c r="D89" s="224"/>
      <c r="E89" s="225">
        <v>0.61250000000000004</v>
      </c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14"/>
      <c r="Z89" s="214"/>
      <c r="AA89" s="214"/>
      <c r="AB89" s="214"/>
      <c r="AC89" s="214"/>
      <c r="AD89" s="214"/>
      <c r="AE89" s="214"/>
      <c r="AF89" s="214"/>
      <c r="AG89" s="214" t="s">
        <v>118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>
      <c r="A90" s="221"/>
      <c r="B90" s="222"/>
      <c r="C90" s="248" t="s">
        <v>124</v>
      </c>
      <c r="D90" s="224"/>
      <c r="E90" s="225">
        <v>5.0750000000000002</v>
      </c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14"/>
      <c r="Z90" s="214"/>
      <c r="AA90" s="214"/>
      <c r="AB90" s="214"/>
      <c r="AC90" s="214"/>
      <c r="AD90" s="214"/>
      <c r="AE90" s="214"/>
      <c r="AF90" s="214"/>
      <c r="AG90" s="214" t="s">
        <v>118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>
      <c r="A91" s="221"/>
      <c r="B91" s="222"/>
      <c r="C91" s="249"/>
      <c r="D91" s="240"/>
      <c r="E91" s="240"/>
      <c r="F91" s="240"/>
      <c r="G91" s="240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14"/>
      <c r="Z91" s="214"/>
      <c r="AA91" s="214"/>
      <c r="AB91" s="214"/>
      <c r="AC91" s="214"/>
      <c r="AD91" s="214"/>
      <c r="AE91" s="214"/>
      <c r="AF91" s="214"/>
      <c r="AG91" s="214" t="s">
        <v>125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>
      <c r="A92" s="227" t="s">
        <v>108</v>
      </c>
      <c r="B92" s="228" t="s">
        <v>67</v>
      </c>
      <c r="C92" s="246" t="s">
        <v>68</v>
      </c>
      <c r="D92" s="229"/>
      <c r="E92" s="230"/>
      <c r="F92" s="231"/>
      <c r="G92" s="231">
        <f>SUMIF(AG93:AG134,"&lt;&gt;NOR",G93:G134)</f>
        <v>0</v>
      </c>
      <c r="H92" s="231"/>
      <c r="I92" s="231">
        <f>SUM(I93:I134)</f>
        <v>0</v>
      </c>
      <c r="J92" s="231"/>
      <c r="K92" s="231">
        <f>SUM(K93:K134)</f>
        <v>0</v>
      </c>
      <c r="L92" s="231"/>
      <c r="M92" s="231">
        <f>SUM(M93:M134)</f>
        <v>0</v>
      </c>
      <c r="N92" s="231"/>
      <c r="O92" s="231">
        <f>SUM(O93:O134)</f>
        <v>34.590000000000003</v>
      </c>
      <c r="P92" s="231"/>
      <c r="Q92" s="231">
        <f>SUM(Q93:Q134)</f>
        <v>0</v>
      </c>
      <c r="R92" s="231"/>
      <c r="S92" s="231"/>
      <c r="T92" s="232"/>
      <c r="U92" s="226"/>
      <c r="V92" s="226">
        <f>SUM(V93:V134)</f>
        <v>34.86</v>
      </c>
      <c r="W92" s="226"/>
      <c r="X92" s="226"/>
      <c r="AG92" t="s">
        <v>109</v>
      </c>
    </row>
    <row r="93" spans="1:60" ht="22.5" outlineLevel="1">
      <c r="A93" s="233">
        <v>13</v>
      </c>
      <c r="B93" s="234" t="s">
        <v>189</v>
      </c>
      <c r="C93" s="247" t="s">
        <v>190</v>
      </c>
      <c r="D93" s="235" t="s">
        <v>112</v>
      </c>
      <c r="E93" s="236">
        <v>45.333750000000002</v>
      </c>
      <c r="F93" s="237"/>
      <c r="G93" s="238">
        <f>ROUND(E93*F93,2)</f>
        <v>0</v>
      </c>
      <c r="H93" s="237"/>
      <c r="I93" s="238">
        <f>ROUND(E93*H93,2)</f>
        <v>0</v>
      </c>
      <c r="J93" s="237"/>
      <c r="K93" s="238">
        <f>ROUND(E93*J93,2)</f>
        <v>0</v>
      </c>
      <c r="L93" s="238">
        <v>21</v>
      </c>
      <c r="M93" s="238">
        <f>G93*(1+L93/100)</f>
        <v>0</v>
      </c>
      <c r="N93" s="238">
        <v>0.28799999999999998</v>
      </c>
      <c r="O93" s="238">
        <f>ROUND(E93*N93,2)</f>
        <v>13.06</v>
      </c>
      <c r="P93" s="238">
        <v>0</v>
      </c>
      <c r="Q93" s="238">
        <f>ROUND(E93*P93,2)</f>
        <v>0</v>
      </c>
      <c r="R93" s="238" t="s">
        <v>113</v>
      </c>
      <c r="S93" s="238" t="s">
        <v>114</v>
      </c>
      <c r="T93" s="239" t="s">
        <v>114</v>
      </c>
      <c r="U93" s="223">
        <v>2.3E-2</v>
      </c>
      <c r="V93" s="223">
        <f>ROUND(E93*U93,2)</f>
        <v>1.04</v>
      </c>
      <c r="W93" s="223"/>
      <c r="X93" s="223" t="s">
        <v>115</v>
      </c>
      <c r="Y93" s="214"/>
      <c r="Z93" s="214"/>
      <c r="AA93" s="214"/>
      <c r="AB93" s="214"/>
      <c r="AC93" s="214"/>
      <c r="AD93" s="214"/>
      <c r="AE93" s="214"/>
      <c r="AF93" s="214"/>
      <c r="AG93" s="214" t="s">
        <v>116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>
      <c r="A94" s="221"/>
      <c r="B94" s="222"/>
      <c r="C94" s="248" t="s">
        <v>191</v>
      </c>
      <c r="D94" s="224"/>
      <c r="E94" s="225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14"/>
      <c r="Z94" s="214"/>
      <c r="AA94" s="214"/>
      <c r="AB94" s="214"/>
      <c r="AC94" s="214"/>
      <c r="AD94" s="214"/>
      <c r="AE94" s="214"/>
      <c r="AF94" s="214"/>
      <c r="AG94" s="214" t="s">
        <v>118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>
      <c r="A95" s="221"/>
      <c r="B95" s="222"/>
      <c r="C95" s="248" t="s">
        <v>122</v>
      </c>
      <c r="D95" s="224"/>
      <c r="E95" s="225">
        <v>39.646250000000002</v>
      </c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4"/>
      <c r="Z95" s="214"/>
      <c r="AA95" s="214"/>
      <c r="AB95" s="214"/>
      <c r="AC95" s="214"/>
      <c r="AD95" s="214"/>
      <c r="AE95" s="214"/>
      <c r="AF95" s="214"/>
      <c r="AG95" s="214" t="s">
        <v>118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>
      <c r="A96" s="221"/>
      <c r="B96" s="222"/>
      <c r="C96" s="248" t="s">
        <v>123</v>
      </c>
      <c r="D96" s="224"/>
      <c r="E96" s="225">
        <v>0.61250000000000004</v>
      </c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14"/>
      <c r="Z96" s="214"/>
      <c r="AA96" s="214"/>
      <c r="AB96" s="214"/>
      <c r="AC96" s="214"/>
      <c r="AD96" s="214"/>
      <c r="AE96" s="214"/>
      <c r="AF96" s="214"/>
      <c r="AG96" s="214" t="s">
        <v>118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>
      <c r="A97" s="221"/>
      <c r="B97" s="222"/>
      <c r="C97" s="248" t="s">
        <v>124</v>
      </c>
      <c r="D97" s="224"/>
      <c r="E97" s="225">
        <v>5.0750000000000002</v>
      </c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14"/>
      <c r="Z97" s="214"/>
      <c r="AA97" s="214"/>
      <c r="AB97" s="214"/>
      <c r="AC97" s="214"/>
      <c r="AD97" s="214"/>
      <c r="AE97" s="214"/>
      <c r="AF97" s="214"/>
      <c r="AG97" s="214" t="s">
        <v>118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>
      <c r="A98" s="221"/>
      <c r="B98" s="222"/>
      <c r="C98" s="249"/>
      <c r="D98" s="240"/>
      <c r="E98" s="240"/>
      <c r="F98" s="240"/>
      <c r="G98" s="240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14"/>
      <c r="Z98" s="214"/>
      <c r="AA98" s="214"/>
      <c r="AB98" s="214"/>
      <c r="AC98" s="214"/>
      <c r="AD98" s="214"/>
      <c r="AE98" s="214"/>
      <c r="AF98" s="214"/>
      <c r="AG98" s="214" t="s">
        <v>125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ht="22.5" outlineLevel="1">
      <c r="A99" s="233">
        <v>14</v>
      </c>
      <c r="B99" s="234" t="s">
        <v>192</v>
      </c>
      <c r="C99" s="247" t="s">
        <v>193</v>
      </c>
      <c r="D99" s="235" t="s">
        <v>112</v>
      </c>
      <c r="E99" s="236">
        <v>45.333750000000002</v>
      </c>
      <c r="F99" s="237"/>
      <c r="G99" s="238">
        <f>ROUND(E99*F99,2)</f>
        <v>0</v>
      </c>
      <c r="H99" s="237"/>
      <c r="I99" s="238">
        <f>ROUND(E99*H99,2)</f>
        <v>0</v>
      </c>
      <c r="J99" s="237"/>
      <c r="K99" s="238">
        <f>ROUND(E99*J99,2)</f>
        <v>0</v>
      </c>
      <c r="L99" s="238">
        <v>21</v>
      </c>
      <c r="M99" s="238">
        <f>G99*(1+L99/100)</f>
        <v>0</v>
      </c>
      <c r="N99" s="238">
        <v>0.2772</v>
      </c>
      <c r="O99" s="238">
        <f>ROUND(E99*N99,2)</f>
        <v>12.57</v>
      </c>
      <c r="P99" s="238">
        <v>0</v>
      </c>
      <c r="Q99" s="238">
        <f>ROUND(E99*P99,2)</f>
        <v>0</v>
      </c>
      <c r="R99" s="238" t="s">
        <v>113</v>
      </c>
      <c r="S99" s="238" t="s">
        <v>114</v>
      </c>
      <c r="T99" s="239" t="s">
        <v>114</v>
      </c>
      <c r="U99" s="223">
        <v>2.3E-2</v>
      </c>
      <c r="V99" s="223">
        <f>ROUND(E99*U99,2)</f>
        <v>1.04</v>
      </c>
      <c r="W99" s="223"/>
      <c r="X99" s="223" t="s">
        <v>115</v>
      </c>
      <c r="Y99" s="214"/>
      <c r="Z99" s="214"/>
      <c r="AA99" s="214"/>
      <c r="AB99" s="214"/>
      <c r="AC99" s="214"/>
      <c r="AD99" s="214"/>
      <c r="AE99" s="214"/>
      <c r="AF99" s="214"/>
      <c r="AG99" s="214" t="s">
        <v>116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>
      <c r="A100" s="221"/>
      <c r="B100" s="222"/>
      <c r="C100" s="248" t="s">
        <v>194</v>
      </c>
      <c r="D100" s="224"/>
      <c r="E100" s="225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118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>
      <c r="A101" s="221"/>
      <c r="B101" s="222"/>
      <c r="C101" s="248" t="s">
        <v>122</v>
      </c>
      <c r="D101" s="224"/>
      <c r="E101" s="225">
        <v>39.646250000000002</v>
      </c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118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>
      <c r="A102" s="221"/>
      <c r="B102" s="222"/>
      <c r="C102" s="248" t="s">
        <v>123</v>
      </c>
      <c r="D102" s="224"/>
      <c r="E102" s="225">
        <v>0.61250000000000004</v>
      </c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118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>
      <c r="A103" s="221"/>
      <c r="B103" s="222"/>
      <c r="C103" s="248" t="s">
        <v>124</v>
      </c>
      <c r="D103" s="224"/>
      <c r="E103" s="225">
        <v>5.0750000000000002</v>
      </c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118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>
      <c r="A104" s="221"/>
      <c r="B104" s="222"/>
      <c r="C104" s="249"/>
      <c r="D104" s="240"/>
      <c r="E104" s="240"/>
      <c r="F104" s="240"/>
      <c r="G104" s="240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125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>
      <c r="A105" s="233">
        <v>15</v>
      </c>
      <c r="B105" s="234" t="s">
        <v>195</v>
      </c>
      <c r="C105" s="247" t="s">
        <v>196</v>
      </c>
      <c r="D105" s="235" t="s">
        <v>112</v>
      </c>
      <c r="E105" s="236">
        <v>45.333750000000002</v>
      </c>
      <c r="F105" s="237"/>
      <c r="G105" s="238">
        <f>ROUND(E105*F105,2)</f>
        <v>0</v>
      </c>
      <c r="H105" s="237"/>
      <c r="I105" s="238">
        <f>ROUND(E105*H105,2)</f>
        <v>0</v>
      </c>
      <c r="J105" s="237"/>
      <c r="K105" s="238">
        <f>ROUND(E105*J105,2)</f>
        <v>0</v>
      </c>
      <c r="L105" s="238">
        <v>21</v>
      </c>
      <c r="M105" s="238">
        <f>G105*(1+L105/100)</f>
        <v>0</v>
      </c>
      <c r="N105" s="238">
        <v>5.5449999999999999E-2</v>
      </c>
      <c r="O105" s="238">
        <f>ROUND(E105*N105,2)</f>
        <v>2.5099999999999998</v>
      </c>
      <c r="P105" s="238">
        <v>0</v>
      </c>
      <c r="Q105" s="238">
        <f>ROUND(E105*P105,2)</f>
        <v>0</v>
      </c>
      <c r="R105" s="238" t="s">
        <v>113</v>
      </c>
      <c r="S105" s="238" t="s">
        <v>114</v>
      </c>
      <c r="T105" s="239" t="s">
        <v>114</v>
      </c>
      <c r="U105" s="223">
        <v>0.442</v>
      </c>
      <c r="V105" s="223">
        <f>ROUND(E105*U105,2)</f>
        <v>20.04</v>
      </c>
      <c r="W105" s="223"/>
      <c r="X105" s="223" t="s">
        <v>115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116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ht="22.5" outlineLevel="1">
      <c r="A106" s="221"/>
      <c r="B106" s="222"/>
      <c r="C106" s="250" t="s">
        <v>197</v>
      </c>
      <c r="D106" s="242"/>
      <c r="E106" s="242"/>
      <c r="F106" s="242"/>
      <c r="G106" s="242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139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41" t="str">
        <f>C106</f>
        <v>s provedením lože z kameniva drceného, s vyplněním spár, s dvojitým hutněním a se smetením přebytečného materiálu na krajnici. S dodáním hmot pro lože a výplň spár.</v>
      </c>
      <c r="BB106" s="214"/>
      <c r="BC106" s="214"/>
      <c r="BD106" s="214"/>
      <c r="BE106" s="214"/>
      <c r="BF106" s="214"/>
      <c r="BG106" s="214"/>
      <c r="BH106" s="214"/>
    </row>
    <row r="107" spans="1:60" outlineLevel="1">
      <c r="A107" s="221"/>
      <c r="B107" s="222"/>
      <c r="C107" s="248" t="s">
        <v>198</v>
      </c>
      <c r="D107" s="224"/>
      <c r="E107" s="225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118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>
      <c r="A108" s="221"/>
      <c r="B108" s="222"/>
      <c r="C108" s="248" t="s">
        <v>122</v>
      </c>
      <c r="D108" s="224"/>
      <c r="E108" s="225">
        <v>39.646250000000002</v>
      </c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118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>
      <c r="A109" s="221"/>
      <c r="B109" s="222"/>
      <c r="C109" s="248" t="s">
        <v>123</v>
      </c>
      <c r="D109" s="224"/>
      <c r="E109" s="225">
        <v>0.61250000000000004</v>
      </c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118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>
      <c r="A110" s="221"/>
      <c r="B110" s="222"/>
      <c r="C110" s="248" t="s">
        <v>124</v>
      </c>
      <c r="D110" s="224"/>
      <c r="E110" s="225">
        <v>5.0750000000000002</v>
      </c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118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>
      <c r="A111" s="221"/>
      <c r="B111" s="222"/>
      <c r="C111" s="249"/>
      <c r="D111" s="240"/>
      <c r="E111" s="240"/>
      <c r="F111" s="240"/>
      <c r="G111" s="240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125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>
      <c r="A112" s="233">
        <v>16</v>
      </c>
      <c r="B112" s="234" t="s">
        <v>199</v>
      </c>
      <c r="C112" s="247" t="s">
        <v>200</v>
      </c>
      <c r="D112" s="235" t="s">
        <v>112</v>
      </c>
      <c r="E112" s="236">
        <v>45.333750000000002</v>
      </c>
      <c r="F112" s="237"/>
      <c r="G112" s="238">
        <f>ROUND(E112*F112,2)</f>
        <v>0</v>
      </c>
      <c r="H112" s="237"/>
      <c r="I112" s="238">
        <f>ROUND(E112*H112,2)</f>
        <v>0</v>
      </c>
      <c r="J112" s="237"/>
      <c r="K112" s="238">
        <f>ROUND(E112*J112,2)</f>
        <v>0</v>
      </c>
      <c r="L112" s="238">
        <v>21</v>
      </c>
      <c r="M112" s="238">
        <f>G112*(1+L112/100)</f>
        <v>0</v>
      </c>
      <c r="N112" s="238">
        <v>0</v>
      </c>
      <c r="O112" s="238">
        <f>ROUND(E112*N112,2)</f>
        <v>0</v>
      </c>
      <c r="P112" s="238">
        <v>0</v>
      </c>
      <c r="Q112" s="238">
        <f>ROUND(E112*P112,2)</f>
        <v>0</v>
      </c>
      <c r="R112" s="238" t="s">
        <v>113</v>
      </c>
      <c r="S112" s="238" t="s">
        <v>114</v>
      </c>
      <c r="T112" s="239" t="s">
        <v>114</v>
      </c>
      <c r="U112" s="223">
        <v>5.5E-2</v>
      </c>
      <c r="V112" s="223">
        <f>ROUND(E112*U112,2)</f>
        <v>2.4900000000000002</v>
      </c>
      <c r="W112" s="223"/>
      <c r="X112" s="223" t="s">
        <v>115</v>
      </c>
      <c r="Y112" s="214"/>
      <c r="Z112" s="214"/>
      <c r="AA112" s="214"/>
      <c r="AB112" s="214"/>
      <c r="AC112" s="214"/>
      <c r="AD112" s="214"/>
      <c r="AE112" s="214"/>
      <c r="AF112" s="214"/>
      <c r="AG112" s="214" t="s">
        <v>116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ht="22.5" outlineLevel="1">
      <c r="A113" s="221"/>
      <c r="B113" s="222"/>
      <c r="C113" s="250" t="s">
        <v>197</v>
      </c>
      <c r="D113" s="242"/>
      <c r="E113" s="242"/>
      <c r="F113" s="242"/>
      <c r="G113" s="242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139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41" t="str">
        <f>C113</f>
        <v>s provedením lože z kameniva drceného, s vyplněním spár, s dvojitým hutněním a se smetením přebytečného materiálu na krajnici. S dodáním hmot pro lože a výplň spár.</v>
      </c>
      <c r="BB113" s="214"/>
      <c r="BC113" s="214"/>
      <c r="BD113" s="214"/>
      <c r="BE113" s="214"/>
      <c r="BF113" s="214"/>
      <c r="BG113" s="214"/>
      <c r="BH113" s="214"/>
    </row>
    <row r="114" spans="1:60" outlineLevel="1">
      <c r="A114" s="221"/>
      <c r="B114" s="222"/>
      <c r="C114" s="248" t="s">
        <v>201</v>
      </c>
      <c r="D114" s="224"/>
      <c r="E114" s="225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118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>
      <c r="A115" s="221"/>
      <c r="B115" s="222"/>
      <c r="C115" s="248" t="s">
        <v>122</v>
      </c>
      <c r="D115" s="224"/>
      <c r="E115" s="225">
        <v>39.646250000000002</v>
      </c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118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>
      <c r="A116" s="221"/>
      <c r="B116" s="222"/>
      <c r="C116" s="248" t="s">
        <v>123</v>
      </c>
      <c r="D116" s="224"/>
      <c r="E116" s="225">
        <v>0.61250000000000004</v>
      </c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118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>
      <c r="A117" s="221"/>
      <c r="B117" s="222"/>
      <c r="C117" s="248" t="s">
        <v>124</v>
      </c>
      <c r="D117" s="224"/>
      <c r="E117" s="225">
        <v>5.0750000000000002</v>
      </c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118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>
      <c r="A118" s="221"/>
      <c r="B118" s="222"/>
      <c r="C118" s="249"/>
      <c r="D118" s="240"/>
      <c r="E118" s="240"/>
      <c r="F118" s="240"/>
      <c r="G118" s="240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125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>
      <c r="A119" s="233">
        <v>17</v>
      </c>
      <c r="B119" s="234" t="s">
        <v>202</v>
      </c>
      <c r="C119" s="247" t="s">
        <v>203</v>
      </c>
      <c r="D119" s="235" t="s">
        <v>137</v>
      </c>
      <c r="E119" s="236">
        <v>25</v>
      </c>
      <c r="F119" s="237"/>
      <c r="G119" s="238">
        <f>ROUND(E119*F119,2)</f>
        <v>0</v>
      </c>
      <c r="H119" s="237"/>
      <c r="I119" s="238">
        <f>ROUND(E119*H119,2)</f>
        <v>0</v>
      </c>
      <c r="J119" s="237"/>
      <c r="K119" s="238">
        <f>ROUND(E119*J119,2)</f>
        <v>0</v>
      </c>
      <c r="L119" s="238">
        <v>21</v>
      </c>
      <c r="M119" s="238">
        <f>G119*(1+L119/100)</f>
        <v>0</v>
      </c>
      <c r="N119" s="238">
        <v>3.3E-4</v>
      </c>
      <c r="O119" s="238">
        <f>ROUND(E119*N119,2)</f>
        <v>0.01</v>
      </c>
      <c r="P119" s="238">
        <v>0</v>
      </c>
      <c r="Q119" s="238">
        <f>ROUND(E119*P119,2)</f>
        <v>0</v>
      </c>
      <c r="R119" s="238" t="s">
        <v>113</v>
      </c>
      <c r="S119" s="238" t="s">
        <v>114</v>
      </c>
      <c r="T119" s="239" t="s">
        <v>114</v>
      </c>
      <c r="U119" s="223">
        <v>0.41</v>
      </c>
      <c r="V119" s="223">
        <f>ROUND(E119*U119,2)</f>
        <v>10.25</v>
      </c>
      <c r="W119" s="223"/>
      <c r="X119" s="223" t="s">
        <v>115</v>
      </c>
      <c r="Y119" s="214"/>
      <c r="Z119" s="214"/>
      <c r="AA119" s="214"/>
      <c r="AB119" s="214"/>
      <c r="AC119" s="214"/>
      <c r="AD119" s="214"/>
      <c r="AE119" s="214"/>
      <c r="AF119" s="214"/>
      <c r="AG119" s="214" t="s">
        <v>116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>
      <c r="A120" s="221"/>
      <c r="B120" s="222"/>
      <c r="C120" s="248" t="s">
        <v>204</v>
      </c>
      <c r="D120" s="224"/>
      <c r="E120" s="225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118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>
      <c r="A121" s="221"/>
      <c r="B121" s="222"/>
      <c r="C121" s="248" t="s">
        <v>205</v>
      </c>
      <c r="D121" s="224"/>
      <c r="E121" s="225">
        <v>25</v>
      </c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118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>
      <c r="A122" s="221"/>
      <c r="B122" s="222"/>
      <c r="C122" s="249"/>
      <c r="D122" s="240"/>
      <c r="E122" s="240"/>
      <c r="F122" s="240"/>
      <c r="G122" s="240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125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ht="22.5" outlineLevel="1">
      <c r="A123" s="233">
        <v>18</v>
      </c>
      <c r="B123" s="234" t="s">
        <v>206</v>
      </c>
      <c r="C123" s="247" t="s">
        <v>207</v>
      </c>
      <c r="D123" s="235" t="s">
        <v>112</v>
      </c>
      <c r="E123" s="236">
        <v>47.337130000000002</v>
      </c>
      <c r="F123" s="237"/>
      <c r="G123" s="238">
        <f>ROUND(E123*F123,2)</f>
        <v>0</v>
      </c>
      <c r="H123" s="237"/>
      <c r="I123" s="238">
        <f>ROUND(E123*H123,2)</f>
        <v>0</v>
      </c>
      <c r="J123" s="237"/>
      <c r="K123" s="238">
        <f>ROUND(E123*J123,2)</f>
        <v>0</v>
      </c>
      <c r="L123" s="238">
        <v>21</v>
      </c>
      <c r="M123" s="238">
        <f>G123*(1+L123/100)</f>
        <v>0</v>
      </c>
      <c r="N123" s="238">
        <v>0.129</v>
      </c>
      <c r="O123" s="238">
        <f>ROUND(E123*N123,2)</f>
        <v>6.11</v>
      </c>
      <c r="P123" s="238">
        <v>0</v>
      </c>
      <c r="Q123" s="238">
        <f>ROUND(E123*P123,2)</f>
        <v>0</v>
      </c>
      <c r="R123" s="238" t="s">
        <v>208</v>
      </c>
      <c r="S123" s="238" t="s">
        <v>114</v>
      </c>
      <c r="T123" s="239" t="s">
        <v>114</v>
      </c>
      <c r="U123" s="223">
        <v>0</v>
      </c>
      <c r="V123" s="223">
        <f>ROUND(E123*U123,2)</f>
        <v>0</v>
      </c>
      <c r="W123" s="223"/>
      <c r="X123" s="223" t="s">
        <v>209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210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>
      <c r="A124" s="221"/>
      <c r="B124" s="222"/>
      <c r="C124" s="248" t="s">
        <v>211</v>
      </c>
      <c r="D124" s="224"/>
      <c r="E124" s="225">
        <v>43.610880000000002</v>
      </c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118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>
      <c r="A125" s="221"/>
      <c r="B125" s="222"/>
      <c r="C125" s="248" t="s">
        <v>212</v>
      </c>
      <c r="D125" s="224"/>
      <c r="E125" s="225">
        <v>0.67374999999999996</v>
      </c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118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>
      <c r="A126" s="221"/>
      <c r="B126" s="222"/>
      <c r="C126" s="248" t="s">
        <v>213</v>
      </c>
      <c r="D126" s="224"/>
      <c r="E126" s="225">
        <v>5.5824999999999996</v>
      </c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118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>
      <c r="A127" s="221"/>
      <c r="B127" s="222"/>
      <c r="C127" s="248" t="s">
        <v>214</v>
      </c>
      <c r="D127" s="224"/>
      <c r="E127" s="225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118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>
      <c r="A128" s="221"/>
      <c r="B128" s="222"/>
      <c r="C128" s="248" t="s">
        <v>215</v>
      </c>
      <c r="D128" s="224"/>
      <c r="E128" s="225">
        <v>-2.5299999999999998</v>
      </c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118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>
      <c r="A129" s="221"/>
      <c r="B129" s="222"/>
      <c r="C129" s="249"/>
      <c r="D129" s="240"/>
      <c r="E129" s="240"/>
      <c r="F129" s="240"/>
      <c r="G129" s="240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125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ht="22.5" outlineLevel="1">
      <c r="A130" s="233">
        <v>19</v>
      </c>
      <c r="B130" s="234" t="s">
        <v>216</v>
      </c>
      <c r="C130" s="247" t="s">
        <v>217</v>
      </c>
      <c r="D130" s="235" t="s">
        <v>112</v>
      </c>
      <c r="E130" s="236">
        <v>2.5299999999999998</v>
      </c>
      <c r="F130" s="237"/>
      <c r="G130" s="238">
        <f>ROUND(E130*F130,2)</f>
        <v>0</v>
      </c>
      <c r="H130" s="237"/>
      <c r="I130" s="238">
        <f>ROUND(E130*H130,2)</f>
        <v>0</v>
      </c>
      <c r="J130" s="237"/>
      <c r="K130" s="238">
        <f>ROUND(E130*J130,2)</f>
        <v>0</v>
      </c>
      <c r="L130" s="238">
        <v>21</v>
      </c>
      <c r="M130" s="238">
        <f>G130*(1+L130/100)</f>
        <v>0</v>
      </c>
      <c r="N130" s="238">
        <v>0.13150000000000001</v>
      </c>
      <c r="O130" s="238">
        <f>ROUND(E130*N130,2)</f>
        <v>0.33</v>
      </c>
      <c r="P130" s="238">
        <v>0</v>
      </c>
      <c r="Q130" s="238">
        <f>ROUND(E130*P130,2)</f>
        <v>0</v>
      </c>
      <c r="R130" s="238" t="s">
        <v>208</v>
      </c>
      <c r="S130" s="238" t="s">
        <v>114</v>
      </c>
      <c r="T130" s="239" t="s">
        <v>114</v>
      </c>
      <c r="U130" s="223">
        <v>0</v>
      </c>
      <c r="V130" s="223">
        <f>ROUND(E130*U130,2)</f>
        <v>0</v>
      </c>
      <c r="W130" s="223"/>
      <c r="X130" s="223" t="s">
        <v>209</v>
      </c>
      <c r="Y130" s="214"/>
      <c r="Z130" s="214"/>
      <c r="AA130" s="214"/>
      <c r="AB130" s="214"/>
      <c r="AC130" s="214"/>
      <c r="AD130" s="214"/>
      <c r="AE130" s="214"/>
      <c r="AF130" s="214"/>
      <c r="AG130" s="214" t="s">
        <v>210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>
      <c r="A131" s="221"/>
      <c r="B131" s="222"/>
      <c r="C131" s="248" t="s">
        <v>218</v>
      </c>
      <c r="D131" s="224"/>
      <c r="E131" s="225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118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>
      <c r="A132" s="221"/>
      <c r="B132" s="222"/>
      <c r="C132" s="248" t="s">
        <v>219</v>
      </c>
      <c r="D132" s="224"/>
      <c r="E132" s="225">
        <v>0.77</v>
      </c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118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>
      <c r="A133" s="221"/>
      <c r="B133" s="222"/>
      <c r="C133" s="248" t="s">
        <v>220</v>
      </c>
      <c r="D133" s="224"/>
      <c r="E133" s="225">
        <v>1.76</v>
      </c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118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>
      <c r="A134" s="221"/>
      <c r="B134" s="222"/>
      <c r="C134" s="249"/>
      <c r="D134" s="240"/>
      <c r="E134" s="240"/>
      <c r="F134" s="240"/>
      <c r="G134" s="240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125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>
      <c r="A135" s="227" t="s">
        <v>108</v>
      </c>
      <c r="B135" s="228" t="s">
        <v>69</v>
      </c>
      <c r="C135" s="246" t="s">
        <v>70</v>
      </c>
      <c r="D135" s="229"/>
      <c r="E135" s="230"/>
      <c r="F135" s="231"/>
      <c r="G135" s="231">
        <f>SUMIF(AG136:AG140,"&lt;&gt;NOR",G136:G140)</f>
        <v>0</v>
      </c>
      <c r="H135" s="231"/>
      <c r="I135" s="231">
        <f>SUM(I136:I140)</f>
        <v>0</v>
      </c>
      <c r="J135" s="231"/>
      <c r="K135" s="231">
        <f>SUM(K136:K140)</f>
        <v>0</v>
      </c>
      <c r="L135" s="231"/>
      <c r="M135" s="231">
        <f>SUM(M136:M140)</f>
        <v>0</v>
      </c>
      <c r="N135" s="231"/>
      <c r="O135" s="231">
        <f>SUM(O136:O140)</f>
        <v>0.26</v>
      </c>
      <c r="P135" s="231"/>
      <c r="Q135" s="231">
        <f>SUM(Q136:Q140)</f>
        <v>0</v>
      </c>
      <c r="R135" s="231"/>
      <c r="S135" s="231"/>
      <c r="T135" s="232"/>
      <c r="U135" s="226"/>
      <c r="V135" s="226">
        <f>SUM(V136:V140)</f>
        <v>1.55</v>
      </c>
      <c r="W135" s="226"/>
      <c r="X135" s="226"/>
      <c r="AG135" t="s">
        <v>109</v>
      </c>
    </row>
    <row r="136" spans="1:60" outlineLevel="1">
      <c r="A136" s="233">
        <v>20</v>
      </c>
      <c r="B136" s="234" t="s">
        <v>221</v>
      </c>
      <c r="C136" s="247" t="s">
        <v>222</v>
      </c>
      <c r="D136" s="235" t="s">
        <v>223</v>
      </c>
      <c r="E136" s="236">
        <v>1</v>
      </c>
      <c r="F136" s="237"/>
      <c r="G136" s="238">
        <f>ROUND(E136*F136,2)</f>
        <v>0</v>
      </c>
      <c r="H136" s="237"/>
      <c r="I136" s="238">
        <f>ROUND(E136*H136,2)</f>
        <v>0</v>
      </c>
      <c r="J136" s="237"/>
      <c r="K136" s="238">
        <f>ROUND(E136*J136,2)</f>
        <v>0</v>
      </c>
      <c r="L136" s="238">
        <v>21</v>
      </c>
      <c r="M136" s="238">
        <f>G136*(1+L136/100)</f>
        <v>0</v>
      </c>
      <c r="N136" s="238">
        <v>0.26469999999999999</v>
      </c>
      <c r="O136" s="238">
        <f>ROUND(E136*N136,2)</f>
        <v>0.26</v>
      </c>
      <c r="P136" s="238">
        <v>0</v>
      </c>
      <c r="Q136" s="238">
        <f>ROUND(E136*P136,2)</f>
        <v>0</v>
      </c>
      <c r="R136" s="238" t="s">
        <v>113</v>
      </c>
      <c r="S136" s="238" t="s">
        <v>114</v>
      </c>
      <c r="T136" s="239" t="s">
        <v>114</v>
      </c>
      <c r="U136" s="223">
        <v>1.55</v>
      </c>
      <c r="V136" s="223">
        <f>ROUND(E136*U136,2)</f>
        <v>1.55</v>
      </c>
      <c r="W136" s="223"/>
      <c r="X136" s="223" t="s">
        <v>115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116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ht="33.75" outlineLevel="1">
      <c r="A137" s="221"/>
      <c r="B137" s="222"/>
      <c r="C137" s="250" t="s">
        <v>224</v>
      </c>
      <c r="D137" s="242"/>
      <c r="E137" s="242"/>
      <c r="F137" s="242"/>
      <c r="G137" s="242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139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41" t="str">
        <f>C137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37" s="214"/>
      <c r="BC137" s="214"/>
      <c r="BD137" s="214"/>
      <c r="BE137" s="214"/>
      <c r="BF137" s="214"/>
      <c r="BG137" s="214"/>
      <c r="BH137" s="214"/>
    </row>
    <row r="138" spans="1:60" outlineLevel="1">
      <c r="A138" s="221"/>
      <c r="B138" s="222"/>
      <c r="C138" s="248" t="s">
        <v>225</v>
      </c>
      <c r="D138" s="224"/>
      <c r="E138" s="225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118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>
      <c r="A139" s="221"/>
      <c r="B139" s="222"/>
      <c r="C139" s="248" t="s">
        <v>43</v>
      </c>
      <c r="D139" s="224"/>
      <c r="E139" s="225">
        <v>1</v>
      </c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118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>
      <c r="A140" s="221"/>
      <c r="B140" s="222"/>
      <c r="C140" s="249"/>
      <c r="D140" s="240"/>
      <c r="E140" s="240"/>
      <c r="F140" s="240"/>
      <c r="G140" s="240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14"/>
      <c r="Z140" s="214"/>
      <c r="AA140" s="214"/>
      <c r="AB140" s="214"/>
      <c r="AC140" s="214"/>
      <c r="AD140" s="214"/>
      <c r="AE140" s="214"/>
      <c r="AF140" s="214"/>
      <c r="AG140" s="214" t="s">
        <v>125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>
      <c r="A141" s="227" t="s">
        <v>108</v>
      </c>
      <c r="B141" s="228" t="s">
        <v>71</v>
      </c>
      <c r="C141" s="246" t="s">
        <v>72</v>
      </c>
      <c r="D141" s="229"/>
      <c r="E141" s="230"/>
      <c r="F141" s="231"/>
      <c r="G141" s="231">
        <f>SUMIF(AG142:AG166,"&lt;&gt;NOR",G142:G166)</f>
        <v>0</v>
      </c>
      <c r="H141" s="231"/>
      <c r="I141" s="231">
        <f>SUM(I142:I166)</f>
        <v>0</v>
      </c>
      <c r="J141" s="231"/>
      <c r="K141" s="231">
        <f>SUM(K142:K166)</f>
        <v>0</v>
      </c>
      <c r="L141" s="231"/>
      <c r="M141" s="231">
        <f>SUM(M142:M166)</f>
        <v>0</v>
      </c>
      <c r="N141" s="231"/>
      <c r="O141" s="231">
        <f>SUM(O142:O166)</f>
        <v>0.83</v>
      </c>
      <c r="P141" s="231"/>
      <c r="Q141" s="231">
        <f>SUM(Q142:Q166)</f>
        <v>0</v>
      </c>
      <c r="R141" s="231"/>
      <c r="S141" s="231"/>
      <c r="T141" s="232"/>
      <c r="U141" s="226"/>
      <c r="V141" s="226">
        <f>SUM(V142:V166)</f>
        <v>4.04</v>
      </c>
      <c r="W141" s="226"/>
      <c r="X141" s="226"/>
      <c r="AG141" t="s">
        <v>109</v>
      </c>
    </row>
    <row r="142" spans="1:60" ht="22.5" outlineLevel="1">
      <c r="A142" s="233">
        <v>21</v>
      </c>
      <c r="B142" s="234" t="s">
        <v>226</v>
      </c>
      <c r="C142" s="247" t="s">
        <v>227</v>
      </c>
      <c r="D142" s="235" t="s">
        <v>137</v>
      </c>
      <c r="E142" s="236">
        <v>4.5</v>
      </c>
      <c r="F142" s="237"/>
      <c r="G142" s="238">
        <f>ROUND(E142*F142,2)</f>
        <v>0</v>
      </c>
      <c r="H142" s="237"/>
      <c r="I142" s="238">
        <f>ROUND(E142*H142,2)</f>
        <v>0</v>
      </c>
      <c r="J142" s="237"/>
      <c r="K142" s="238">
        <f>ROUND(E142*J142,2)</f>
        <v>0</v>
      </c>
      <c r="L142" s="238">
        <v>21</v>
      </c>
      <c r="M142" s="238">
        <f>G142*(1+L142/100)</f>
        <v>0</v>
      </c>
      <c r="N142" s="238">
        <v>0.185</v>
      </c>
      <c r="O142" s="238">
        <f>ROUND(E142*N142,2)</f>
        <v>0.83</v>
      </c>
      <c r="P142" s="238">
        <v>0</v>
      </c>
      <c r="Q142" s="238">
        <f>ROUND(E142*P142,2)</f>
        <v>0</v>
      </c>
      <c r="R142" s="238" t="s">
        <v>113</v>
      </c>
      <c r="S142" s="238" t="s">
        <v>114</v>
      </c>
      <c r="T142" s="239" t="s">
        <v>114</v>
      </c>
      <c r="U142" s="223">
        <v>0.33704000000000001</v>
      </c>
      <c r="V142" s="223">
        <f>ROUND(E142*U142,2)</f>
        <v>1.52</v>
      </c>
      <c r="W142" s="223"/>
      <c r="X142" s="223" t="s">
        <v>115</v>
      </c>
      <c r="Y142" s="214"/>
      <c r="Z142" s="214"/>
      <c r="AA142" s="214"/>
      <c r="AB142" s="214"/>
      <c r="AC142" s="214"/>
      <c r="AD142" s="214"/>
      <c r="AE142" s="214"/>
      <c r="AF142" s="214"/>
      <c r="AG142" s="214" t="s">
        <v>116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>
      <c r="A143" s="221"/>
      <c r="B143" s="222"/>
      <c r="C143" s="250" t="s">
        <v>228</v>
      </c>
      <c r="D143" s="242"/>
      <c r="E143" s="242"/>
      <c r="F143" s="242"/>
      <c r="G143" s="242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139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>
      <c r="A144" s="221"/>
      <c r="B144" s="222"/>
      <c r="C144" s="248" t="s">
        <v>229</v>
      </c>
      <c r="D144" s="224"/>
      <c r="E144" s="225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118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>
      <c r="A145" s="221"/>
      <c r="B145" s="222"/>
      <c r="C145" s="248" t="s">
        <v>142</v>
      </c>
      <c r="D145" s="224"/>
      <c r="E145" s="225">
        <v>4.5</v>
      </c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118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>
      <c r="A146" s="221"/>
      <c r="B146" s="222"/>
      <c r="C146" s="249"/>
      <c r="D146" s="240"/>
      <c r="E146" s="240"/>
      <c r="F146" s="240"/>
      <c r="G146" s="240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125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>
      <c r="A147" s="233">
        <v>22</v>
      </c>
      <c r="B147" s="234" t="s">
        <v>230</v>
      </c>
      <c r="C147" s="247" t="s">
        <v>231</v>
      </c>
      <c r="D147" s="235" t="s">
        <v>137</v>
      </c>
      <c r="E147" s="236">
        <v>4.7</v>
      </c>
      <c r="F147" s="237"/>
      <c r="G147" s="238">
        <f>ROUND(E147*F147,2)</f>
        <v>0</v>
      </c>
      <c r="H147" s="237"/>
      <c r="I147" s="238">
        <f>ROUND(E147*H147,2)</f>
        <v>0</v>
      </c>
      <c r="J147" s="237"/>
      <c r="K147" s="238">
        <f>ROUND(E147*J147,2)</f>
        <v>0</v>
      </c>
      <c r="L147" s="238">
        <v>21</v>
      </c>
      <c r="M147" s="238">
        <f>G147*(1+L147/100)</f>
        <v>0</v>
      </c>
      <c r="N147" s="238">
        <v>0</v>
      </c>
      <c r="O147" s="238">
        <f>ROUND(E147*N147,2)</f>
        <v>0</v>
      </c>
      <c r="P147" s="238">
        <v>0</v>
      </c>
      <c r="Q147" s="238">
        <f>ROUND(E147*P147,2)</f>
        <v>0</v>
      </c>
      <c r="R147" s="238" t="s">
        <v>113</v>
      </c>
      <c r="S147" s="238" t="s">
        <v>114</v>
      </c>
      <c r="T147" s="239" t="s">
        <v>114</v>
      </c>
      <c r="U147" s="223">
        <v>0.06</v>
      </c>
      <c r="V147" s="223">
        <f>ROUND(E147*U147,2)</f>
        <v>0.28000000000000003</v>
      </c>
      <c r="W147" s="223"/>
      <c r="X147" s="223" t="s">
        <v>115</v>
      </c>
      <c r="Y147" s="214"/>
      <c r="Z147" s="214"/>
      <c r="AA147" s="214"/>
      <c r="AB147" s="214"/>
      <c r="AC147" s="214"/>
      <c r="AD147" s="214"/>
      <c r="AE147" s="214"/>
      <c r="AF147" s="214"/>
      <c r="AG147" s="214" t="s">
        <v>116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>
      <c r="A148" s="221"/>
      <c r="B148" s="222"/>
      <c r="C148" s="250" t="s">
        <v>232</v>
      </c>
      <c r="D148" s="242"/>
      <c r="E148" s="242"/>
      <c r="F148" s="242"/>
      <c r="G148" s="242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139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>
      <c r="A149" s="221"/>
      <c r="B149" s="222"/>
      <c r="C149" s="248" t="s">
        <v>233</v>
      </c>
      <c r="D149" s="224"/>
      <c r="E149" s="225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118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>
      <c r="A150" s="221"/>
      <c r="B150" s="222"/>
      <c r="C150" s="248" t="s">
        <v>234</v>
      </c>
      <c r="D150" s="224"/>
      <c r="E150" s="225">
        <v>4.7</v>
      </c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118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>
      <c r="A151" s="221"/>
      <c r="B151" s="222"/>
      <c r="C151" s="249"/>
      <c r="D151" s="240"/>
      <c r="E151" s="240"/>
      <c r="F151" s="240"/>
      <c r="G151" s="240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125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>
      <c r="A152" s="233">
        <v>23</v>
      </c>
      <c r="B152" s="234" t="s">
        <v>235</v>
      </c>
      <c r="C152" s="247" t="s">
        <v>236</v>
      </c>
      <c r="D152" s="235" t="s">
        <v>237</v>
      </c>
      <c r="E152" s="236">
        <v>8</v>
      </c>
      <c r="F152" s="237"/>
      <c r="G152" s="238">
        <f>ROUND(E152*F152,2)</f>
        <v>0</v>
      </c>
      <c r="H152" s="237"/>
      <c r="I152" s="238">
        <f>ROUND(E152*H152,2)</f>
        <v>0</v>
      </c>
      <c r="J152" s="237"/>
      <c r="K152" s="238">
        <f>ROUND(E152*J152,2)</f>
        <v>0</v>
      </c>
      <c r="L152" s="238">
        <v>21</v>
      </c>
      <c r="M152" s="238">
        <f>G152*(1+L152/100)</f>
        <v>0</v>
      </c>
      <c r="N152" s="238">
        <v>0</v>
      </c>
      <c r="O152" s="238">
        <f>ROUND(E152*N152,2)</f>
        <v>0</v>
      </c>
      <c r="P152" s="238">
        <v>0</v>
      </c>
      <c r="Q152" s="238">
        <f>ROUND(E152*P152,2)</f>
        <v>0</v>
      </c>
      <c r="R152" s="238"/>
      <c r="S152" s="238" t="s">
        <v>114</v>
      </c>
      <c r="T152" s="239" t="s">
        <v>114</v>
      </c>
      <c r="U152" s="223">
        <v>0.17</v>
      </c>
      <c r="V152" s="223">
        <f>ROUND(E152*U152,2)</f>
        <v>1.36</v>
      </c>
      <c r="W152" s="223"/>
      <c r="X152" s="223" t="s">
        <v>115</v>
      </c>
      <c r="Y152" s="214"/>
      <c r="Z152" s="214"/>
      <c r="AA152" s="214"/>
      <c r="AB152" s="214"/>
      <c r="AC152" s="214"/>
      <c r="AD152" s="214"/>
      <c r="AE152" s="214"/>
      <c r="AF152" s="214"/>
      <c r="AG152" s="214" t="s">
        <v>238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>
      <c r="A153" s="221"/>
      <c r="B153" s="222"/>
      <c r="C153" s="248" t="s">
        <v>239</v>
      </c>
      <c r="D153" s="224"/>
      <c r="E153" s="225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118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>
      <c r="A154" s="221"/>
      <c r="B154" s="222"/>
      <c r="C154" s="248" t="s">
        <v>240</v>
      </c>
      <c r="D154" s="224"/>
      <c r="E154" s="225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118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>
      <c r="A155" s="221"/>
      <c r="B155" s="222"/>
      <c r="C155" s="248" t="s">
        <v>69</v>
      </c>
      <c r="D155" s="224"/>
      <c r="E155" s="225">
        <v>8</v>
      </c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118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>
      <c r="A156" s="221"/>
      <c r="B156" s="222"/>
      <c r="C156" s="249"/>
      <c r="D156" s="240"/>
      <c r="E156" s="240"/>
      <c r="F156" s="240"/>
      <c r="G156" s="240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125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>
      <c r="A157" s="233">
        <v>24</v>
      </c>
      <c r="B157" s="234" t="s">
        <v>241</v>
      </c>
      <c r="C157" s="247" t="s">
        <v>242</v>
      </c>
      <c r="D157" s="235" t="s">
        <v>223</v>
      </c>
      <c r="E157" s="236">
        <v>240</v>
      </c>
      <c r="F157" s="237"/>
      <c r="G157" s="238">
        <f>ROUND(E157*F157,2)</f>
        <v>0</v>
      </c>
      <c r="H157" s="237"/>
      <c r="I157" s="238">
        <f>ROUND(E157*H157,2)</f>
        <v>0</v>
      </c>
      <c r="J157" s="237"/>
      <c r="K157" s="238">
        <f>ROUND(E157*J157,2)</f>
        <v>0</v>
      </c>
      <c r="L157" s="238">
        <v>21</v>
      </c>
      <c r="M157" s="238">
        <f>G157*(1+L157/100)</f>
        <v>0</v>
      </c>
      <c r="N157" s="238">
        <v>0</v>
      </c>
      <c r="O157" s="238">
        <f>ROUND(E157*N157,2)</f>
        <v>0</v>
      </c>
      <c r="P157" s="238">
        <v>0</v>
      </c>
      <c r="Q157" s="238">
        <f>ROUND(E157*P157,2)</f>
        <v>0</v>
      </c>
      <c r="R157" s="238"/>
      <c r="S157" s="238" t="s">
        <v>114</v>
      </c>
      <c r="T157" s="239" t="s">
        <v>114</v>
      </c>
      <c r="U157" s="223">
        <v>0</v>
      </c>
      <c r="V157" s="223">
        <f>ROUND(E157*U157,2)</f>
        <v>0</v>
      </c>
      <c r="W157" s="223"/>
      <c r="X157" s="223" t="s">
        <v>115</v>
      </c>
      <c r="Y157" s="214"/>
      <c r="Z157" s="214"/>
      <c r="AA157" s="214"/>
      <c r="AB157" s="214"/>
      <c r="AC157" s="214"/>
      <c r="AD157" s="214"/>
      <c r="AE157" s="214"/>
      <c r="AF157" s="214"/>
      <c r="AG157" s="214" t="s">
        <v>238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>
      <c r="A158" s="221"/>
      <c r="B158" s="222"/>
      <c r="C158" s="248" t="s">
        <v>239</v>
      </c>
      <c r="D158" s="224"/>
      <c r="E158" s="225"/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118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>
      <c r="A159" s="221"/>
      <c r="B159" s="222"/>
      <c r="C159" s="248" t="s">
        <v>243</v>
      </c>
      <c r="D159" s="224"/>
      <c r="E159" s="225"/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118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>
      <c r="A160" s="221"/>
      <c r="B160" s="222"/>
      <c r="C160" s="248" t="s">
        <v>244</v>
      </c>
      <c r="D160" s="224"/>
      <c r="E160" s="225">
        <v>240</v>
      </c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118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>
      <c r="A161" s="221"/>
      <c r="B161" s="222"/>
      <c r="C161" s="249"/>
      <c r="D161" s="240"/>
      <c r="E161" s="240"/>
      <c r="F161" s="240"/>
      <c r="G161" s="240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125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>
      <c r="A162" s="233">
        <v>25</v>
      </c>
      <c r="B162" s="234" t="s">
        <v>245</v>
      </c>
      <c r="C162" s="247" t="s">
        <v>246</v>
      </c>
      <c r="D162" s="235" t="s">
        <v>237</v>
      </c>
      <c r="E162" s="236">
        <v>8</v>
      </c>
      <c r="F162" s="237"/>
      <c r="G162" s="238">
        <f>ROUND(E162*F162,2)</f>
        <v>0</v>
      </c>
      <c r="H162" s="237"/>
      <c r="I162" s="238">
        <f>ROUND(E162*H162,2)</f>
        <v>0</v>
      </c>
      <c r="J162" s="237"/>
      <c r="K162" s="238">
        <f>ROUND(E162*J162,2)</f>
        <v>0</v>
      </c>
      <c r="L162" s="238">
        <v>21</v>
      </c>
      <c r="M162" s="238">
        <f>G162*(1+L162/100)</f>
        <v>0</v>
      </c>
      <c r="N162" s="238">
        <v>0</v>
      </c>
      <c r="O162" s="238">
        <f>ROUND(E162*N162,2)</f>
        <v>0</v>
      </c>
      <c r="P162" s="238">
        <v>0</v>
      </c>
      <c r="Q162" s="238">
        <f>ROUND(E162*P162,2)</f>
        <v>0</v>
      </c>
      <c r="R162" s="238"/>
      <c r="S162" s="238" t="s">
        <v>114</v>
      </c>
      <c r="T162" s="239" t="s">
        <v>114</v>
      </c>
      <c r="U162" s="223">
        <v>0.11</v>
      </c>
      <c r="V162" s="223">
        <f>ROUND(E162*U162,2)</f>
        <v>0.88</v>
      </c>
      <c r="W162" s="223"/>
      <c r="X162" s="223" t="s">
        <v>115</v>
      </c>
      <c r="Y162" s="214"/>
      <c r="Z162" s="214"/>
      <c r="AA162" s="214"/>
      <c r="AB162" s="214"/>
      <c r="AC162" s="214"/>
      <c r="AD162" s="214"/>
      <c r="AE162" s="214"/>
      <c r="AF162" s="214"/>
      <c r="AG162" s="214" t="s">
        <v>238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>
      <c r="A163" s="221"/>
      <c r="B163" s="222"/>
      <c r="C163" s="248" t="s">
        <v>239</v>
      </c>
      <c r="D163" s="224"/>
      <c r="E163" s="225"/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118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>
      <c r="A164" s="221"/>
      <c r="B164" s="222"/>
      <c r="C164" s="248" t="s">
        <v>240</v>
      </c>
      <c r="D164" s="224"/>
      <c r="E164" s="225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118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>
      <c r="A165" s="221"/>
      <c r="B165" s="222"/>
      <c r="C165" s="248" t="s">
        <v>69</v>
      </c>
      <c r="D165" s="224"/>
      <c r="E165" s="225">
        <v>8</v>
      </c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118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>
      <c r="A166" s="221"/>
      <c r="B166" s="222"/>
      <c r="C166" s="249"/>
      <c r="D166" s="240"/>
      <c r="E166" s="240"/>
      <c r="F166" s="240"/>
      <c r="G166" s="240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125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>
      <c r="A167" s="227" t="s">
        <v>108</v>
      </c>
      <c r="B167" s="228" t="s">
        <v>73</v>
      </c>
      <c r="C167" s="246" t="s">
        <v>74</v>
      </c>
      <c r="D167" s="229"/>
      <c r="E167" s="230"/>
      <c r="F167" s="231"/>
      <c r="G167" s="231">
        <f>SUMIF(AG168:AG175,"&lt;&gt;NOR",G168:G175)</f>
        <v>0</v>
      </c>
      <c r="H167" s="231"/>
      <c r="I167" s="231">
        <f>SUM(I168:I175)</f>
        <v>0</v>
      </c>
      <c r="J167" s="231"/>
      <c r="K167" s="231">
        <f>SUM(K168:K175)</f>
        <v>0</v>
      </c>
      <c r="L167" s="231"/>
      <c r="M167" s="231">
        <f>SUM(M168:M175)</f>
        <v>0</v>
      </c>
      <c r="N167" s="231"/>
      <c r="O167" s="231">
        <f>SUM(O168:O175)</f>
        <v>0</v>
      </c>
      <c r="P167" s="231"/>
      <c r="Q167" s="231">
        <f>SUM(Q168:Q175)</f>
        <v>0</v>
      </c>
      <c r="R167" s="231"/>
      <c r="S167" s="231"/>
      <c r="T167" s="232"/>
      <c r="U167" s="226"/>
      <c r="V167" s="226">
        <f>SUM(V168:V175)</f>
        <v>23.92</v>
      </c>
      <c r="W167" s="226"/>
      <c r="X167" s="226"/>
      <c r="AG167" t="s">
        <v>109</v>
      </c>
    </row>
    <row r="168" spans="1:60" outlineLevel="1">
      <c r="A168" s="233">
        <v>26</v>
      </c>
      <c r="B168" s="234" t="s">
        <v>247</v>
      </c>
      <c r="C168" s="247" t="s">
        <v>248</v>
      </c>
      <c r="D168" s="235" t="s">
        <v>249</v>
      </c>
      <c r="E168" s="236">
        <v>10</v>
      </c>
      <c r="F168" s="237"/>
      <c r="G168" s="238">
        <f>ROUND(E168*F168,2)</f>
        <v>0</v>
      </c>
      <c r="H168" s="237"/>
      <c r="I168" s="238">
        <f>ROUND(E168*H168,2)</f>
        <v>0</v>
      </c>
      <c r="J168" s="237"/>
      <c r="K168" s="238">
        <f>ROUND(E168*J168,2)</f>
        <v>0</v>
      </c>
      <c r="L168" s="238">
        <v>21</v>
      </c>
      <c r="M168" s="238">
        <f>G168*(1+L168/100)</f>
        <v>0</v>
      </c>
      <c r="N168" s="238">
        <v>0</v>
      </c>
      <c r="O168" s="238">
        <f>ROUND(E168*N168,2)</f>
        <v>0</v>
      </c>
      <c r="P168" s="238">
        <v>0</v>
      </c>
      <c r="Q168" s="238">
        <f>ROUND(E168*P168,2)</f>
        <v>0</v>
      </c>
      <c r="R168" s="238" t="s">
        <v>250</v>
      </c>
      <c r="S168" s="238" t="s">
        <v>114</v>
      </c>
      <c r="T168" s="239" t="s">
        <v>114</v>
      </c>
      <c r="U168" s="223">
        <v>1</v>
      </c>
      <c r="V168" s="223">
        <f>ROUND(E168*U168,2)</f>
        <v>10</v>
      </c>
      <c r="W168" s="223"/>
      <c r="X168" s="223" t="s">
        <v>115</v>
      </c>
      <c r="Y168" s="214"/>
      <c r="Z168" s="214"/>
      <c r="AA168" s="214"/>
      <c r="AB168" s="214"/>
      <c r="AC168" s="214"/>
      <c r="AD168" s="214"/>
      <c r="AE168" s="214"/>
      <c r="AF168" s="214"/>
      <c r="AG168" s="214" t="s">
        <v>116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>
      <c r="A169" s="221"/>
      <c r="B169" s="222"/>
      <c r="C169" s="248" t="s">
        <v>251</v>
      </c>
      <c r="D169" s="224"/>
      <c r="E169" s="225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118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>
      <c r="A170" s="221"/>
      <c r="B170" s="222"/>
      <c r="C170" s="248" t="s">
        <v>252</v>
      </c>
      <c r="D170" s="224"/>
      <c r="E170" s="225">
        <v>10</v>
      </c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118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>
      <c r="A171" s="221"/>
      <c r="B171" s="222"/>
      <c r="C171" s="249"/>
      <c r="D171" s="240"/>
      <c r="E171" s="240"/>
      <c r="F171" s="240"/>
      <c r="G171" s="240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125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>
      <c r="A172" s="233">
        <v>27</v>
      </c>
      <c r="B172" s="234" t="s">
        <v>253</v>
      </c>
      <c r="C172" s="247" t="s">
        <v>254</v>
      </c>
      <c r="D172" s="235" t="s">
        <v>255</v>
      </c>
      <c r="E172" s="236">
        <v>35.68</v>
      </c>
      <c r="F172" s="237"/>
      <c r="G172" s="238">
        <f>ROUND(E172*F172,2)</f>
        <v>0</v>
      </c>
      <c r="H172" s="237"/>
      <c r="I172" s="238">
        <f>ROUND(E172*H172,2)</f>
        <v>0</v>
      </c>
      <c r="J172" s="237"/>
      <c r="K172" s="238">
        <f>ROUND(E172*J172,2)</f>
        <v>0</v>
      </c>
      <c r="L172" s="238">
        <v>21</v>
      </c>
      <c r="M172" s="238">
        <f>G172*(1+L172/100)</f>
        <v>0</v>
      </c>
      <c r="N172" s="238">
        <v>0</v>
      </c>
      <c r="O172" s="238">
        <f>ROUND(E172*N172,2)</f>
        <v>0</v>
      </c>
      <c r="P172" s="238">
        <v>0</v>
      </c>
      <c r="Q172" s="238">
        <f>ROUND(E172*P172,2)</f>
        <v>0</v>
      </c>
      <c r="R172" s="238" t="s">
        <v>113</v>
      </c>
      <c r="S172" s="238" t="s">
        <v>114</v>
      </c>
      <c r="T172" s="239" t="s">
        <v>114</v>
      </c>
      <c r="U172" s="223">
        <v>0.39</v>
      </c>
      <c r="V172" s="223">
        <f>ROUND(E172*U172,2)</f>
        <v>13.92</v>
      </c>
      <c r="W172" s="223"/>
      <c r="X172" s="223" t="s">
        <v>115</v>
      </c>
      <c r="Y172" s="214"/>
      <c r="Z172" s="214"/>
      <c r="AA172" s="214"/>
      <c r="AB172" s="214"/>
      <c r="AC172" s="214"/>
      <c r="AD172" s="214"/>
      <c r="AE172" s="214"/>
      <c r="AF172" s="214"/>
      <c r="AG172" s="214" t="s">
        <v>116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>
      <c r="A173" s="221"/>
      <c r="B173" s="222"/>
      <c r="C173" s="250" t="s">
        <v>256</v>
      </c>
      <c r="D173" s="242"/>
      <c r="E173" s="242"/>
      <c r="F173" s="242"/>
      <c r="G173" s="242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139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>
      <c r="A174" s="221"/>
      <c r="B174" s="222"/>
      <c r="C174" s="248" t="s">
        <v>257</v>
      </c>
      <c r="D174" s="224"/>
      <c r="E174" s="225">
        <v>35.68</v>
      </c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118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>
      <c r="A175" s="221"/>
      <c r="B175" s="222"/>
      <c r="C175" s="249"/>
      <c r="D175" s="240"/>
      <c r="E175" s="240"/>
      <c r="F175" s="240"/>
      <c r="G175" s="240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125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>
      <c r="A176" s="227" t="s">
        <v>108</v>
      </c>
      <c r="B176" s="228" t="s">
        <v>75</v>
      </c>
      <c r="C176" s="246" t="s">
        <v>76</v>
      </c>
      <c r="D176" s="229"/>
      <c r="E176" s="230"/>
      <c r="F176" s="231"/>
      <c r="G176" s="231">
        <f>SUMIF(AG177:AG188,"&lt;&gt;NOR",G177:G188)</f>
        <v>0</v>
      </c>
      <c r="H176" s="231"/>
      <c r="I176" s="231">
        <f>SUM(I177:I188)</f>
        <v>0</v>
      </c>
      <c r="J176" s="231"/>
      <c r="K176" s="231">
        <f>SUM(K177:K188)</f>
        <v>0</v>
      </c>
      <c r="L176" s="231"/>
      <c r="M176" s="231">
        <f>SUM(M177:M188)</f>
        <v>0</v>
      </c>
      <c r="N176" s="231"/>
      <c r="O176" s="231">
        <f>SUM(O177:O188)</f>
        <v>0</v>
      </c>
      <c r="P176" s="231"/>
      <c r="Q176" s="231">
        <f>SUM(Q177:Q188)</f>
        <v>0</v>
      </c>
      <c r="R176" s="231"/>
      <c r="S176" s="231"/>
      <c r="T176" s="232"/>
      <c r="U176" s="226"/>
      <c r="V176" s="226">
        <f>SUM(V177:V188)</f>
        <v>0</v>
      </c>
      <c r="W176" s="226"/>
      <c r="X176" s="226"/>
      <c r="AG176" t="s">
        <v>109</v>
      </c>
    </row>
    <row r="177" spans="1:60" outlineLevel="1">
      <c r="A177" s="233">
        <v>28</v>
      </c>
      <c r="B177" s="234" t="s">
        <v>43</v>
      </c>
      <c r="C177" s="247" t="s">
        <v>258</v>
      </c>
      <c r="D177" s="235" t="s">
        <v>223</v>
      </c>
      <c r="E177" s="236">
        <v>1</v>
      </c>
      <c r="F177" s="237"/>
      <c r="G177" s="238">
        <f>ROUND(E177*F177,2)</f>
        <v>0</v>
      </c>
      <c r="H177" s="237"/>
      <c r="I177" s="238">
        <f>ROUND(E177*H177,2)</f>
        <v>0</v>
      </c>
      <c r="J177" s="237"/>
      <c r="K177" s="238">
        <f>ROUND(E177*J177,2)</f>
        <v>0</v>
      </c>
      <c r="L177" s="238">
        <v>21</v>
      </c>
      <c r="M177" s="238">
        <f>G177*(1+L177/100)</f>
        <v>0</v>
      </c>
      <c r="N177" s="238">
        <v>0</v>
      </c>
      <c r="O177" s="238">
        <f>ROUND(E177*N177,2)</f>
        <v>0</v>
      </c>
      <c r="P177" s="238">
        <v>0</v>
      </c>
      <c r="Q177" s="238">
        <f>ROUND(E177*P177,2)</f>
        <v>0</v>
      </c>
      <c r="R177" s="238"/>
      <c r="S177" s="238" t="s">
        <v>259</v>
      </c>
      <c r="T177" s="239" t="s">
        <v>260</v>
      </c>
      <c r="U177" s="223">
        <v>0</v>
      </c>
      <c r="V177" s="223">
        <f>ROUND(E177*U177,2)</f>
        <v>0</v>
      </c>
      <c r="W177" s="223"/>
      <c r="X177" s="223" t="s">
        <v>115</v>
      </c>
      <c r="Y177" s="214"/>
      <c r="Z177" s="214"/>
      <c r="AA177" s="214"/>
      <c r="AB177" s="214"/>
      <c r="AC177" s="214"/>
      <c r="AD177" s="214"/>
      <c r="AE177" s="214"/>
      <c r="AF177" s="214"/>
      <c r="AG177" s="214" t="s">
        <v>116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>
      <c r="A178" s="221"/>
      <c r="B178" s="222"/>
      <c r="C178" s="248" t="s">
        <v>261</v>
      </c>
      <c r="D178" s="224"/>
      <c r="E178" s="225"/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118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>
      <c r="A179" s="221"/>
      <c r="B179" s="222"/>
      <c r="C179" s="248" t="s">
        <v>43</v>
      </c>
      <c r="D179" s="224"/>
      <c r="E179" s="225">
        <v>1</v>
      </c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118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>
      <c r="A180" s="221"/>
      <c r="B180" s="222"/>
      <c r="C180" s="249"/>
      <c r="D180" s="240"/>
      <c r="E180" s="240"/>
      <c r="F180" s="240"/>
      <c r="G180" s="240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125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>
      <c r="A181" s="233">
        <v>29</v>
      </c>
      <c r="B181" s="234" t="s">
        <v>65</v>
      </c>
      <c r="C181" s="247" t="s">
        <v>262</v>
      </c>
      <c r="D181" s="235" t="s">
        <v>223</v>
      </c>
      <c r="E181" s="236">
        <v>2</v>
      </c>
      <c r="F181" s="237"/>
      <c r="G181" s="238">
        <f>ROUND(E181*F181,2)</f>
        <v>0</v>
      </c>
      <c r="H181" s="237"/>
      <c r="I181" s="238">
        <f>ROUND(E181*H181,2)</f>
        <v>0</v>
      </c>
      <c r="J181" s="237"/>
      <c r="K181" s="238">
        <f>ROUND(E181*J181,2)</f>
        <v>0</v>
      </c>
      <c r="L181" s="238">
        <v>21</v>
      </c>
      <c r="M181" s="238">
        <f>G181*(1+L181/100)</f>
        <v>0</v>
      </c>
      <c r="N181" s="238">
        <v>0</v>
      </c>
      <c r="O181" s="238">
        <f>ROUND(E181*N181,2)</f>
        <v>0</v>
      </c>
      <c r="P181" s="238">
        <v>0</v>
      </c>
      <c r="Q181" s="238">
        <f>ROUND(E181*P181,2)</f>
        <v>0</v>
      </c>
      <c r="R181" s="238"/>
      <c r="S181" s="238" t="s">
        <v>259</v>
      </c>
      <c r="T181" s="239" t="s">
        <v>260</v>
      </c>
      <c r="U181" s="223">
        <v>0</v>
      </c>
      <c r="V181" s="223">
        <f>ROUND(E181*U181,2)</f>
        <v>0</v>
      </c>
      <c r="W181" s="223"/>
      <c r="X181" s="223" t="s">
        <v>115</v>
      </c>
      <c r="Y181" s="214"/>
      <c r="Z181" s="214"/>
      <c r="AA181" s="214"/>
      <c r="AB181" s="214"/>
      <c r="AC181" s="214"/>
      <c r="AD181" s="214"/>
      <c r="AE181" s="214"/>
      <c r="AF181" s="214"/>
      <c r="AG181" s="214" t="s">
        <v>116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>
      <c r="A182" s="221"/>
      <c r="B182" s="222"/>
      <c r="C182" s="248" t="s">
        <v>263</v>
      </c>
      <c r="D182" s="224"/>
      <c r="E182" s="225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118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>
      <c r="A183" s="221"/>
      <c r="B183" s="222"/>
      <c r="C183" s="248" t="s">
        <v>65</v>
      </c>
      <c r="D183" s="224"/>
      <c r="E183" s="225">
        <v>2</v>
      </c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118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>
      <c r="A184" s="221"/>
      <c r="B184" s="222"/>
      <c r="C184" s="249"/>
      <c r="D184" s="240"/>
      <c r="E184" s="240"/>
      <c r="F184" s="240"/>
      <c r="G184" s="240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125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>
      <c r="A185" s="233">
        <v>30</v>
      </c>
      <c r="B185" s="234" t="s">
        <v>264</v>
      </c>
      <c r="C185" s="247" t="s">
        <v>265</v>
      </c>
      <c r="D185" s="235" t="s">
        <v>266</v>
      </c>
      <c r="E185" s="236">
        <v>1</v>
      </c>
      <c r="F185" s="237"/>
      <c r="G185" s="238">
        <f>ROUND(E185*F185,2)</f>
        <v>0</v>
      </c>
      <c r="H185" s="237"/>
      <c r="I185" s="238">
        <f>ROUND(E185*H185,2)</f>
        <v>0</v>
      </c>
      <c r="J185" s="237"/>
      <c r="K185" s="238">
        <f>ROUND(E185*J185,2)</f>
        <v>0</v>
      </c>
      <c r="L185" s="238">
        <v>21</v>
      </c>
      <c r="M185" s="238">
        <f>G185*(1+L185/100)</f>
        <v>0</v>
      </c>
      <c r="N185" s="238">
        <v>0</v>
      </c>
      <c r="O185" s="238">
        <f>ROUND(E185*N185,2)</f>
        <v>0</v>
      </c>
      <c r="P185" s="238">
        <v>0</v>
      </c>
      <c r="Q185" s="238">
        <f>ROUND(E185*P185,2)</f>
        <v>0</v>
      </c>
      <c r="R185" s="238"/>
      <c r="S185" s="238" t="s">
        <v>259</v>
      </c>
      <c r="T185" s="239" t="s">
        <v>260</v>
      </c>
      <c r="U185" s="223">
        <v>0</v>
      </c>
      <c r="V185" s="223">
        <f>ROUND(E185*U185,2)</f>
        <v>0</v>
      </c>
      <c r="W185" s="223"/>
      <c r="X185" s="223" t="s">
        <v>115</v>
      </c>
      <c r="Y185" s="214"/>
      <c r="Z185" s="214"/>
      <c r="AA185" s="214"/>
      <c r="AB185" s="214"/>
      <c r="AC185" s="214"/>
      <c r="AD185" s="214"/>
      <c r="AE185" s="214"/>
      <c r="AF185" s="214"/>
      <c r="AG185" s="214" t="s">
        <v>116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>
      <c r="A186" s="221"/>
      <c r="B186" s="222"/>
      <c r="C186" s="248" t="s">
        <v>267</v>
      </c>
      <c r="D186" s="224"/>
      <c r="E186" s="225"/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118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>
      <c r="A187" s="221"/>
      <c r="B187" s="222"/>
      <c r="C187" s="248" t="s">
        <v>43</v>
      </c>
      <c r="D187" s="224"/>
      <c r="E187" s="225">
        <v>1</v>
      </c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118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>
      <c r="A188" s="221"/>
      <c r="B188" s="222"/>
      <c r="C188" s="249"/>
      <c r="D188" s="240"/>
      <c r="E188" s="240"/>
      <c r="F188" s="240"/>
      <c r="G188" s="240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14"/>
      <c r="Z188" s="214"/>
      <c r="AA188" s="214"/>
      <c r="AB188" s="214"/>
      <c r="AC188" s="214"/>
      <c r="AD188" s="214"/>
      <c r="AE188" s="214"/>
      <c r="AF188" s="214"/>
      <c r="AG188" s="214" t="s">
        <v>125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>
      <c r="A189" s="227" t="s">
        <v>108</v>
      </c>
      <c r="B189" s="228" t="s">
        <v>77</v>
      </c>
      <c r="C189" s="246" t="s">
        <v>78</v>
      </c>
      <c r="D189" s="229"/>
      <c r="E189" s="230"/>
      <c r="F189" s="231"/>
      <c r="G189" s="231">
        <f>SUMIF(AG190:AG231,"&lt;&gt;NOR",G190:G231)</f>
        <v>0</v>
      </c>
      <c r="H189" s="231"/>
      <c r="I189" s="231">
        <f>SUM(I190:I231)</f>
        <v>0</v>
      </c>
      <c r="J189" s="231"/>
      <c r="K189" s="231">
        <f>SUM(K190:K231)</f>
        <v>0</v>
      </c>
      <c r="L189" s="231"/>
      <c r="M189" s="231">
        <f>SUM(M190:M231)</f>
        <v>0</v>
      </c>
      <c r="N189" s="231"/>
      <c r="O189" s="231">
        <f>SUM(O190:O231)</f>
        <v>0</v>
      </c>
      <c r="P189" s="231"/>
      <c r="Q189" s="231">
        <f>SUM(Q190:Q231)</f>
        <v>0</v>
      </c>
      <c r="R189" s="231"/>
      <c r="S189" s="231"/>
      <c r="T189" s="232"/>
      <c r="U189" s="226"/>
      <c r="V189" s="226">
        <f>SUM(V190:V231)</f>
        <v>2.44</v>
      </c>
      <c r="W189" s="226"/>
      <c r="X189" s="226"/>
      <c r="AG189" t="s">
        <v>109</v>
      </c>
    </row>
    <row r="190" spans="1:60" ht="33.75" outlineLevel="1">
      <c r="A190" s="233">
        <v>31</v>
      </c>
      <c r="B190" s="234" t="s">
        <v>268</v>
      </c>
      <c r="C190" s="247" t="s">
        <v>269</v>
      </c>
      <c r="D190" s="235" t="s">
        <v>255</v>
      </c>
      <c r="E190" s="236">
        <v>24.384</v>
      </c>
      <c r="F190" s="237"/>
      <c r="G190" s="238">
        <f>ROUND(E190*F190,2)</f>
        <v>0</v>
      </c>
      <c r="H190" s="237"/>
      <c r="I190" s="238">
        <f>ROUND(E190*H190,2)</f>
        <v>0</v>
      </c>
      <c r="J190" s="237"/>
      <c r="K190" s="238">
        <f>ROUND(E190*J190,2)</f>
        <v>0</v>
      </c>
      <c r="L190" s="238">
        <v>21</v>
      </c>
      <c r="M190" s="238">
        <f>G190*(1+L190/100)</f>
        <v>0</v>
      </c>
      <c r="N190" s="238">
        <v>0</v>
      </c>
      <c r="O190" s="238">
        <f>ROUND(E190*N190,2)</f>
        <v>0</v>
      </c>
      <c r="P190" s="238">
        <v>0</v>
      </c>
      <c r="Q190" s="238">
        <f>ROUND(E190*P190,2)</f>
        <v>0</v>
      </c>
      <c r="R190" s="238" t="s">
        <v>270</v>
      </c>
      <c r="S190" s="238" t="s">
        <v>114</v>
      </c>
      <c r="T190" s="239" t="s">
        <v>114</v>
      </c>
      <c r="U190" s="223">
        <v>0</v>
      </c>
      <c r="V190" s="223">
        <f>ROUND(E190*U190,2)</f>
        <v>0</v>
      </c>
      <c r="W190" s="223"/>
      <c r="X190" s="223" t="s">
        <v>115</v>
      </c>
      <c r="Y190" s="214"/>
      <c r="Z190" s="214"/>
      <c r="AA190" s="214"/>
      <c r="AB190" s="214"/>
      <c r="AC190" s="214"/>
      <c r="AD190" s="214"/>
      <c r="AE190" s="214"/>
      <c r="AF190" s="214"/>
      <c r="AG190" s="214" t="s">
        <v>116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>
      <c r="A191" s="221"/>
      <c r="B191" s="222"/>
      <c r="C191" s="250" t="s">
        <v>271</v>
      </c>
      <c r="D191" s="242"/>
      <c r="E191" s="242"/>
      <c r="F191" s="242"/>
      <c r="G191" s="242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139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>
      <c r="A192" s="221"/>
      <c r="B192" s="222"/>
      <c r="C192" s="251" t="s">
        <v>272</v>
      </c>
      <c r="D192" s="243"/>
      <c r="E192" s="243"/>
      <c r="F192" s="243"/>
      <c r="G192" s="24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14"/>
      <c r="Z192" s="214"/>
      <c r="AA192" s="214"/>
      <c r="AB192" s="214"/>
      <c r="AC192" s="214"/>
      <c r="AD192" s="214"/>
      <c r="AE192" s="214"/>
      <c r="AF192" s="214"/>
      <c r="AG192" s="214" t="s">
        <v>273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>
      <c r="A193" s="221"/>
      <c r="B193" s="222"/>
      <c r="C193" s="251" t="s">
        <v>274</v>
      </c>
      <c r="D193" s="243"/>
      <c r="E193" s="243"/>
      <c r="F193" s="243"/>
      <c r="G193" s="24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14"/>
      <c r="Z193" s="214"/>
      <c r="AA193" s="214"/>
      <c r="AB193" s="214"/>
      <c r="AC193" s="214"/>
      <c r="AD193" s="214"/>
      <c r="AE193" s="214"/>
      <c r="AF193" s="214"/>
      <c r="AG193" s="214" t="s">
        <v>273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ht="22.5" outlineLevel="1">
      <c r="A194" s="221"/>
      <c r="B194" s="222"/>
      <c r="C194" s="251" t="s">
        <v>275</v>
      </c>
      <c r="D194" s="243"/>
      <c r="E194" s="243"/>
      <c r="F194" s="243"/>
      <c r="G194" s="243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14"/>
      <c r="Z194" s="214"/>
      <c r="AA194" s="214"/>
      <c r="AB194" s="214"/>
      <c r="AC194" s="214"/>
      <c r="AD194" s="214"/>
      <c r="AE194" s="214"/>
      <c r="AF194" s="214"/>
      <c r="AG194" s="214" t="s">
        <v>273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41" t="str">
        <f>C194</f>
        <v>- při vodorovné dopravě po vodě : vyložení na hromady na suchu nebo na přeložení na dopravní prostředek na suchu do 15 m vodorovně a současně do 4 m svisle,</v>
      </c>
      <c r="BB194" s="214"/>
      <c r="BC194" s="214"/>
      <c r="BD194" s="214"/>
      <c r="BE194" s="214"/>
      <c r="BF194" s="214"/>
      <c r="BG194" s="214"/>
      <c r="BH194" s="214"/>
    </row>
    <row r="195" spans="1:60" outlineLevel="1">
      <c r="A195" s="221"/>
      <c r="B195" s="222"/>
      <c r="C195" s="251" t="s">
        <v>276</v>
      </c>
      <c r="D195" s="243"/>
      <c r="E195" s="243"/>
      <c r="F195" s="243"/>
      <c r="G195" s="24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14"/>
      <c r="Z195" s="214"/>
      <c r="AA195" s="214"/>
      <c r="AB195" s="214"/>
      <c r="AC195" s="214"/>
      <c r="AD195" s="214"/>
      <c r="AE195" s="214"/>
      <c r="AF195" s="214"/>
      <c r="AG195" s="214" t="s">
        <v>273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>
      <c r="A196" s="221"/>
      <c r="B196" s="222"/>
      <c r="C196" s="248" t="s">
        <v>277</v>
      </c>
      <c r="D196" s="224"/>
      <c r="E196" s="225"/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118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>
      <c r="A197" s="221"/>
      <c r="B197" s="222"/>
      <c r="C197" s="248" t="s">
        <v>278</v>
      </c>
      <c r="D197" s="224"/>
      <c r="E197" s="225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118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>
      <c r="A198" s="221"/>
      <c r="B198" s="222"/>
      <c r="C198" s="248" t="s">
        <v>279</v>
      </c>
      <c r="D198" s="224"/>
      <c r="E198" s="225">
        <v>9.9730000000000008</v>
      </c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118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>
      <c r="A199" s="221"/>
      <c r="B199" s="222"/>
      <c r="C199" s="248" t="s">
        <v>280</v>
      </c>
      <c r="D199" s="224"/>
      <c r="E199" s="225"/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118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>
      <c r="A200" s="221"/>
      <c r="B200" s="222"/>
      <c r="C200" s="248" t="s">
        <v>281</v>
      </c>
      <c r="D200" s="224"/>
      <c r="E200" s="225">
        <v>5.0750000000000002</v>
      </c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118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>
      <c r="A201" s="221"/>
      <c r="B201" s="222"/>
      <c r="C201" s="248" t="s">
        <v>282</v>
      </c>
      <c r="D201" s="224"/>
      <c r="E201" s="225"/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118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>
      <c r="A202" s="221"/>
      <c r="B202" s="222"/>
      <c r="C202" s="248" t="s">
        <v>283</v>
      </c>
      <c r="D202" s="224"/>
      <c r="E202" s="225">
        <v>9.3360000000000003</v>
      </c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118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>
      <c r="A203" s="221"/>
      <c r="B203" s="222"/>
      <c r="C203" s="249"/>
      <c r="D203" s="240"/>
      <c r="E203" s="240"/>
      <c r="F203" s="240"/>
      <c r="G203" s="240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125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ht="33.75" outlineLevel="1">
      <c r="A204" s="233">
        <v>32</v>
      </c>
      <c r="B204" s="234" t="s">
        <v>284</v>
      </c>
      <c r="C204" s="247" t="s">
        <v>285</v>
      </c>
      <c r="D204" s="235" t="s">
        <v>255</v>
      </c>
      <c r="E204" s="236">
        <v>97.536000000000001</v>
      </c>
      <c r="F204" s="237"/>
      <c r="G204" s="238">
        <f>ROUND(E204*F204,2)</f>
        <v>0</v>
      </c>
      <c r="H204" s="237"/>
      <c r="I204" s="238">
        <f>ROUND(E204*H204,2)</f>
        <v>0</v>
      </c>
      <c r="J204" s="237"/>
      <c r="K204" s="238">
        <f>ROUND(E204*J204,2)</f>
        <v>0</v>
      </c>
      <c r="L204" s="238">
        <v>21</v>
      </c>
      <c r="M204" s="238">
        <f>G204*(1+L204/100)</f>
        <v>0</v>
      </c>
      <c r="N204" s="238">
        <v>0</v>
      </c>
      <c r="O204" s="238">
        <f>ROUND(E204*N204,2)</f>
        <v>0</v>
      </c>
      <c r="P204" s="238">
        <v>0</v>
      </c>
      <c r="Q204" s="238">
        <f>ROUND(E204*P204,2)</f>
        <v>0</v>
      </c>
      <c r="R204" s="238" t="s">
        <v>270</v>
      </c>
      <c r="S204" s="238" t="s">
        <v>114</v>
      </c>
      <c r="T204" s="239" t="s">
        <v>114</v>
      </c>
      <c r="U204" s="223">
        <v>0</v>
      </c>
      <c r="V204" s="223">
        <f>ROUND(E204*U204,2)</f>
        <v>0</v>
      </c>
      <c r="W204" s="223"/>
      <c r="X204" s="223" t="s">
        <v>115</v>
      </c>
      <c r="Y204" s="214"/>
      <c r="Z204" s="214"/>
      <c r="AA204" s="214"/>
      <c r="AB204" s="214"/>
      <c r="AC204" s="214"/>
      <c r="AD204" s="214"/>
      <c r="AE204" s="214"/>
      <c r="AF204" s="214"/>
      <c r="AG204" s="214" t="s">
        <v>116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>
      <c r="A205" s="221"/>
      <c r="B205" s="222"/>
      <c r="C205" s="250" t="s">
        <v>271</v>
      </c>
      <c r="D205" s="242"/>
      <c r="E205" s="242"/>
      <c r="F205" s="242"/>
      <c r="G205" s="242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139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>
      <c r="A206" s="221"/>
      <c r="B206" s="222"/>
      <c r="C206" s="248" t="s">
        <v>286</v>
      </c>
      <c r="D206" s="224"/>
      <c r="E206" s="225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118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>
      <c r="A207" s="221"/>
      <c r="B207" s="222"/>
      <c r="C207" s="248" t="s">
        <v>287</v>
      </c>
      <c r="D207" s="224"/>
      <c r="E207" s="225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118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>
      <c r="A208" s="221"/>
      <c r="B208" s="222"/>
      <c r="C208" s="248" t="s">
        <v>288</v>
      </c>
      <c r="D208" s="224"/>
      <c r="E208" s="225">
        <v>97.536000000000001</v>
      </c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14"/>
      <c r="Z208" s="214"/>
      <c r="AA208" s="214"/>
      <c r="AB208" s="214"/>
      <c r="AC208" s="214"/>
      <c r="AD208" s="214"/>
      <c r="AE208" s="214"/>
      <c r="AF208" s="214"/>
      <c r="AG208" s="214" t="s">
        <v>118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>
      <c r="A209" s="221"/>
      <c r="B209" s="222"/>
      <c r="C209" s="249"/>
      <c r="D209" s="240"/>
      <c r="E209" s="240"/>
      <c r="F209" s="240"/>
      <c r="G209" s="240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125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>
      <c r="A210" s="233">
        <v>33</v>
      </c>
      <c r="B210" s="234" t="s">
        <v>289</v>
      </c>
      <c r="C210" s="247" t="s">
        <v>290</v>
      </c>
      <c r="D210" s="235" t="s">
        <v>255</v>
      </c>
      <c r="E210" s="236">
        <v>24.384</v>
      </c>
      <c r="F210" s="237"/>
      <c r="G210" s="238">
        <f>ROUND(E210*F210,2)</f>
        <v>0</v>
      </c>
      <c r="H210" s="237"/>
      <c r="I210" s="238">
        <f>ROUND(E210*H210,2)</f>
        <v>0</v>
      </c>
      <c r="J210" s="237"/>
      <c r="K210" s="238">
        <f>ROUND(E210*J210,2)</f>
        <v>0</v>
      </c>
      <c r="L210" s="238">
        <v>21</v>
      </c>
      <c r="M210" s="238">
        <f>G210*(1+L210/100)</f>
        <v>0</v>
      </c>
      <c r="N210" s="238">
        <v>0</v>
      </c>
      <c r="O210" s="238">
        <f>ROUND(E210*N210,2)</f>
        <v>0</v>
      </c>
      <c r="P210" s="238">
        <v>0</v>
      </c>
      <c r="Q210" s="238">
        <f>ROUND(E210*P210,2)</f>
        <v>0</v>
      </c>
      <c r="R210" s="238" t="s">
        <v>113</v>
      </c>
      <c r="S210" s="238" t="s">
        <v>114</v>
      </c>
      <c r="T210" s="239" t="s">
        <v>114</v>
      </c>
      <c r="U210" s="223">
        <v>0.1</v>
      </c>
      <c r="V210" s="223">
        <f>ROUND(E210*U210,2)</f>
        <v>2.44</v>
      </c>
      <c r="W210" s="223"/>
      <c r="X210" s="223" t="s">
        <v>115</v>
      </c>
      <c r="Y210" s="214"/>
      <c r="Z210" s="214"/>
      <c r="AA210" s="214"/>
      <c r="AB210" s="214"/>
      <c r="AC210" s="214"/>
      <c r="AD210" s="214"/>
      <c r="AE210" s="214"/>
      <c r="AF210" s="214"/>
      <c r="AG210" s="214" t="s">
        <v>116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>
      <c r="A211" s="221"/>
      <c r="B211" s="222"/>
      <c r="C211" s="250" t="s">
        <v>291</v>
      </c>
      <c r="D211" s="242"/>
      <c r="E211" s="242"/>
      <c r="F211" s="242"/>
      <c r="G211" s="242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139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>
      <c r="A212" s="221"/>
      <c r="B212" s="222"/>
      <c r="C212" s="248" t="s">
        <v>277</v>
      </c>
      <c r="D212" s="224"/>
      <c r="E212" s="225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118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>
      <c r="A213" s="221"/>
      <c r="B213" s="222"/>
      <c r="C213" s="248" t="s">
        <v>278</v>
      </c>
      <c r="D213" s="224"/>
      <c r="E213" s="225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118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>
      <c r="A214" s="221"/>
      <c r="B214" s="222"/>
      <c r="C214" s="248" t="s">
        <v>279</v>
      </c>
      <c r="D214" s="224"/>
      <c r="E214" s="225">
        <v>9.9730000000000008</v>
      </c>
      <c r="F214" s="223"/>
      <c r="G214" s="223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118</v>
      </c>
      <c r="AH214" s="214">
        <v>0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>
      <c r="A215" s="221"/>
      <c r="B215" s="222"/>
      <c r="C215" s="248" t="s">
        <v>280</v>
      </c>
      <c r="D215" s="224"/>
      <c r="E215" s="225"/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118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>
      <c r="A216" s="221"/>
      <c r="B216" s="222"/>
      <c r="C216" s="248" t="s">
        <v>281</v>
      </c>
      <c r="D216" s="224"/>
      <c r="E216" s="225">
        <v>5.0750000000000002</v>
      </c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118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>
      <c r="A217" s="221"/>
      <c r="B217" s="222"/>
      <c r="C217" s="248" t="s">
        <v>282</v>
      </c>
      <c r="D217" s="224"/>
      <c r="E217" s="225"/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118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>
      <c r="A218" s="221"/>
      <c r="B218" s="222"/>
      <c r="C218" s="248" t="s">
        <v>283</v>
      </c>
      <c r="D218" s="224"/>
      <c r="E218" s="225">
        <v>9.3360000000000003</v>
      </c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118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>
      <c r="A219" s="221"/>
      <c r="B219" s="222"/>
      <c r="C219" s="249"/>
      <c r="D219" s="240"/>
      <c r="E219" s="240"/>
      <c r="F219" s="240"/>
      <c r="G219" s="240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125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ht="22.5" outlineLevel="1">
      <c r="A220" s="233">
        <v>34</v>
      </c>
      <c r="B220" s="234" t="s">
        <v>292</v>
      </c>
      <c r="C220" s="247" t="s">
        <v>293</v>
      </c>
      <c r="D220" s="235" t="s">
        <v>255</v>
      </c>
      <c r="E220" s="236">
        <v>19.309000000000001</v>
      </c>
      <c r="F220" s="237"/>
      <c r="G220" s="238">
        <f>ROUND(E220*F220,2)</f>
        <v>0</v>
      </c>
      <c r="H220" s="237"/>
      <c r="I220" s="238">
        <f>ROUND(E220*H220,2)</f>
        <v>0</v>
      </c>
      <c r="J220" s="237"/>
      <c r="K220" s="238">
        <f>ROUND(E220*J220,2)</f>
        <v>0</v>
      </c>
      <c r="L220" s="238">
        <v>21</v>
      </c>
      <c r="M220" s="238">
        <f>G220*(1+L220/100)</f>
        <v>0</v>
      </c>
      <c r="N220" s="238">
        <v>0</v>
      </c>
      <c r="O220" s="238">
        <f>ROUND(E220*N220,2)</f>
        <v>0</v>
      </c>
      <c r="P220" s="238">
        <v>0</v>
      </c>
      <c r="Q220" s="238">
        <f>ROUND(E220*P220,2)</f>
        <v>0</v>
      </c>
      <c r="R220" s="238" t="s">
        <v>294</v>
      </c>
      <c r="S220" s="238" t="s">
        <v>114</v>
      </c>
      <c r="T220" s="239" t="s">
        <v>114</v>
      </c>
      <c r="U220" s="223">
        <v>0</v>
      </c>
      <c r="V220" s="223">
        <f>ROUND(E220*U220,2)</f>
        <v>0</v>
      </c>
      <c r="W220" s="223"/>
      <c r="X220" s="223" t="s">
        <v>115</v>
      </c>
      <c r="Y220" s="214"/>
      <c r="Z220" s="214"/>
      <c r="AA220" s="214"/>
      <c r="AB220" s="214"/>
      <c r="AC220" s="214"/>
      <c r="AD220" s="214"/>
      <c r="AE220" s="214"/>
      <c r="AF220" s="214"/>
      <c r="AG220" s="214" t="s">
        <v>116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>
      <c r="A221" s="221"/>
      <c r="B221" s="222"/>
      <c r="C221" s="248" t="s">
        <v>295</v>
      </c>
      <c r="D221" s="224"/>
      <c r="E221" s="225"/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118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>
      <c r="A222" s="221"/>
      <c r="B222" s="222"/>
      <c r="C222" s="248" t="s">
        <v>282</v>
      </c>
      <c r="D222" s="224"/>
      <c r="E222" s="225"/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14"/>
      <c r="Z222" s="214"/>
      <c r="AA222" s="214"/>
      <c r="AB222" s="214"/>
      <c r="AC222" s="214"/>
      <c r="AD222" s="214"/>
      <c r="AE222" s="214"/>
      <c r="AF222" s="214"/>
      <c r="AG222" s="214" t="s">
        <v>118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>
      <c r="A223" s="221"/>
      <c r="B223" s="222"/>
      <c r="C223" s="248" t="s">
        <v>283</v>
      </c>
      <c r="D223" s="224"/>
      <c r="E223" s="225">
        <v>9.3360000000000003</v>
      </c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118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>
      <c r="A224" s="221"/>
      <c r="B224" s="222"/>
      <c r="C224" s="248" t="s">
        <v>278</v>
      </c>
      <c r="D224" s="224"/>
      <c r="E224" s="225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118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>
      <c r="A225" s="221"/>
      <c r="B225" s="222"/>
      <c r="C225" s="248" t="s">
        <v>279</v>
      </c>
      <c r="D225" s="224"/>
      <c r="E225" s="225">
        <v>9.9730000000000008</v>
      </c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118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>
      <c r="A226" s="221"/>
      <c r="B226" s="222"/>
      <c r="C226" s="249"/>
      <c r="D226" s="240"/>
      <c r="E226" s="240"/>
      <c r="F226" s="240"/>
      <c r="G226" s="240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125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>
      <c r="A227" s="233">
        <v>35</v>
      </c>
      <c r="B227" s="234" t="s">
        <v>296</v>
      </c>
      <c r="C227" s="247" t="s">
        <v>297</v>
      </c>
      <c r="D227" s="235" t="s">
        <v>255</v>
      </c>
      <c r="E227" s="236">
        <v>5.0750000000000002</v>
      </c>
      <c r="F227" s="237"/>
      <c r="G227" s="238">
        <f>ROUND(E227*F227,2)</f>
        <v>0</v>
      </c>
      <c r="H227" s="237"/>
      <c r="I227" s="238">
        <f>ROUND(E227*H227,2)</f>
        <v>0</v>
      </c>
      <c r="J227" s="237"/>
      <c r="K227" s="238">
        <f>ROUND(E227*J227,2)</f>
        <v>0</v>
      </c>
      <c r="L227" s="238">
        <v>21</v>
      </c>
      <c r="M227" s="238">
        <f>G227*(1+L227/100)</f>
        <v>0</v>
      </c>
      <c r="N227" s="238">
        <v>0</v>
      </c>
      <c r="O227" s="238">
        <f>ROUND(E227*N227,2)</f>
        <v>0</v>
      </c>
      <c r="P227" s="238">
        <v>0</v>
      </c>
      <c r="Q227" s="238">
        <f>ROUND(E227*P227,2)</f>
        <v>0</v>
      </c>
      <c r="R227" s="238" t="s">
        <v>294</v>
      </c>
      <c r="S227" s="238" t="s">
        <v>114</v>
      </c>
      <c r="T227" s="239" t="s">
        <v>114</v>
      </c>
      <c r="U227" s="223">
        <v>0</v>
      </c>
      <c r="V227" s="223">
        <f>ROUND(E227*U227,2)</f>
        <v>0</v>
      </c>
      <c r="W227" s="223"/>
      <c r="X227" s="223" t="s">
        <v>115</v>
      </c>
      <c r="Y227" s="214"/>
      <c r="Z227" s="214"/>
      <c r="AA227" s="214"/>
      <c r="AB227" s="214"/>
      <c r="AC227" s="214"/>
      <c r="AD227" s="214"/>
      <c r="AE227" s="214"/>
      <c r="AF227" s="214"/>
      <c r="AG227" s="214" t="s">
        <v>116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>
      <c r="A228" s="221"/>
      <c r="B228" s="222"/>
      <c r="C228" s="248" t="s">
        <v>184</v>
      </c>
      <c r="D228" s="224"/>
      <c r="E228" s="225"/>
      <c r="F228" s="223"/>
      <c r="G228" s="223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118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>
      <c r="A229" s="221"/>
      <c r="B229" s="222"/>
      <c r="C229" s="248" t="s">
        <v>280</v>
      </c>
      <c r="D229" s="224"/>
      <c r="E229" s="225"/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118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>
      <c r="A230" s="221"/>
      <c r="B230" s="222"/>
      <c r="C230" s="248" t="s">
        <v>281</v>
      </c>
      <c r="D230" s="224"/>
      <c r="E230" s="225">
        <v>5.0750000000000002</v>
      </c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118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>
      <c r="A231" s="221"/>
      <c r="B231" s="222"/>
      <c r="C231" s="249"/>
      <c r="D231" s="240"/>
      <c r="E231" s="240"/>
      <c r="F231" s="240"/>
      <c r="G231" s="240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14"/>
      <c r="Z231" s="214"/>
      <c r="AA231" s="214"/>
      <c r="AB231" s="214"/>
      <c r="AC231" s="214"/>
      <c r="AD231" s="214"/>
      <c r="AE231" s="214"/>
      <c r="AF231" s="214"/>
      <c r="AG231" s="214" t="s">
        <v>125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>
      <c r="A232" s="227" t="s">
        <v>108</v>
      </c>
      <c r="B232" s="228" t="s">
        <v>80</v>
      </c>
      <c r="C232" s="246" t="s">
        <v>27</v>
      </c>
      <c r="D232" s="229"/>
      <c r="E232" s="230"/>
      <c r="F232" s="231"/>
      <c r="G232" s="231">
        <f>SUMIF(AG233:AG239,"&lt;&gt;NOR",G233:G239)</f>
        <v>0</v>
      </c>
      <c r="H232" s="231"/>
      <c r="I232" s="231">
        <f>SUM(I233:I239)</f>
        <v>0</v>
      </c>
      <c r="J232" s="231"/>
      <c r="K232" s="231">
        <f>SUM(K233:K239)</f>
        <v>0</v>
      </c>
      <c r="L232" s="231"/>
      <c r="M232" s="231">
        <f>SUM(M233:M239)</f>
        <v>0</v>
      </c>
      <c r="N232" s="231"/>
      <c r="O232" s="231">
        <f>SUM(O233:O239)</f>
        <v>0</v>
      </c>
      <c r="P232" s="231"/>
      <c r="Q232" s="231">
        <f>SUM(Q233:Q239)</f>
        <v>0</v>
      </c>
      <c r="R232" s="231"/>
      <c r="S232" s="231"/>
      <c r="T232" s="232"/>
      <c r="U232" s="226"/>
      <c r="V232" s="226">
        <f>SUM(V233:V239)</f>
        <v>0</v>
      </c>
      <c r="W232" s="226"/>
      <c r="X232" s="226"/>
      <c r="AG232" t="s">
        <v>109</v>
      </c>
    </row>
    <row r="233" spans="1:60" outlineLevel="1">
      <c r="A233" s="233">
        <v>36</v>
      </c>
      <c r="B233" s="234" t="s">
        <v>298</v>
      </c>
      <c r="C233" s="247" t="s">
        <v>299</v>
      </c>
      <c r="D233" s="235" t="s">
        <v>300</v>
      </c>
      <c r="E233" s="236">
        <v>1</v>
      </c>
      <c r="F233" s="237"/>
      <c r="G233" s="238">
        <f>ROUND(E233*F233,2)</f>
        <v>0</v>
      </c>
      <c r="H233" s="237"/>
      <c r="I233" s="238">
        <f>ROUND(E233*H233,2)</f>
        <v>0</v>
      </c>
      <c r="J233" s="237"/>
      <c r="K233" s="238">
        <f>ROUND(E233*J233,2)</f>
        <v>0</v>
      </c>
      <c r="L233" s="238">
        <v>21</v>
      </c>
      <c r="M233" s="238">
        <f>G233*(1+L233/100)</f>
        <v>0</v>
      </c>
      <c r="N233" s="238">
        <v>0</v>
      </c>
      <c r="O233" s="238">
        <f>ROUND(E233*N233,2)</f>
        <v>0</v>
      </c>
      <c r="P233" s="238">
        <v>0</v>
      </c>
      <c r="Q233" s="238">
        <f>ROUND(E233*P233,2)</f>
        <v>0</v>
      </c>
      <c r="R233" s="238"/>
      <c r="S233" s="238" t="s">
        <v>114</v>
      </c>
      <c r="T233" s="239" t="s">
        <v>260</v>
      </c>
      <c r="U233" s="223">
        <v>0</v>
      </c>
      <c r="V233" s="223">
        <f>ROUND(E233*U233,2)</f>
        <v>0</v>
      </c>
      <c r="W233" s="223"/>
      <c r="X233" s="223" t="s">
        <v>301</v>
      </c>
      <c r="Y233" s="214"/>
      <c r="Z233" s="214"/>
      <c r="AA233" s="214"/>
      <c r="AB233" s="214"/>
      <c r="AC233" s="214"/>
      <c r="AD233" s="214"/>
      <c r="AE233" s="214"/>
      <c r="AF233" s="214"/>
      <c r="AG233" s="214" t="s">
        <v>302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>
      <c r="A234" s="221"/>
      <c r="B234" s="222"/>
      <c r="C234" s="252" t="s">
        <v>303</v>
      </c>
      <c r="D234" s="244"/>
      <c r="E234" s="244"/>
      <c r="F234" s="244"/>
      <c r="G234" s="244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14"/>
      <c r="Z234" s="214"/>
      <c r="AA234" s="214"/>
      <c r="AB234" s="214"/>
      <c r="AC234" s="214"/>
      <c r="AD234" s="214"/>
      <c r="AE234" s="214"/>
      <c r="AF234" s="214"/>
      <c r="AG234" s="214" t="s">
        <v>273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>
      <c r="A235" s="221"/>
      <c r="B235" s="222"/>
      <c r="C235" s="248" t="s">
        <v>43</v>
      </c>
      <c r="D235" s="224"/>
      <c r="E235" s="225">
        <v>1</v>
      </c>
      <c r="F235" s="223"/>
      <c r="G235" s="223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  <c r="X235" s="223"/>
      <c r="Y235" s="214"/>
      <c r="Z235" s="214"/>
      <c r="AA235" s="214"/>
      <c r="AB235" s="214"/>
      <c r="AC235" s="214"/>
      <c r="AD235" s="214"/>
      <c r="AE235" s="214"/>
      <c r="AF235" s="214"/>
      <c r="AG235" s="214" t="s">
        <v>118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>
      <c r="A236" s="221"/>
      <c r="B236" s="222"/>
      <c r="C236" s="249"/>
      <c r="D236" s="240"/>
      <c r="E236" s="240"/>
      <c r="F236" s="240"/>
      <c r="G236" s="240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14"/>
      <c r="Z236" s="214"/>
      <c r="AA236" s="214"/>
      <c r="AB236" s="214"/>
      <c r="AC236" s="214"/>
      <c r="AD236" s="214"/>
      <c r="AE236" s="214"/>
      <c r="AF236" s="214"/>
      <c r="AG236" s="214" t="s">
        <v>125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>
      <c r="A237" s="233">
        <v>37</v>
      </c>
      <c r="B237" s="234" t="s">
        <v>304</v>
      </c>
      <c r="C237" s="247" t="s">
        <v>305</v>
      </c>
      <c r="D237" s="235" t="s">
        <v>300</v>
      </c>
      <c r="E237" s="236">
        <v>1</v>
      </c>
      <c r="F237" s="237"/>
      <c r="G237" s="238">
        <f>ROUND(E237*F237,2)</f>
        <v>0</v>
      </c>
      <c r="H237" s="237"/>
      <c r="I237" s="238">
        <f>ROUND(E237*H237,2)</f>
        <v>0</v>
      </c>
      <c r="J237" s="237"/>
      <c r="K237" s="238">
        <f>ROUND(E237*J237,2)</f>
        <v>0</v>
      </c>
      <c r="L237" s="238">
        <v>21</v>
      </c>
      <c r="M237" s="238">
        <f>G237*(1+L237/100)</f>
        <v>0</v>
      </c>
      <c r="N237" s="238">
        <v>0</v>
      </c>
      <c r="O237" s="238">
        <f>ROUND(E237*N237,2)</f>
        <v>0</v>
      </c>
      <c r="P237" s="238">
        <v>0</v>
      </c>
      <c r="Q237" s="238">
        <f>ROUND(E237*P237,2)</f>
        <v>0</v>
      </c>
      <c r="R237" s="238"/>
      <c r="S237" s="238" t="s">
        <v>259</v>
      </c>
      <c r="T237" s="239" t="s">
        <v>260</v>
      </c>
      <c r="U237" s="223">
        <v>0</v>
      </c>
      <c r="V237" s="223">
        <f>ROUND(E237*U237,2)</f>
        <v>0</v>
      </c>
      <c r="W237" s="223"/>
      <c r="X237" s="223" t="s">
        <v>301</v>
      </c>
      <c r="Y237" s="214"/>
      <c r="Z237" s="214"/>
      <c r="AA237" s="214"/>
      <c r="AB237" s="214"/>
      <c r="AC237" s="214"/>
      <c r="AD237" s="214"/>
      <c r="AE237" s="214"/>
      <c r="AF237" s="214"/>
      <c r="AG237" s="214" t="s">
        <v>302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>
      <c r="A238" s="221"/>
      <c r="B238" s="222"/>
      <c r="C238" s="248" t="s">
        <v>43</v>
      </c>
      <c r="D238" s="224"/>
      <c r="E238" s="225">
        <v>1</v>
      </c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23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118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>
      <c r="A239" s="221"/>
      <c r="B239" s="222"/>
      <c r="C239" s="249"/>
      <c r="D239" s="240"/>
      <c r="E239" s="240"/>
      <c r="F239" s="240"/>
      <c r="G239" s="240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  <c r="X239" s="223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125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>
      <c r="A240" s="3"/>
      <c r="B240" s="4"/>
      <c r="C240" s="253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AE240">
        <v>15</v>
      </c>
      <c r="AF240">
        <v>21</v>
      </c>
      <c r="AG240" t="s">
        <v>95</v>
      </c>
    </row>
    <row r="241" spans="1:33">
      <c r="A241" s="217"/>
      <c r="B241" s="218" t="s">
        <v>29</v>
      </c>
      <c r="C241" s="254"/>
      <c r="D241" s="219"/>
      <c r="E241" s="220"/>
      <c r="F241" s="220"/>
      <c r="G241" s="245">
        <f>G8+G84+G92+G135+G141+G167+G176+G189+G232</f>
        <v>0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AE241">
        <f>SUMIF(L7:L239,AE240,G7:G239)</f>
        <v>0</v>
      </c>
      <c r="AF241">
        <f>SUMIF(L7:L239,AF240,G7:G239)</f>
        <v>0</v>
      </c>
      <c r="AG241" t="s">
        <v>306</v>
      </c>
    </row>
    <row r="242" spans="1:33">
      <c r="C242" s="255"/>
      <c r="D242" s="10"/>
      <c r="AG242" t="s">
        <v>307</v>
      </c>
    </row>
    <row r="243" spans="1:33">
      <c r="D243" s="10"/>
    </row>
    <row r="244" spans="1:33">
      <c r="D244" s="10"/>
    </row>
    <row r="245" spans="1:33">
      <c r="D245" s="10"/>
    </row>
    <row r="246" spans="1:33">
      <c r="D246" s="10"/>
    </row>
    <row r="247" spans="1:33">
      <c r="D247" s="10"/>
    </row>
    <row r="248" spans="1:33">
      <c r="D248" s="10"/>
    </row>
    <row r="249" spans="1:33">
      <c r="D249" s="10"/>
    </row>
    <row r="250" spans="1:33">
      <c r="D250" s="10"/>
    </row>
    <row r="251" spans="1:33">
      <c r="D251" s="10"/>
    </row>
    <row r="252" spans="1:33">
      <c r="D252" s="10"/>
    </row>
    <row r="253" spans="1:33">
      <c r="D253" s="10"/>
    </row>
    <row r="254" spans="1:33">
      <c r="D254" s="10"/>
    </row>
    <row r="255" spans="1:33">
      <c r="D255" s="10"/>
    </row>
    <row r="256" spans="1:33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/>
  <mergeCells count="63">
    <mergeCell ref="C234:G234"/>
    <mergeCell ref="C236:G236"/>
    <mergeCell ref="C239:G239"/>
    <mergeCell ref="C205:G205"/>
    <mergeCell ref="C209:G209"/>
    <mergeCell ref="C211:G211"/>
    <mergeCell ref="C219:G219"/>
    <mergeCell ref="C226:G226"/>
    <mergeCell ref="C231:G231"/>
    <mergeCell ref="C191:G191"/>
    <mergeCell ref="C192:G192"/>
    <mergeCell ref="C193:G193"/>
    <mergeCell ref="C194:G194"/>
    <mergeCell ref="C195:G195"/>
    <mergeCell ref="C203:G203"/>
    <mergeCell ref="C171:G171"/>
    <mergeCell ref="C173:G173"/>
    <mergeCell ref="C175:G175"/>
    <mergeCell ref="C180:G180"/>
    <mergeCell ref="C184:G184"/>
    <mergeCell ref="C188:G188"/>
    <mergeCell ref="C146:G146"/>
    <mergeCell ref="C148:G148"/>
    <mergeCell ref="C151:G151"/>
    <mergeCell ref="C156:G156"/>
    <mergeCell ref="C161:G161"/>
    <mergeCell ref="C166:G166"/>
    <mergeCell ref="C122:G122"/>
    <mergeCell ref="C129:G129"/>
    <mergeCell ref="C134:G134"/>
    <mergeCell ref="C137:G137"/>
    <mergeCell ref="C140:G140"/>
    <mergeCell ref="C143:G143"/>
    <mergeCell ref="C98:G98"/>
    <mergeCell ref="C104:G104"/>
    <mergeCell ref="C106:G106"/>
    <mergeCell ref="C111:G111"/>
    <mergeCell ref="C113:G113"/>
    <mergeCell ref="C118:G118"/>
    <mergeCell ref="C74:G74"/>
    <mergeCell ref="C76:G76"/>
    <mergeCell ref="C79:G79"/>
    <mergeCell ref="C83:G83"/>
    <mergeCell ref="C86:G86"/>
    <mergeCell ref="C91:G91"/>
    <mergeCell ref="C47:G47"/>
    <mergeCell ref="C49:G49"/>
    <mergeCell ref="C58:G58"/>
    <mergeCell ref="C60:G60"/>
    <mergeCell ref="C62:G62"/>
    <mergeCell ref="C64:G64"/>
    <mergeCell ref="C29:G29"/>
    <mergeCell ref="C31:G31"/>
    <mergeCell ref="C35:G35"/>
    <mergeCell ref="C37:G37"/>
    <mergeCell ref="C41:G41"/>
    <mergeCell ref="C43:G43"/>
    <mergeCell ref="A1:G1"/>
    <mergeCell ref="C2:G2"/>
    <mergeCell ref="C3:G3"/>
    <mergeCell ref="C4:G4"/>
    <mergeCell ref="C17:G17"/>
    <mergeCell ref="C24:G24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2021-03-17T10:50:57Z</dcterms:modified>
</cp:coreProperties>
</file>