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S.A.W. Consulting" reservationPassword="0"/>
  <workbookPr/>
  <bookViews>
    <workbookView xWindow="240" yWindow="120" windowWidth="14940" windowHeight="9225" activeTab="0"/>
  </bookViews>
  <sheets>
    <sheet name="Rekapitulace" sheetId="1" r:id="rId1"/>
    <sheet name="SO 101" sheetId="2" r:id="rId2"/>
  </sheets>
  <definedNames/>
  <calcPr/>
  <webPublishing/>
</workbook>
</file>

<file path=xl/sharedStrings.xml><?xml version="1.0" encoding="utf-8"?>
<sst xmlns="http://schemas.openxmlformats.org/spreadsheetml/2006/main" count="679" uniqueCount="291">
  <si>
    <t>Rekapitulace ceny</t>
  </si>
  <si>
    <t>Stavba: 2022-024 - TECHNICKÁ SPECIFIKACE, CHODNÍK PŘED GYMNÁZIEM A ZÁKLADNÍ ŠKOLOU, KOMENSKÉHO NÁMĚSTÍ, DĚČÍN</t>
  </si>
  <si>
    <t xml:space="preserve">Varianta: 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</si>
  <si>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</si>
  <si>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</si>
  <si>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</si>
  <si>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</si>
  <si>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</si>
  <si>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</si>
  <si>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</si>
  <si>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</si>
  <si>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</si>
  <si>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</si>
  <si>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</si>
  <si>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2022-024</t>
  </si>
  <si>
    <t>TECHNICKÁ SPECIFIKACE, CHODNÍK PŘED GYMNÁZIEM A ZÁKLADNÍ ŠKOLOU, KOMENSKÉHO NÁMĚSTÍ, DĚČÍN</t>
  </si>
  <si>
    <t>O</t>
  </si>
  <si>
    <t>Rozpočet:</t>
  </si>
  <si>
    <t>0,00</t>
  </si>
  <si>
    <t>15,00</t>
  </si>
  <si>
    <t>21,00</t>
  </si>
  <si>
    <t>3</t>
  </si>
  <si>
    <t>2</t>
  </si>
  <si>
    <t>SO 101</t>
  </si>
  <si>
    <t>CHODNÍK PŘED GYMNÁZIEM A ZÁKLADNÍ ŠKOLOU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</si>
  <si>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</si>
  <si>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</si>
  <si>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</si>
  <si>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</si>
  <si>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</si>
  <si>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</si>
  <si>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</si>
  <si>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</si>
  <si>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</si>
  <si>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</si>
  <si>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</si>
  <si>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</si>
  <si>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</si>
  <si>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</si>
  <si>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</si>
  <si>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</si>
  <si>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</si>
  <si>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</si>
  <si>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</si>
  <si>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</si>
  <si>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014102</t>
  </si>
  <si>
    <t>a</t>
  </si>
  <si>
    <t>POPLATKY ZA SKLÁDKU</t>
  </si>
  <si>
    <t>T</t>
  </si>
  <si>
    <t>PP</t>
  </si>
  <si>
    <t>VÝKOPEK, POLOŽKA BUDE ČERPÁNA NA ŽÁDOST TDI A INVESTORA</t>
  </si>
  <si>
    <t>VV</t>
  </si>
  <si>
    <t>z pol. č. 17120: 136,2m3*1,8t/m3=245,160 [A]t</t>
  </si>
  <si>
    <t>TS</t>
  </si>
  <si>
    <t>zahrnuje veškeré poplatky provozovateli skládky související s uložením odpadu na skládce.</t>
  </si>
  <si>
    <t>b</t>
  </si>
  <si>
    <t>ASFALT</t>
  </si>
  <si>
    <t>z pol. č. 11313: 19,62m3*2,2t/m3=43,164 [A]t</t>
  </si>
  <si>
    <t>c</t>
  </si>
  <si>
    <t>BETON</t>
  </si>
  <si>
    <t>z pol. č. 11335: 181,504m3*2,4/m3=435,610 [A]t</t>
  </si>
  <si>
    <t>02720</t>
  </si>
  <si>
    <t/>
  </si>
  <si>
    <t>POMOC PRÁCE ZŘÍZ NEBO ZAJIŠŤ REGULACI A OCHRANU DOPRAVY</t>
  </si>
  <si>
    <t>KČ</t>
  </si>
  <si>
    <t>zahrnuje veškeré náklady spojené s objednatelem požadovanými zařízeními</t>
  </si>
  <si>
    <t>02730</t>
  </si>
  <si>
    <t>POMOC PRÁCE ZŘÍZ NEBO ZAJIŠŤ OCHRANU INŽENÝRSKÝCH SÍTÍ</t>
  </si>
  <si>
    <t>KOPANÉ SONDY NA ZJIŠTĚNÍ EXISTENCE PODÉLNÉ DRENÁŽE</t>
  </si>
  <si>
    <t>OCHRANA VEŘEJNÉHO OSVĚTLENÍ</t>
  </si>
  <si>
    <t>7</t>
  </si>
  <si>
    <t>02811</t>
  </si>
  <si>
    <t>PRŮZKUMNÉ PRÁCE GEOTECHNICKÉ NA POVRCHU</t>
  </si>
  <si>
    <t>ZATĚŽOVACÍ ZKOUŠKY - STATICKÉ ZKOUŠKY (NA PLÁNI A PODKLADNÍCH VRSTVÁCH) - CELKEM 12 KS</t>
  </si>
  <si>
    <t>zahrnuje veškeré náklady spojené s objednatelem požadovanými pracemi</t>
  </si>
  <si>
    <t>8</t>
  </si>
  <si>
    <t>02910</t>
  </si>
  <si>
    <t>OSTATNÍ POŽADAVKY - ZEMĚMĚŘIČSKÁ MĚŘENÍ</t>
  </si>
  <si>
    <t>ZAMĚŘENÍ SKUTEČNÉHO STAVU JAKO PODKLAD PRO DSPS</t>
  </si>
  <si>
    <t>zahrnuje veškeré náklady spojené s objednatelem požadovanými pracemi,  
- pro stanovení orientační investorské ceny určete jednotkovou cenu jako 1% odhadované ceny stavby</t>
  </si>
  <si>
    <t>02911</t>
  </si>
  <si>
    <t>OSTATNÍ POŽADAVKY - GEODETICKÉ ZAMĚŘENÍ</t>
  </si>
  <si>
    <t>GEODETICKÉ PRÁCE BĚHEM VÝSTAVBY</t>
  </si>
  <si>
    <t>02944</t>
  </si>
  <si>
    <t>OSTAT POŽADAVKY - DOKUMENTACE SKUTEČ PROVEDENÍ V DIGIT FORMĚ</t>
  </si>
  <si>
    <t>DOKUMENTACE SKUTEČNÉHO PROVEDENÍ V TIŠTĚNÉ I DIGITÁLNÍ FORMĚ</t>
  </si>
  <si>
    <t>11</t>
  </si>
  <si>
    <t>02945</t>
  </si>
  <si>
    <t>OSTAT POŽADAVKY - GEOMETRICKÝ PLÁN</t>
  </si>
  <si>
    <t>PODKLADY PRO MAJETKOPRÁVNÍ VYPOŘÁDÁNÍ, GEOMETRICKÝ PLÁN BUDE POTVRZEN A SCHVÁLEN PŘÍSLUŠNÝM KATASTRÁLNÍM ÚŘADEM</t>
  </si>
  <si>
    <t>položka zahrnuje:       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</si>
  <si>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Zemní práce</t>
  </si>
  <si>
    <t>12</t>
  </si>
  <si>
    <t>11313</t>
  </si>
  <si>
    <t>ODSTRANĚNÍ KRYTU ZPEVNĚNÝCH PLOCH S ASFALTOVÝM POJIVEM</t>
  </si>
  <si>
    <t>M3</t>
  </si>
  <si>
    <t>VČ. ODVOZU A ULOŽENÍ DO RECYKLAČNÍHO STŘEDISKA, POPLATEK ZA SKLÁDKU UVEDEN V POLOŽCE 014102.b</t>
  </si>
  <si>
    <t>digitálně odměřeno ze situace 
konstrukce stáv. vozovky - předpokládaná tl. 40 mm, vybourání v šířce max. 1,0 m: 150,0m2*0,04m=6,000 [A]m3 
konstrukce stáv. chodníku - předpokládaná tl. 30 mm: 454,0m2*0,03m=13,620 [B]m3 
Celkem: A+B=19,620 [C]m3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</si>
  <si>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</si>
  <si>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13</t>
  </si>
  <si>
    <t>11315</t>
  </si>
  <si>
    <t>ODSTRANĚNÍ KRYTU ZPEVNĚNÝCH PLOCH Z BETONU</t>
  </si>
  <si>
    <t>VČ. ODVOZU DLAŽBY NA MÍSTO URČENÉ INVESTOREM</t>
  </si>
  <si>
    <t>digitálně odměřeno ze situace 
stáv. chodník - předpokládaná tl. dlažby 60 mm: 10,0m2*0,06m=0,600 [A]m3</t>
  </si>
  <si>
    <t>14</t>
  </si>
  <si>
    <t>11335</t>
  </si>
  <si>
    <t>ODSTRANĚNÍ PODKLADU ZPEVNĚNÝCH PLOCH Z BETONU</t>
  </si>
  <si>
    <t>VČ. ODVOZU A ULOŽENÍ DO RECYKLAČNÍHO STŘEDISKA, POPLATEK ZA SKLÁDKU UVEDEN V POLOŽCE 014102.c</t>
  </si>
  <si>
    <t>digitálně odměřeno ze situace 
podkladní vrstva konstrukce stáv. vozovky - předpokládaná tl. 320 mm: (70,0m+50,0m+6,0m+6,2m)*1,0m*0,32m=42,304 [A]m3 
podkladní vrstva konstrukce stáv. chodníku - předpokládaná tl. 300 mm: 464,0m2*0,3m=139,200 [B]m3 
Celkem: A+B=181,504 [C]m3</t>
  </si>
  <si>
    <t>15</t>
  </si>
  <si>
    <t>113766</t>
  </si>
  <si>
    <t>FRÉZOVÁNÍ DRÁŽKY PRŮŘEZU DO 800MM2 V ASFALTOVÉ VOZOVCE</t>
  </si>
  <si>
    <t>M</t>
  </si>
  <si>
    <t>VČ. LIKVIDACE ODPADU</t>
  </si>
  <si>
    <t>digitálně odměřeno ze situace 
vozovka: (89,0m+50,0m+6,0m+6,2m)*2+8,0m=310,400 [A]m</t>
  </si>
  <si>
    <t>Položka zahrnuje veškerou manipulaci s vybouranou sutí a s vybouranými hmotami vč. uložení na skládku.</t>
  </si>
  <si>
    <t>16</t>
  </si>
  <si>
    <t>12273</t>
  </si>
  <si>
    <t>ODKOPÁVKY A PROKOPÁVKY OBECNÉ TŘ. I</t>
  </si>
  <si>
    <t>VČ. NALOŽENÍ A ODVOZU DO RECYKLAČNÍHO STŘEDISKA, POPLATEK ZA SKLÁDKU UVEDEN V POLOŽCE 014102.a 
POLOŽKA BUDE ČERPÁNA NA ŽÁDOST TDI A INVESTORA</t>
  </si>
  <si>
    <t>digitálně odměřeno ze situace 
výkop pro AZ: (416,0m2+11,0m2+3,0m2+17,0m2+24,0m2)*0,3m=141,300 [A]m3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</si>
  <si>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</si>
  <si>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17</t>
  </si>
  <si>
    <t>17120</t>
  </si>
  <si>
    <t>ULOŽENÍ SYPANINY DO NÁSYPŮ A NA SKLÁDKY BEZ ZHUTNĚNÍ</t>
  </si>
  <si>
    <t>TRVALÁ SKLÁDKA, POLOŽKA BUDE ČERPÁNA NA ŽÁDOST TDI A INVESTORA</t>
  </si>
  <si>
    <t>uložení zeminy na trvalou skládku  
z pol. č. 12273: 136,2m3=136,200 [A]m3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</si>
  <si>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</t>
  </si>
  <si>
    <t>Základy</t>
  </si>
  <si>
    <t>18</t>
  </si>
  <si>
    <t>21197</t>
  </si>
  <si>
    <t>OPLÁŠTĚNÍ ODVODŇOVACÍCH ŽEBER Z GEOTEXTILIE</t>
  </si>
  <si>
    <t>M2</t>
  </si>
  <si>
    <t>FILTRAČNÍ GEOTEXTILIE 400 G/M2, POLOŽKA BUDE ČERPÁNA NA ŽÁDOST TDI A INVESTORA</t>
  </si>
  <si>
    <t>1,8m*(50,0m+85,0m)=243,000 [A]m2</t>
  </si>
  <si>
    <t>položka zahrnuje dodávku předepsané geotextilie, mimostaveništní a vnitrostaveništní dopravu a její uložení včetně potřebných přesahů (nezapočítávají se do výměry)</t>
  </si>
  <si>
    <t>19</t>
  </si>
  <si>
    <t>212625</t>
  </si>
  <si>
    <t>TRATIVODY KOMPL Z TRUB Z PLAST HM DN DO 100MM, RÝHA TŘ I</t>
  </si>
  <si>
    <t>PP DN 100 SN 8, ČÁSTEČNĚ PERFOROVANÉ POTRUBÍ S PLNÝM DNEM, VČ. PÍSKOVÉHO LOŽE TL. 100 MM, VČ. OBSYPU ZE ŠD FR. 8-16 MM,  
VČ. ZÁSYPU ZE ŠD FR. 4-8 MM DO ÚROVNĚ ZEMNÍ PLÁNĚ, VČ. NAPOJENÍ DO STÁV. VPUSTÍ - CELKEM 4 KS, 
POLOŽKA BUDE ČERPÁNA NA ŽÁDOST TDI A INVESTORA</t>
  </si>
  <si>
    <t>podélná drenáž: 50,0m+85,0m=135,000 [A]m</t>
  </si>
  <si>
    <t>Položka platí pro kompletní konstrukce trativodů a zahrnuje zejména: 
- výkop rýhy předepsaného tvaru v dané třídě těžitelnosti, výplň, zásyp trativodu včetně dopravy, uložení přebytečného materiálu, dodávky předepsaného materiálu pro výplň a zásyp 
- zřízení spojovací vrstvy 
- zřízení podkladu a lože trativodu z předepsaného materiálu 
- dodávka a uložení trativodu předepsaného materiálu a profilu 
- obsyp trativodu předepsaným materiálem 
- ukončení trativodu zaústěním do potrubí nebo vodoteče, případně vybudování ukončujícího objektu (kapličky) dle VL 
- veškerý materiál, výrobky a polotovary, včetně mimostaveništní a vnitrostaveništní dopravy 
- nezahrnuje opláštění z geotextilie, fólie</t>
  </si>
  <si>
    <t>20</t>
  </si>
  <si>
    <t>21452</t>
  </si>
  <si>
    <t>SANAČNÍ VRSTVY Z KAMENIVA DRCENÉHO</t>
  </si>
  <si>
    <t>ŠD, B, FR. 0-63 MM, POLOŽKA BUDE ČERPÁNA NA ŽÁDOST TDI A INVESTORA</t>
  </si>
  <si>
    <t>digitálně odměřeno ze situace 
konstrukce chodníku - tl. 300 mm: (416,0m2+11,0m2+3,0m2+17,0m2+24,0m2)*0,3m=141,300 [A]m3</t>
  </si>
  <si>
    <t>položka zahrnuje dodávku předepsaného kameniva, mimostaveništní a vnitrostaveništní dopravu a jeho uložení  
není-li v zadávací dokumentaci uvedeno jinak, jedná se o nakupovaný materiál</t>
  </si>
  <si>
    <t>21</t>
  </si>
  <si>
    <t>28997B</t>
  </si>
  <si>
    <t>OPLÁŠTĚNÍ (ZPEVNĚNÍ) Z GEOTEXTILIE DO 200G/M2</t>
  </si>
  <si>
    <t>SEPARAČNÍ GEOTETXILIE</t>
  </si>
  <si>
    <t>ochrana zdí a zídek: 0,5m*122,0m=61,000 [A]m2</t>
  </si>
  <si>
    <t>Položka zahrnuje: 
- dodávku předepsané geotextilie 
- úpravu, očištění a ochranu podkladu 
- přichycení k podkladu, případně zatížení 
- úpravy spojů a zajištění okrajů 
- úpravy pro odvodnění 
- nutné přesahy 
- mimostaveništní a vnitrostaveništní dopravu</t>
  </si>
  <si>
    <t>22</t>
  </si>
  <si>
    <t>28997D</t>
  </si>
  <si>
    <t>OPLÁŠTĚNÍ (ZPEVNĚNÍ) Z GEOTEXTILIE DO 400G/M2</t>
  </si>
  <si>
    <t>POLOŽKA BUDE ČERPÁNA NA ŽÁDOST TDI A INVESTORA</t>
  </si>
  <si>
    <t>digitálně odměřeno ze situace 
netkaná separační geotextílie 400 g/m2 
konstrukce chodníku - AZ: (416,0m2+11,0m2+3,0m2+17,0m2+24,0m2)=471,000 [A]m2</t>
  </si>
  <si>
    <t>23</t>
  </si>
  <si>
    <t>28999</t>
  </si>
  <si>
    <t>OPLÁŠTĚNÍ (ZPEVNĚNÍ) Z FÓLIE</t>
  </si>
  <si>
    <t>NOPOVÁ FÓLIE, VČ. UKONČOVACÍ LIŠTY</t>
  </si>
  <si>
    <t>Položka zahrnuje:  
- dodávku předepsané fólie  
- úpravu, očištění a ochranu podkladu  
- přichycení k podkladu, případně zatížení  
- úpravy spojů a zajištění okrajů  
- úpravy pro odvodnění  
- nutné přesahy  
- mimostaveništní a vnitrostaveništní dopravu</t>
  </si>
  <si>
    <t>Komunikace</t>
  </si>
  <si>
    <t>24</t>
  </si>
  <si>
    <t>56140</t>
  </si>
  <si>
    <t>KAMENIVO ZPEVNĚNÉ CEMENTEM</t>
  </si>
  <si>
    <t>SC C8/10</t>
  </si>
  <si>
    <t>digitálně odměřeno ze situace 
konstrukce vozovky: 150,0m2*0,12m=18,000 [A]m3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</si>
  <si>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</si>
  <si>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25</t>
  </si>
  <si>
    <t>56333</t>
  </si>
  <si>
    <t>VOZOVKOVÉ VRSTVY ZE ŠTĚRKODRTI TL. DO 150MM</t>
  </si>
  <si>
    <t>ŠD, B, FR. 0/32 MM, TL. 150 MM</t>
  </si>
  <si>
    <t>digitálně odměřeno ze situace 
konstrukce vozovky: 150,0m2=150,000 [A]m2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</si>
  <si>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</si>
  <si>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26</t>
  </si>
  <si>
    <t>56335</t>
  </si>
  <si>
    <t>VOZOVKOVÉ VRSTVY ZE ŠTĚRKODRTI TL. DO 250MM</t>
  </si>
  <si>
    <t>ŠD, B, FR. 0/32 MM, TL. MIN. 200 MM</t>
  </si>
  <si>
    <t>digitálně odměřeno ze situace 
konstrukce chodníku: 416,0m2+11,0m2+3,0m2+17,0m2+24,0m2=471,000 [A]m2</t>
  </si>
  <si>
    <t>27</t>
  </si>
  <si>
    <t>572123</t>
  </si>
  <si>
    <t>INFILTRAČNÍ POSTŘIK Z EMULZE DO 1,0KG/M2</t>
  </si>
  <si>
    <t>PI-C 0,8 KG/M2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</si>
  <si>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</si>
  <si>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28</t>
  </si>
  <si>
    <t>572213</t>
  </si>
  <si>
    <t>SPOJOVACÍ POSTŘIK Z EMULZE DO 0,5KG/M2</t>
  </si>
  <si>
    <t>PS-C 0,3 KG/M2</t>
  </si>
  <si>
    <t>29</t>
  </si>
  <si>
    <t>574A33</t>
  </si>
  <si>
    <t>ASFALTOVÝ BETON PRO OBRUSNÉ VRSTVY ACO 11 TL. 40MM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</si>
  <si>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</si>
  <si>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30</t>
  </si>
  <si>
    <t>574E46</t>
  </si>
  <si>
    <t>ASFALTOVÝ BETON PRO PODKLADNÍ VRSTVY ACP 16+, 16S TL. 50MM</t>
  </si>
  <si>
    <t>ACP 16+</t>
  </si>
  <si>
    <t>31</t>
  </si>
  <si>
    <t>58251</t>
  </si>
  <si>
    <t>DLÁŽDĚNÉ KRYTY Z BETONOVÝCH DLAŽDIC DO LOŽE Z KAMENIVA</t>
  </si>
  <si>
    <t>BETONOVÁ DLAŽBA ŠEDÁ, HLADKÁ BEZ ZKOSENÍ, VČ. LOŽNÉ VRSTVY Z KAMENIVA FR. 4-8 MM, TL. 40 MM</t>
  </si>
  <si>
    <t>digitálně odměřeno ze situace 
konstrukce chodníku: 17,0m2=17,000 [A]m2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</si>
  <si>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</si>
  <si>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32</t>
  </si>
  <si>
    <t>582615</t>
  </si>
  <si>
    <t>KRYTY Z BETON DLAŽDIC SE ZÁMKEM BAREV TL 80MM DO LOŽE Z KAM</t>
  </si>
  <si>
    <t>BETONOVÁ DLAŽBA TVAR "CIHLA" BAREVNÁ - OKROVÁ (UPŘESNÍ INVESTOR), VČ. LOŽNÉ VRSTVY Z KAMENIVA FR. 4-8 MM, TL. 40 MM</t>
  </si>
  <si>
    <t>digitálně odměřeno ze situace 
konstrukce chodníku - dlažba okrová: 416,0m2=416,000 [A]m2</t>
  </si>
  <si>
    <t>33</t>
  </si>
  <si>
    <t>BETONOVÁ DLAŽBA TVAR "CIHLA" BAREVNÁ - ANTRACIT, VČ. LOŽNÉ VRSTVY Z KAMENIVA FR. 4-8 MM, TL. 40 MM</t>
  </si>
  <si>
    <t>digitálně odměřeno ze situace 
konstrukce chodníku 
dlažba: 11,0m2=11,000 [A]m2 
herní prvky: 3,0m2=3,000 [B]m2 
Celkem: A+B=14,000 [C]m2</t>
  </si>
  <si>
    <t>34</t>
  </si>
  <si>
    <t>58261B</t>
  </si>
  <si>
    <t>KRYTY Z BETON DLAŽDIC SE ZÁMKEM BAREV RELIÉF TL 80MM DO LOŽE Z KAM</t>
  </si>
  <si>
    <t>BETONOVÁ DLAŽBA TVAR "CIHLA" BAREVNÁ RELIÉFNÍ, VČ. LOŽNÉ VRSTVY Z KAMENIVA FR. 4-8 MM, TL. 40 MM</t>
  </si>
  <si>
    <t>digitálně odměřeno ze situace 
konstrukce chodníku - signální a varovný pás: 24,0m2=24,000 [A]m2</t>
  </si>
  <si>
    <t>35</t>
  </si>
  <si>
    <t>58920</t>
  </si>
  <si>
    <t>VÝPLŇ SPAR MODIFIKOVANÝM ASFALTEM</t>
  </si>
  <si>
    <t>digitálně odměřeno ze situace 
150,0m*2+8,0m=308,000 [A]m</t>
  </si>
  <si>
    <t>položka zahrnuje: 
- dodávku předepsaného materiálu 
- vyčištění a výplň spar tímto materiálem</t>
  </si>
  <si>
    <t>Potrubí</t>
  </si>
  <si>
    <t>36</t>
  </si>
  <si>
    <t>89923</t>
  </si>
  <si>
    <t>VÝŠKOVÁ ÚPRAVA KRYCÍCH HRNCŮ</t>
  </si>
  <si>
    <t>KUS</t>
  </si>
  <si>
    <t>VÝŠKOVÁ ÚPRAVA ŠACHET A JINÝCH PRVKŮ</t>
  </si>
  <si>
    <t>UV: 4ks=4,000 [A]ks 
kabelová komora: 2ks=2,000 [B]ks 
šoupě: 9ks=9,000 [C]ks 
Celkem: A+B+C=15,000 [D]ks</t>
  </si>
  <si>
    <t>- položka výškové úpravy zahrnuje všechny nutné práce a materiály pro zvýšení nebo snížení zařízení (včetně nutné úpravy stávajícího povrchu vozovky nebo chodníku).</t>
  </si>
  <si>
    <t>Ostatní konstrukce a práce</t>
  </si>
  <si>
    <t>37</t>
  </si>
  <si>
    <t>9111B1</t>
  </si>
  <si>
    <t>ZÁBRADLÍ SILNIČNÍ SE SVISLOU VÝPLNÍ - DODÁVKA A MONTÁŽ</t>
  </si>
  <si>
    <t>OCEL S 235 JR, VÝŠKA ZÁBRADLÍ 0,9 M, VČ. PATEK 400 X 400 X 800 MM Z BETONU C30/37-XF3</t>
  </si>
  <si>
    <t>nové zábradlí: 10,6m=10,600 [A]m</t>
  </si>
  <si>
    <t>položka zahrnuje: 
- dodání zábradlí včetně předepsané povrchové úpravy 
- osazení sloupků zaberaněním nebo osazením do betonových bloků (včetně betonových bloků a nutných zemních prací) 
- případné bednění ( trubku) betonové patky v gabionové zdi</t>
  </si>
  <si>
    <t>38</t>
  </si>
  <si>
    <t>9111B3</t>
  </si>
  <si>
    <t>ZÁBRADLÍ SILNIČNÍ SE SVISLOU VÝPLNÍ - DEMONTÁŽ S PŘESUNEM</t>
  </si>
  <si>
    <t>VČ. ODVOZU NA MÍSTO URČENÉ INVESTOREM</t>
  </si>
  <si>
    <t>demontáž stávajícího zábradlí: 14,0m=14,000 [A]m</t>
  </si>
  <si>
    <t>položka zahrnuje: 
- demontáž a odstranění zařízení 
- jeho odvoz na předepsané místo</t>
  </si>
  <si>
    <t>39</t>
  </si>
  <si>
    <t>914121</t>
  </si>
  <si>
    <t>DOPRAVNÍ ZNAČKY ZÁKLADNÍ VELIKOSTI OCELOVÉ FÓLIE TŘ 1 - DODÁVKA A MONTÁŽ</t>
  </si>
  <si>
    <t>PROVIZORNÍ ZNAČKA POD DOBU VÝSTAVBY, VČ. SLOUPKU S PODSTAVCEM, VČ. ODSTRANĚNÍ</t>
  </si>
  <si>
    <t>P4+B24b: 1ks+1ks=2,000 [A]ks 
P2: 1ks=1,000 [B]ks 
E29+E8d: 1ks+1ks=2,000 [C]ks 
IP2: 1ks=1,000 [D]ks 
Celkem: A+B+C+D=6,000 [E]ks</t>
  </si>
  <si>
    <t>položka zahrnuje: 
- dodávku a montáž značek v požadovaném provedení</t>
  </si>
  <si>
    <t>40</t>
  </si>
  <si>
    <t>914122</t>
  </si>
  <si>
    <t>DOPRAVNÍ ZNAČKY ZÁKLADNÍ VELIKOSTI OCELOVÉ FÓLIE TŘ 1 - MONTÁŽ S PŘEMÍSTĚNÍM</t>
  </si>
  <si>
    <t>ZPĚTNÁ MONTÁŽ</t>
  </si>
  <si>
    <t>položka zahrnuje: 
- dopravu demontované značky z dočasné skládky 
- osazení a montáž značky na místě určeném projektem 
- nutnou opravu poškozených částí 
nezahrnuje dodávku značky</t>
  </si>
  <si>
    <t>41</t>
  </si>
  <si>
    <t>914123</t>
  </si>
  <si>
    <t>DOPRAVNÍ ZNAČKY ZÁKLADNÍ VELIKOSTI OCELOVÉ FÓLIE TŘ 1 - DEMONTÁŽ</t>
  </si>
  <si>
    <t>DOČASNÁ DEMONTÁŽ</t>
  </si>
  <si>
    <t>Položka zahrnuje odstranění, demontáž a odklizení materiálu s odvozem na předepsané místo</t>
  </si>
  <si>
    <t>42</t>
  </si>
  <si>
    <t>914912</t>
  </si>
  <si>
    <t>SLOUPKY A STOJKY DZ Z OCEL TRUBEK ZABETON MONTÁŽ S PŘESUNEM</t>
  </si>
  <si>
    <t>sloupek pro P4+B24b: 1ks=1,000 [A]ks 
sloupek pro P2: 1ks=1,000 [B]ks 
sloupek pro E29+E8d: 1ks=1,000 [C]ks 
sloupek pro IP2: 1ks=1,000 [D]ks 
Celkem: A+B+C+D=4,000 [E]ks</t>
  </si>
  <si>
    <t>položka zahrnuje: 
- dopravu demontovaného zařízení z dočasné skládky 
- osazení (betonová patka, zemní práce) a montáž zařízení na místě určeném projektem 
- nutnou opravu poškozených částí 
nezahrnuje dodávku sloupku, stojky a upevňovacího zařízení</t>
  </si>
  <si>
    <t>43</t>
  </si>
  <si>
    <t>914913</t>
  </si>
  <si>
    <t>SLOUPKY A STOJKY DZ Z OCEL TRUBEK ZABETON DEMONTÁŽ</t>
  </si>
  <si>
    <t>44</t>
  </si>
  <si>
    <t>915211</t>
  </si>
  <si>
    <t>VODOROVNÉ DOPRAVNÍ ZNAČENÍ PLASTEM HLADKÉ - DODÁVKA A POKLÁDKA</t>
  </si>
  <si>
    <t>VČ, RETROREFLEXNÍ ÚPRAVY</t>
  </si>
  <si>
    <t>V7: 22,5m2=22,500 [A]m2 
kratší přechod: 12,0m2=12,000 [B]m2 
vodící linie: 6ks*13,0m*0,035m=2,730 [C]m2 
Celkem: A+B+C=37,230 [D]m2</t>
  </si>
  <si>
    <t>položka zahrnuje: 
- dodání a pokládku nátěrového materiálu (měří se pouze natíraná plocha) 
- předznačení a reflexní úpravu</t>
  </si>
  <si>
    <t>45</t>
  </si>
  <si>
    <t>917427</t>
  </si>
  <si>
    <t>CHODNÍKOVÉ OBRUBY Z KAMENNÝCH OBRUBNÍKŮ ŠÍŘ 300MM</t>
  </si>
  <si>
    <t>SILNIČNÍ KAMENNÝ OBRUBNÍK 300/250/1000 MM, VČ. BET. LOŽE C25/30-XF2 TL. 100 MM</t>
  </si>
  <si>
    <t>digitálně odměřeno ze situace 
případné doplnění obrub - předpoklad 20%: 150,0m*0,2=30,000 [A]m</t>
  </si>
  <si>
    <t>Položka zahrnuje: 
dodání a pokládku kamenných obrubníků o rozměrech předepsaných zadávací dokumentací 
betonové lože i boční betonovou opěrku.</t>
  </si>
  <si>
    <t>46</t>
  </si>
  <si>
    <t>91782</t>
  </si>
  <si>
    <t>VÝŠKOVÁ ÚPRAVA OBRUBNÍKŮ KAMENNÝCH</t>
  </si>
  <si>
    <t>VČ. BET. LOŽE C25/30-XF2 TL. 100 MM</t>
  </si>
  <si>
    <t>digitálně odměřeno ze situace 
150,0m=150,000 [A]m</t>
  </si>
  <si>
    <t>Položka výšková úprava obrub zahrnuje jejich vytrhání, očištění, manipulaci, nové betonové lože a osazení. Případné nutné doplnění novými obrubami se uvede v položkách 9172 až 9177.</t>
  </si>
  <si>
    <t>47</t>
  </si>
  <si>
    <t>919111</t>
  </si>
  <si>
    <t>ŘEZÁNÍ ASFALTOVÉHO KRYTU VOZOVEK TL DO 50MM</t>
  </si>
  <si>
    <t>digitálně odměřeno ze situace 
na začátku stavebních prací 
vozovka: 150,0m=150,000 [A]m 
chodník: 3,0m+2,7m+2,1m+2,2m+1,9m+2,7m=14,600 [B]m 
Celkem: A+B=164,600 [C]m</t>
  </si>
  <si>
    <t>položka zahrnuje řezání vozovkové vrstvy v předepsané tloušťce, včetně spotřeby vody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</si>
</sst>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/>
      <c s="1"/>
      <c s="1"/>
      <c s="1"/>
    </row>
    <row r="2" spans="1:5" ht="12.75" customHeight="1">
      <c r="A2" s="1"/>
      <c s="2" t="s">
        <v>0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1</v>
      </c>
      <c s="1"/>
      <c s="1"/>
      <c s="1"/>
    </row>
    <row r="5" spans="1:5" ht="12.75" customHeight="1">
      <c r="A5" s="1"/>
      <c s="1" t="s">
        <v>2</v>
      </c>
      <c s="1"/>
      <c s="1"/>
      <c s="1"/>
    </row>
    <row r="6" spans="1:5" ht="12.75" customHeight="1">
      <c r="A6" s="1"/>
      <c s="4" t="s">
        <v>3</v>
      </c>
      <c s="7">
        <f>SUM(C10:C10)</f>
      </c>
      <c s="1"/>
      <c s="1"/>
    </row>
    <row r="7" spans="1:5" ht="12.75" customHeight="1">
      <c r="A7" s="1"/>
      <c s="4" t="s">
        <v>4</v>
      </c>
      <c s="7">
        <f>SUM(E10:E10)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5</v>
      </c>
      <c s="5" t="s">
        <v>6</v>
      </c>
      <c s="5" t="s">
        <v>7</v>
      </c>
      <c s="5" t="s">
        <v>8</v>
      </c>
      <c s="5" t="s">
        <v>9</v>
      </c>
    </row>
    <row r="10" spans="1:5" ht="12.75" customHeight="1">
      <c r="A10" s="20" t="s">
        <v>23</v>
      </c>
      <c s="20" t="s">
        <v>24</v>
      </c>
      <c s="21">
        <f>'SO 101'!I3</f>
      </c>
      <c s="21">
        <f>'SO 101'!O2</f>
      </c>
      <c s="21">
        <f>C10+D10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0+O8+O53+O78+O103+O152+O157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23</v>
      </c>
      <c s="42">
        <f>0+I8+I53+I78+I103+I152+I157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23</v>
      </c>
      <c s="6"/>
      <c s="18" t="s">
        <v>24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0+I9+I13+I17+I21+I25+I29+I33+I37+I41+I45+I49</f>
      </c>
      <c>
        <f>0+O9+O13+O17+O21+O25+O29+O33+O37+O41+O45+O49</f>
      </c>
    </row>
    <row r="9" spans="1:16" ht="12.75">
      <c r="A9" s="25" t="s">
        <v>44</v>
      </c>
      <c s="29" t="s">
        <v>28</v>
      </c>
      <c s="29" t="s">
        <v>45</v>
      </c>
      <c s="25" t="s">
        <v>46</v>
      </c>
      <c s="30" t="s">
        <v>47</v>
      </c>
      <c s="31" t="s">
        <v>48</v>
      </c>
      <c s="32">
        <v>245.16</v>
      </c>
      <c s="33">
        <v>0</v>
      </c>
      <c s="34">
        <f>ROUND(ROUND(H9,2)*ROUND(G9,3),2)</f>
      </c>
      <c r="O9">
        <f>(I9*21)/100</f>
      </c>
      <c t="s">
        <v>22</v>
      </c>
    </row>
    <row r="10" spans="1:5" ht="12.75">
      <c r="A10" s="35" t="s">
        <v>49</v>
      </c>
      <c r="E10" s="36" t="s">
        <v>50</v>
      </c>
    </row>
    <row r="11" spans="1:5" ht="12.75">
      <c r="A11" s="37" t="s">
        <v>51</v>
      </c>
      <c r="E11" s="38" t="s">
        <v>52</v>
      </c>
    </row>
    <row r="12" spans="1:5" ht="25.5">
      <c r="A12" t="s">
        <v>53</v>
      </c>
      <c r="E12" s="36" t="s">
        <v>54</v>
      </c>
    </row>
    <row r="13" spans="1:16" ht="12.75">
      <c r="A13" s="25" t="s">
        <v>44</v>
      </c>
      <c s="29" t="s">
        <v>22</v>
      </c>
      <c s="29" t="s">
        <v>45</v>
      </c>
      <c s="25" t="s">
        <v>55</v>
      </c>
      <c s="30" t="s">
        <v>47</v>
      </c>
      <c s="31" t="s">
        <v>48</v>
      </c>
      <c s="32">
        <v>43.164</v>
      </c>
      <c s="33">
        <v>0</v>
      </c>
      <c s="34">
        <f>ROUND(ROUND(H13,2)*ROUND(G13,3),2)</f>
      </c>
      <c r="O13">
        <f>(I13*21)/100</f>
      </c>
      <c t="s">
        <v>22</v>
      </c>
    </row>
    <row r="14" spans="1:5" ht="12.75">
      <c r="A14" s="35" t="s">
        <v>49</v>
      </c>
      <c r="E14" s="36" t="s">
        <v>56</v>
      </c>
    </row>
    <row r="15" spans="1:5" ht="12.75">
      <c r="A15" s="37" t="s">
        <v>51</v>
      </c>
      <c r="E15" s="38" t="s">
        <v>57</v>
      </c>
    </row>
    <row r="16" spans="1:5" ht="25.5">
      <c r="A16" t="s">
        <v>53</v>
      </c>
      <c r="E16" s="36" t="s">
        <v>54</v>
      </c>
    </row>
    <row r="17" spans="1:16" ht="12.75">
      <c r="A17" s="25" t="s">
        <v>44</v>
      </c>
      <c s="29" t="s">
        <v>21</v>
      </c>
      <c s="29" t="s">
        <v>45</v>
      </c>
      <c s="25" t="s">
        <v>58</v>
      </c>
      <c s="30" t="s">
        <v>47</v>
      </c>
      <c s="31" t="s">
        <v>48</v>
      </c>
      <c s="32">
        <v>435.61</v>
      </c>
      <c s="33">
        <v>0</v>
      </c>
      <c s="34">
        <f>ROUND(ROUND(H17,2)*ROUND(G17,3),2)</f>
      </c>
      <c r="O17">
        <f>(I17*21)/100</f>
      </c>
      <c t="s">
        <v>22</v>
      </c>
    </row>
    <row r="18" spans="1:5" ht="12.75">
      <c r="A18" s="35" t="s">
        <v>49</v>
      </c>
      <c r="E18" s="36" t="s">
        <v>59</v>
      </c>
    </row>
    <row r="19" spans="1:5" ht="12.75">
      <c r="A19" s="37" t="s">
        <v>51</v>
      </c>
      <c r="E19" s="38" t="s">
        <v>60</v>
      </c>
    </row>
    <row r="20" spans="1:5" ht="25.5">
      <c r="A20" t="s">
        <v>53</v>
      </c>
      <c r="E20" s="36" t="s">
        <v>54</v>
      </c>
    </row>
    <row r="21" spans="1:16" ht="12.75">
      <c r="A21" s="25" t="s">
        <v>44</v>
      </c>
      <c s="29" t="s">
        <v>32</v>
      </c>
      <c s="29" t="s">
        <v>61</v>
      </c>
      <c s="25" t="s">
        <v>62</v>
      </c>
      <c s="30" t="s">
        <v>63</v>
      </c>
      <c s="31" t="s">
        <v>64</v>
      </c>
      <c s="32">
        <v>1</v>
      </c>
      <c s="33">
        <v>0</v>
      </c>
      <c s="34">
        <f>ROUND(ROUND(H21,2)*ROUND(G21,3),2)</f>
      </c>
      <c r="O21">
        <f>(I21*21)/100</f>
      </c>
      <c t="s">
        <v>22</v>
      </c>
    </row>
    <row r="22" spans="1:5" ht="12.75">
      <c r="A22" s="35" t="s">
        <v>49</v>
      </c>
      <c r="E22" s="36" t="s">
        <v>62</v>
      </c>
    </row>
    <row r="23" spans="1:5" ht="12.75">
      <c r="A23" s="37" t="s">
        <v>51</v>
      </c>
      <c r="E23" s="38" t="s">
        <v>62</v>
      </c>
    </row>
    <row r="24" spans="1:5" ht="12.75">
      <c r="A24" t="s">
        <v>53</v>
      </c>
      <c r="E24" s="36" t="s">
        <v>65</v>
      </c>
    </row>
    <row r="25" spans="1:16" ht="12.75">
      <c r="A25" s="25" t="s">
        <v>44</v>
      </c>
      <c s="29" t="s">
        <v>34</v>
      </c>
      <c s="29" t="s">
        <v>66</v>
      </c>
      <c s="25" t="s">
        <v>46</v>
      </c>
      <c s="30" t="s">
        <v>67</v>
      </c>
      <c s="31" t="s">
        <v>64</v>
      </c>
      <c s="32">
        <v>1</v>
      </c>
      <c s="33">
        <v>0</v>
      </c>
      <c s="34">
        <f>ROUND(ROUND(H25,2)*ROUND(G25,3),2)</f>
      </c>
      <c r="O25">
        <f>(I25*21)/100</f>
      </c>
      <c t="s">
        <v>22</v>
      </c>
    </row>
    <row r="26" spans="1:5" ht="12.75">
      <c r="A26" s="35" t="s">
        <v>49</v>
      </c>
      <c r="E26" s="36" t="s">
        <v>68</v>
      </c>
    </row>
    <row r="27" spans="1:5" ht="12.75">
      <c r="A27" s="37" t="s">
        <v>51</v>
      </c>
      <c r="E27" s="38" t="s">
        <v>62</v>
      </c>
    </row>
    <row r="28" spans="1:5" ht="12.75">
      <c r="A28" t="s">
        <v>53</v>
      </c>
      <c r="E28" s="36" t="s">
        <v>65</v>
      </c>
    </row>
    <row r="29" spans="1:16" ht="12.75">
      <c r="A29" s="25" t="s">
        <v>44</v>
      </c>
      <c s="29" t="s">
        <v>36</v>
      </c>
      <c s="29" t="s">
        <v>66</v>
      </c>
      <c s="25" t="s">
        <v>55</v>
      </c>
      <c s="30" t="s">
        <v>67</v>
      </c>
      <c s="31" t="s">
        <v>64</v>
      </c>
      <c s="32">
        <v>1</v>
      </c>
      <c s="33">
        <v>0</v>
      </c>
      <c s="34">
        <f>ROUND(ROUND(H29,2)*ROUND(G29,3),2)</f>
      </c>
      <c r="O29">
        <f>(I29*21)/100</f>
      </c>
      <c t="s">
        <v>22</v>
      </c>
    </row>
    <row r="30" spans="1:5" ht="12.75">
      <c r="A30" s="35" t="s">
        <v>49</v>
      </c>
      <c r="E30" s="36" t="s">
        <v>69</v>
      </c>
    </row>
    <row r="31" spans="1:5" ht="12.75">
      <c r="A31" s="37" t="s">
        <v>51</v>
      </c>
      <c r="E31" s="38" t="s">
        <v>62</v>
      </c>
    </row>
    <row r="32" spans="1:5" ht="12.75">
      <c r="A32" t="s">
        <v>53</v>
      </c>
      <c r="E32" s="36" t="s">
        <v>65</v>
      </c>
    </row>
    <row r="33" spans="1:16" ht="12.75">
      <c r="A33" s="25" t="s">
        <v>44</v>
      </c>
      <c s="29" t="s">
        <v>70</v>
      </c>
      <c s="29" t="s">
        <v>71</v>
      </c>
      <c s="25" t="s">
        <v>62</v>
      </c>
      <c s="30" t="s">
        <v>72</v>
      </c>
      <c s="31" t="s">
        <v>64</v>
      </c>
      <c s="32">
        <v>1</v>
      </c>
      <c s="33">
        <v>0</v>
      </c>
      <c s="34">
        <f>ROUND(ROUND(H33,2)*ROUND(G33,3),2)</f>
      </c>
      <c r="O33">
        <f>(I33*21)/100</f>
      </c>
      <c t="s">
        <v>22</v>
      </c>
    </row>
    <row r="34" spans="1:5" ht="25.5">
      <c r="A34" s="35" t="s">
        <v>49</v>
      </c>
      <c r="E34" s="36" t="s">
        <v>73</v>
      </c>
    </row>
    <row r="35" spans="1:5" ht="12.75">
      <c r="A35" s="37" t="s">
        <v>51</v>
      </c>
      <c r="E35" s="38" t="s">
        <v>62</v>
      </c>
    </row>
    <row r="36" spans="1:5" ht="12.75">
      <c r="A36" t="s">
        <v>53</v>
      </c>
      <c r="E36" s="36" t="s">
        <v>74</v>
      </c>
    </row>
    <row r="37" spans="1:16" ht="12.75">
      <c r="A37" s="25" t="s">
        <v>44</v>
      </c>
      <c s="29" t="s">
        <v>75</v>
      </c>
      <c s="29" t="s">
        <v>76</v>
      </c>
      <c s="25" t="s">
        <v>62</v>
      </c>
      <c s="30" t="s">
        <v>77</v>
      </c>
      <c s="31" t="s">
        <v>64</v>
      </c>
      <c s="32">
        <v>1</v>
      </c>
      <c s="33">
        <v>0</v>
      </c>
      <c s="34">
        <f>ROUND(ROUND(H37,2)*ROUND(G37,3),2)</f>
      </c>
      <c r="O37">
        <f>(I37*21)/100</f>
      </c>
      <c t="s">
        <v>22</v>
      </c>
    </row>
    <row r="38" spans="1:5" ht="12.75">
      <c r="A38" s="35" t="s">
        <v>49</v>
      </c>
      <c r="E38" s="36" t="s">
        <v>78</v>
      </c>
    </row>
    <row r="39" spans="1:5" ht="12.75">
      <c r="A39" s="37" t="s">
        <v>51</v>
      </c>
      <c r="E39" s="38" t="s">
        <v>62</v>
      </c>
    </row>
    <row r="40" spans="1:5" ht="38.25">
      <c r="A40" t="s">
        <v>53</v>
      </c>
      <c r="E40" s="36" t="s">
        <v>79</v>
      </c>
    </row>
    <row r="41" spans="1:16" ht="12.75">
      <c r="A41" s="25" t="s">
        <v>44</v>
      </c>
      <c s="29" t="s">
        <v>39</v>
      </c>
      <c s="29" t="s">
        <v>80</v>
      </c>
      <c s="25" t="s">
        <v>62</v>
      </c>
      <c s="30" t="s">
        <v>81</v>
      </c>
      <c s="31" t="s">
        <v>64</v>
      </c>
      <c s="32">
        <v>1</v>
      </c>
      <c s="33">
        <v>0</v>
      </c>
      <c s="34">
        <f>ROUND(ROUND(H41,2)*ROUND(G41,3),2)</f>
      </c>
      <c r="O41">
        <f>(I41*21)/100</f>
      </c>
      <c t="s">
        <v>22</v>
      </c>
    </row>
    <row r="42" spans="1:5" ht="12.75">
      <c r="A42" s="35" t="s">
        <v>49</v>
      </c>
      <c r="E42" s="36" t="s">
        <v>82</v>
      </c>
    </row>
    <row r="43" spans="1:5" ht="12.75">
      <c r="A43" s="37" t="s">
        <v>51</v>
      </c>
      <c r="E43" s="38" t="s">
        <v>62</v>
      </c>
    </row>
    <row r="44" spans="1:5" ht="12.75">
      <c r="A44" t="s">
        <v>53</v>
      </c>
      <c r="E44" s="36" t="s">
        <v>74</v>
      </c>
    </row>
    <row r="45" spans="1:16" ht="12.75">
      <c r="A45" s="25" t="s">
        <v>44</v>
      </c>
      <c s="29" t="s">
        <v>41</v>
      </c>
      <c s="29" t="s">
        <v>83</v>
      </c>
      <c s="25" t="s">
        <v>62</v>
      </c>
      <c s="30" t="s">
        <v>84</v>
      </c>
      <c s="31" t="s">
        <v>64</v>
      </c>
      <c s="32">
        <v>1</v>
      </c>
      <c s="33">
        <v>0</v>
      </c>
      <c s="34">
        <f>ROUND(ROUND(H45,2)*ROUND(G45,3),2)</f>
      </c>
      <c r="O45">
        <f>(I45*21)/100</f>
      </c>
      <c t="s">
        <v>22</v>
      </c>
    </row>
    <row r="46" spans="1:5" ht="12.75">
      <c r="A46" s="35" t="s">
        <v>49</v>
      </c>
      <c r="E46" s="36" t="s">
        <v>85</v>
      </c>
    </row>
    <row r="47" spans="1:5" ht="12.75">
      <c r="A47" s="37" t="s">
        <v>51</v>
      </c>
      <c r="E47" s="38" t="s">
        <v>62</v>
      </c>
    </row>
    <row r="48" spans="1:5" ht="12.75">
      <c r="A48" t="s">
        <v>53</v>
      </c>
      <c r="E48" s="36" t="s">
        <v>74</v>
      </c>
    </row>
    <row r="49" spans="1:16" ht="12.75">
      <c r="A49" s="25" t="s">
        <v>44</v>
      </c>
      <c s="29" t="s">
        <v>86</v>
      </c>
      <c s="29" t="s">
        <v>87</v>
      </c>
      <c s="25" t="s">
        <v>62</v>
      </c>
      <c s="30" t="s">
        <v>88</v>
      </c>
      <c s="31" t="s">
        <v>64</v>
      </c>
      <c s="32">
        <v>1</v>
      </c>
      <c s="33">
        <v>0</v>
      </c>
      <c s="34">
        <f>ROUND(ROUND(H49,2)*ROUND(G49,3),2)</f>
      </c>
      <c r="O49">
        <f>(I49*21)/100</f>
      </c>
      <c t="s">
        <v>22</v>
      </c>
    </row>
    <row r="50" spans="1:5" ht="25.5">
      <c r="A50" s="35" t="s">
        <v>49</v>
      </c>
      <c r="E50" s="36" t="s">
        <v>89</v>
      </c>
    </row>
    <row r="51" spans="1:5" ht="12.75">
      <c r="A51" s="37" t="s">
        <v>51</v>
      </c>
      <c r="E51" s="38" t="s">
        <v>62</v>
      </c>
    </row>
    <row r="52" spans="1:5" ht="76.5">
      <c r="A52" t="s">
        <v>53</v>
      </c>
      <c r="E52" s="36" t="s">
        <v>90</v>
      </c>
    </row>
    <row r="53" spans="1:18" ht="12.75" customHeight="1">
      <c r="A53" s="6" t="s">
        <v>42</v>
      </c>
      <c s="6"/>
      <c s="40" t="s">
        <v>28</v>
      </c>
      <c s="6"/>
      <c s="27" t="s">
        <v>91</v>
      </c>
      <c s="6"/>
      <c s="6"/>
      <c s="6"/>
      <c s="41">
        <f>0+Q53</f>
      </c>
      <c r="O53">
        <f>0+R53</f>
      </c>
      <c r="Q53">
        <f>0+I54+I58+I62+I66+I70+I74</f>
      </c>
      <c>
        <f>0+O54+O58+O62+O66+O70+O74</f>
      </c>
    </row>
    <row r="54" spans="1:16" ht="12.75">
      <c r="A54" s="25" t="s">
        <v>44</v>
      </c>
      <c s="29" t="s">
        <v>92</v>
      </c>
      <c s="29" t="s">
        <v>93</v>
      </c>
      <c s="25" t="s">
        <v>62</v>
      </c>
      <c s="30" t="s">
        <v>94</v>
      </c>
      <c s="31" t="s">
        <v>95</v>
      </c>
      <c s="32">
        <v>19.62</v>
      </c>
      <c s="33">
        <v>0</v>
      </c>
      <c s="34">
        <f>ROUND(ROUND(H54,2)*ROUND(G54,3),2)</f>
      </c>
      <c r="O54">
        <f>(I54*21)/100</f>
      </c>
      <c t="s">
        <v>22</v>
      </c>
    </row>
    <row r="55" spans="1:5" ht="25.5">
      <c r="A55" s="35" t="s">
        <v>49</v>
      </c>
      <c r="E55" s="36" t="s">
        <v>96</v>
      </c>
    </row>
    <row r="56" spans="1:5" ht="76.5">
      <c r="A56" s="37" t="s">
        <v>51</v>
      </c>
      <c r="E56" s="38" t="s">
        <v>97</v>
      </c>
    </row>
    <row r="57" spans="1:5" ht="63.75">
      <c r="A57" t="s">
        <v>53</v>
      </c>
      <c r="E57" s="36" t="s">
        <v>98</v>
      </c>
    </row>
    <row r="58" spans="1:16" ht="12.75">
      <c r="A58" s="25" t="s">
        <v>44</v>
      </c>
      <c s="29" t="s">
        <v>99</v>
      </c>
      <c s="29" t="s">
        <v>100</v>
      </c>
      <c s="25" t="s">
        <v>62</v>
      </c>
      <c s="30" t="s">
        <v>101</v>
      </c>
      <c s="31" t="s">
        <v>95</v>
      </c>
      <c s="32">
        <v>0.6</v>
      </c>
      <c s="33">
        <v>0</v>
      </c>
      <c s="34">
        <f>ROUND(ROUND(H58,2)*ROUND(G58,3),2)</f>
      </c>
      <c r="O58">
        <f>(I58*21)/100</f>
      </c>
      <c t="s">
        <v>22</v>
      </c>
    </row>
    <row r="59" spans="1:5" ht="12.75">
      <c r="A59" s="35" t="s">
        <v>49</v>
      </c>
      <c r="E59" s="36" t="s">
        <v>102</v>
      </c>
    </row>
    <row r="60" spans="1:5" ht="25.5">
      <c r="A60" s="37" t="s">
        <v>51</v>
      </c>
      <c r="E60" s="38" t="s">
        <v>103</v>
      </c>
    </row>
    <row r="61" spans="1:5" ht="63.75">
      <c r="A61" t="s">
        <v>53</v>
      </c>
      <c r="E61" s="36" t="s">
        <v>98</v>
      </c>
    </row>
    <row r="62" spans="1:16" ht="12.75">
      <c r="A62" s="25" t="s">
        <v>44</v>
      </c>
      <c s="29" t="s">
        <v>104</v>
      </c>
      <c s="29" t="s">
        <v>105</v>
      </c>
      <c s="25" t="s">
        <v>62</v>
      </c>
      <c s="30" t="s">
        <v>106</v>
      </c>
      <c s="31" t="s">
        <v>95</v>
      </c>
      <c s="32">
        <v>181.504</v>
      </c>
      <c s="33">
        <v>0</v>
      </c>
      <c s="34">
        <f>ROUND(ROUND(H62,2)*ROUND(G62,3),2)</f>
      </c>
      <c r="O62">
        <f>(I62*21)/100</f>
      </c>
      <c t="s">
        <v>22</v>
      </c>
    </row>
    <row r="63" spans="1:5" ht="25.5">
      <c r="A63" s="35" t="s">
        <v>49</v>
      </c>
      <c r="E63" s="36" t="s">
        <v>107</v>
      </c>
    </row>
    <row r="64" spans="1:5" ht="76.5">
      <c r="A64" s="37" t="s">
        <v>51</v>
      </c>
      <c r="E64" s="38" t="s">
        <v>108</v>
      </c>
    </row>
    <row r="65" spans="1:5" ht="63.75">
      <c r="A65" t="s">
        <v>53</v>
      </c>
      <c r="E65" s="36" t="s">
        <v>98</v>
      </c>
    </row>
    <row r="66" spans="1:16" ht="12.75">
      <c r="A66" s="25" t="s">
        <v>44</v>
      </c>
      <c s="29" t="s">
        <v>109</v>
      </c>
      <c s="29" t="s">
        <v>110</v>
      </c>
      <c s="25" t="s">
        <v>62</v>
      </c>
      <c s="30" t="s">
        <v>111</v>
      </c>
      <c s="31" t="s">
        <v>112</v>
      </c>
      <c s="32">
        <v>310.4</v>
      </c>
      <c s="33">
        <v>0</v>
      </c>
      <c s="34">
        <f>ROUND(ROUND(H66,2)*ROUND(G66,3),2)</f>
      </c>
      <c r="O66">
        <f>(I66*21)/100</f>
      </c>
      <c t="s">
        <v>22</v>
      </c>
    </row>
    <row r="67" spans="1:5" ht="12.75">
      <c r="A67" s="35" t="s">
        <v>49</v>
      </c>
      <c r="E67" s="36" t="s">
        <v>113</v>
      </c>
    </row>
    <row r="68" spans="1:5" ht="25.5">
      <c r="A68" s="37" t="s">
        <v>51</v>
      </c>
      <c r="E68" s="38" t="s">
        <v>114</v>
      </c>
    </row>
    <row r="69" spans="1:5" ht="25.5">
      <c r="A69" t="s">
        <v>53</v>
      </c>
      <c r="E69" s="36" t="s">
        <v>115</v>
      </c>
    </row>
    <row r="70" spans="1:16" ht="12.75">
      <c r="A70" s="25" t="s">
        <v>44</v>
      </c>
      <c s="29" t="s">
        <v>116</v>
      </c>
      <c s="29" t="s">
        <v>117</v>
      </c>
      <c s="25" t="s">
        <v>62</v>
      </c>
      <c s="30" t="s">
        <v>118</v>
      </c>
      <c s="31" t="s">
        <v>95</v>
      </c>
      <c s="32">
        <v>141.3</v>
      </c>
      <c s="33">
        <v>0</v>
      </c>
      <c s="34">
        <f>ROUND(ROUND(H70,2)*ROUND(G70,3),2)</f>
      </c>
      <c r="O70">
        <f>(I70*21)/100</f>
      </c>
      <c t="s">
        <v>22</v>
      </c>
    </row>
    <row r="71" spans="1:5" ht="38.25">
      <c r="A71" s="35" t="s">
        <v>49</v>
      </c>
      <c r="E71" s="36" t="s">
        <v>119</v>
      </c>
    </row>
    <row r="72" spans="1:5" ht="25.5">
      <c r="A72" s="37" t="s">
        <v>51</v>
      </c>
      <c r="E72" s="38" t="s">
        <v>120</v>
      </c>
    </row>
    <row r="73" spans="1:5" ht="369.75">
      <c r="A73" t="s">
        <v>53</v>
      </c>
      <c r="E73" s="36" t="s">
        <v>121</v>
      </c>
    </row>
    <row r="74" spans="1:16" ht="12.75">
      <c r="A74" s="25" t="s">
        <v>44</v>
      </c>
      <c s="29" t="s">
        <v>122</v>
      </c>
      <c s="29" t="s">
        <v>123</v>
      </c>
      <c s="25" t="s">
        <v>62</v>
      </c>
      <c s="30" t="s">
        <v>124</v>
      </c>
      <c s="31" t="s">
        <v>95</v>
      </c>
      <c s="32">
        <v>136.2</v>
      </c>
      <c s="33">
        <v>0</v>
      </c>
      <c s="34">
        <f>ROUND(ROUND(H74,2)*ROUND(G74,3),2)</f>
      </c>
      <c r="O74">
        <f>(I74*21)/100</f>
      </c>
      <c t="s">
        <v>22</v>
      </c>
    </row>
    <row r="75" spans="1:5" ht="12.75">
      <c r="A75" s="35" t="s">
        <v>49</v>
      </c>
      <c r="E75" s="36" t="s">
        <v>125</v>
      </c>
    </row>
    <row r="76" spans="1:5" ht="25.5">
      <c r="A76" s="37" t="s">
        <v>51</v>
      </c>
      <c r="E76" s="38" t="s">
        <v>126</v>
      </c>
    </row>
    <row r="77" spans="1:5" ht="191.25">
      <c r="A77" t="s">
        <v>53</v>
      </c>
      <c r="E77" s="36" t="s">
        <v>127</v>
      </c>
    </row>
    <row r="78" spans="1:18" ht="12.75" customHeight="1">
      <c r="A78" s="6" t="s">
        <v>42</v>
      </c>
      <c s="6"/>
      <c s="40" t="s">
        <v>22</v>
      </c>
      <c s="6"/>
      <c s="27" t="s">
        <v>128</v>
      </c>
      <c s="6"/>
      <c s="6"/>
      <c s="6"/>
      <c s="41">
        <f>0+Q78</f>
      </c>
      <c r="O78">
        <f>0+R78</f>
      </c>
      <c r="Q78">
        <f>0+I79+I83+I87+I91+I95+I99</f>
      </c>
      <c>
        <f>0+O79+O83+O87+O91+O95+O99</f>
      </c>
    </row>
    <row r="79" spans="1:16" ht="12.75">
      <c r="A79" s="25" t="s">
        <v>44</v>
      </c>
      <c s="29" t="s">
        <v>129</v>
      </c>
      <c s="29" t="s">
        <v>130</v>
      </c>
      <c s="25" t="s">
        <v>62</v>
      </c>
      <c s="30" t="s">
        <v>131</v>
      </c>
      <c s="31" t="s">
        <v>132</v>
      </c>
      <c s="32">
        <v>243</v>
      </c>
      <c s="33">
        <v>0</v>
      </c>
      <c s="34">
        <f>ROUND(ROUND(H79,2)*ROUND(G79,3),2)</f>
      </c>
      <c r="O79">
        <f>(I79*21)/100</f>
      </c>
      <c t="s">
        <v>22</v>
      </c>
    </row>
    <row r="80" spans="1:5" ht="25.5">
      <c r="A80" s="35" t="s">
        <v>49</v>
      </c>
      <c r="E80" s="36" t="s">
        <v>133</v>
      </c>
    </row>
    <row r="81" spans="1:5" ht="12.75">
      <c r="A81" s="37" t="s">
        <v>51</v>
      </c>
      <c r="E81" s="38" t="s">
        <v>134</v>
      </c>
    </row>
    <row r="82" spans="1:5" ht="25.5">
      <c r="A82" t="s">
        <v>53</v>
      </c>
      <c r="E82" s="36" t="s">
        <v>135</v>
      </c>
    </row>
    <row r="83" spans="1:16" ht="12.75">
      <c r="A83" s="25" t="s">
        <v>44</v>
      </c>
      <c s="29" t="s">
        <v>136</v>
      </c>
      <c s="29" t="s">
        <v>137</v>
      </c>
      <c s="25" t="s">
        <v>62</v>
      </c>
      <c s="30" t="s">
        <v>138</v>
      </c>
      <c s="31" t="s">
        <v>112</v>
      </c>
      <c s="32">
        <v>135</v>
      </c>
      <c s="33">
        <v>0</v>
      </c>
      <c s="34">
        <f>ROUND(ROUND(H83,2)*ROUND(G83,3),2)</f>
      </c>
      <c r="O83">
        <f>(I83*21)/100</f>
      </c>
      <c t="s">
        <v>22</v>
      </c>
    </row>
    <row r="84" spans="1:5" ht="63.75">
      <c r="A84" s="35" t="s">
        <v>49</v>
      </c>
      <c r="E84" s="36" t="s">
        <v>139</v>
      </c>
    </row>
    <row r="85" spans="1:5" ht="12.75">
      <c r="A85" s="37" t="s">
        <v>51</v>
      </c>
      <c r="E85" s="38" t="s">
        <v>140</v>
      </c>
    </row>
    <row r="86" spans="1:5" ht="165.75">
      <c r="A86" t="s">
        <v>53</v>
      </c>
      <c r="E86" s="36" t="s">
        <v>141</v>
      </c>
    </row>
    <row r="87" spans="1:16" ht="12.75">
      <c r="A87" s="25" t="s">
        <v>44</v>
      </c>
      <c s="29" t="s">
        <v>142</v>
      </c>
      <c s="29" t="s">
        <v>143</v>
      </c>
      <c s="25" t="s">
        <v>62</v>
      </c>
      <c s="30" t="s">
        <v>144</v>
      </c>
      <c s="31" t="s">
        <v>95</v>
      </c>
      <c s="32">
        <v>141.3</v>
      </c>
      <c s="33">
        <v>0</v>
      </c>
      <c s="34">
        <f>ROUND(ROUND(H87,2)*ROUND(G87,3),2)</f>
      </c>
      <c r="O87">
        <f>(I87*21)/100</f>
      </c>
      <c t="s">
        <v>22</v>
      </c>
    </row>
    <row r="88" spans="1:5" ht="12.75">
      <c r="A88" s="35" t="s">
        <v>49</v>
      </c>
      <c r="E88" s="36" t="s">
        <v>145</v>
      </c>
    </row>
    <row r="89" spans="1:5" ht="38.25">
      <c r="A89" s="37" t="s">
        <v>51</v>
      </c>
      <c r="E89" s="38" t="s">
        <v>146</v>
      </c>
    </row>
    <row r="90" spans="1:5" ht="38.25">
      <c r="A90" t="s">
        <v>53</v>
      </c>
      <c r="E90" s="36" t="s">
        <v>147</v>
      </c>
    </row>
    <row r="91" spans="1:16" ht="12.75">
      <c r="A91" s="25" t="s">
        <v>44</v>
      </c>
      <c s="29" t="s">
        <v>148</v>
      </c>
      <c s="29" t="s">
        <v>149</v>
      </c>
      <c s="25" t="s">
        <v>62</v>
      </c>
      <c s="30" t="s">
        <v>150</v>
      </c>
      <c s="31" t="s">
        <v>132</v>
      </c>
      <c s="32">
        <v>61</v>
      </c>
      <c s="33">
        <v>0</v>
      </c>
      <c s="34">
        <f>ROUND(ROUND(H91,2)*ROUND(G91,3),2)</f>
      </c>
      <c r="O91">
        <f>(I91*21)/100</f>
      </c>
      <c t="s">
        <v>22</v>
      </c>
    </row>
    <row r="92" spans="1:5" ht="12.75">
      <c r="A92" s="35" t="s">
        <v>49</v>
      </c>
      <c r="E92" s="36" t="s">
        <v>151</v>
      </c>
    </row>
    <row r="93" spans="1:5" ht="12.75">
      <c r="A93" s="37" t="s">
        <v>51</v>
      </c>
      <c r="E93" s="38" t="s">
        <v>152</v>
      </c>
    </row>
    <row r="94" spans="1:5" ht="102">
      <c r="A94" t="s">
        <v>53</v>
      </c>
      <c r="E94" s="36" t="s">
        <v>153</v>
      </c>
    </row>
    <row r="95" spans="1:16" ht="12.75">
      <c r="A95" s="25" t="s">
        <v>44</v>
      </c>
      <c s="29" t="s">
        <v>154</v>
      </c>
      <c s="29" t="s">
        <v>155</v>
      </c>
      <c s="25" t="s">
        <v>62</v>
      </c>
      <c s="30" t="s">
        <v>156</v>
      </c>
      <c s="31" t="s">
        <v>132</v>
      </c>
      <c s="32">
        <v>471</v>
      </c>
      <c s="33">
        <v>0</v>
      </c>
      <c s="34">
        <f>ROUND(ROUND(H95,2)*ROUND(G95,3),2)</f>
      </c>
      <c r="O95">
        <f>(I95*21)/100</f>
      </c>
      <c t="s">
        <v>22</v>
      </c>
    </row>
    <row r="96" spans="1:5" ht="12.75">
      <c r="A96" s="35" t="s">
        <v>49</v>
      </c>
      <c r="E96" s="36" t="s">
        <v>157</v>
      </c>
    </row>
    <row r="97" spans="1:5" ht="51">
      <c r="A97" s="37" t="s">
        <v>51</v>
      </c>
      <c r="E97" s="38" t="s">
        <v>158</v>
      </c>
    </row>
    <row r="98" spans="1:5" ht="102">
      <c r="A98" t="s">
        <v>53</v>
      </c>
      <c r="E98" s="36" t="s">
        <v>153</v>
      </c>
    </row>
    <row r="99" spans="1:16" ht="12.75">
      <c r="A99" s="25" t="s">
        <v>44</v>
      </c>
      <c s="29" t="s">
        <v>159</v>
      </c>
      <c s="29" t="s">
        <v>160</v>
      </c>
      <c s="25" t="s">
        <v>62</v>
      </c>
      <c s="30" t="s">
        <v>161</v>
      </c>
      <c s="31" t="s">
        <v>132</v>
      </c>
      <c s="32">
        <v>61</v>
      </c>
      <c s="33">
        <v>0</v>
      </c>
      <c s="34">
        <f>ROUND(ROUND(H99,2)*ROUND(G99,3),2)</f>
      </c>
      <c r="O99">
        <f>(I99*21)/100</f>
      </c>
      <c t="s">
        <v>22</v>
      </c>
    </row>
    <row r="100" spans="1:5" ht="12.75">
      <c r="A100" s="35" t="s">
        <v>49</v>
      </c>
      <c r="E100" s="36" t="s">
        <v>162</v>
      </c>
    </row>
    <row r="101" spans="1:5" ht="12.75">
      <c r="A101" s="37" t="s">
        <v>51</v>
      </c>
      <c r="E101" s="38" t="s">
        <v>152</v>
      </c>
    </row>
    <row r="102" spans="1:5" ht="102">
      <c r="A102" t="s">
        <v>53</v>
      </c>
      <c r="E102" s="36" t="s">
        <v>163</v>
      </c>
    </row>
    <row r="103" spans="1:18" ht="12.75" customHeight="1">
      <c r="A103" s="6" t="s">
        <v>42</v>
      </c>
      <c s="6"/>
      <c s="40" t="s">
        <v>34</v>
      </c>
      <c s="6"/>
      <c s="27" t="s">
        <v>164</v>
      </c>
      <c s="6"/>
      <c s="6"/>
      <c s="6"/>
      <c s="41">
        <f>0+Q103</f>
      </c>
      <c r="O103">
        <f>0+R103</f>
      </c>
      <c r="Q103">
        <f>0+I104+I108+I112+I116+I120+I124+I128+I132+I136+I140+I144+I148</f>
      </c>
      <c>
        <f>0+O104+O108+O112+O116+O120+O124+O128+O132+O136+O140+O144+O148</f>
      </c>
    </row>
    <row r="104" spans="1:16" ht="12.75">
      <c r="A104" s="25" t="s">
        <v>44</v>
      </c>
      <c s="29" t="s">
        <v>165</v>
      </c>
      <c s="29" t="s">
        <v>166</v>
      </c>
      <c s="25" t="s">
        <v>62</v>
      </c>
      <c s="30" t="s">
        <v>167</v>
      </c>
      <c s="31" t="s">
        <v>95</v>
      </c>
      <c s="32">
        <v>18</v>
      </c>
      <c s="33">
        <v>0</v>
      </c>
      <c s="34">
        <f>ROUND(ROUND(H104,2)*ROUND(G104,3),2)</f>
      </c>
      <c r="O104">
        <f>(I104*21)/100</f>
      </c>
      <c t="s">
        <v>22</v>
      </c>
    </row>
    <row r="105" spans="1:5" ht="12.75">
      <c r="A105" s="35" t="s">
        <v>49</v>
      </c>
      <c r="E105" s="36" t="s">
        <v>168</v>
      </c>
    </row>
    <row r="106" spans="1:5" ht="25.5">
      <c r="A106" s="37" t="s">
        <v>51</v>
      </c>
      <c r="E106" s="38" t="s">
        <v>169</v>
      </c>
    </row>
    <row r="107" spans="1:5" ht="127.5">
      <c r="A107" t="s">
        <v>53</v>
      </c>
      <c r="E107" s="36" t="s">
        <v>170</v>
      </c>
    </row>
    <row r="108" spans="1:16" ht="12.75">
      <c r="A108" s="25" t="s">
        <v>44</v>
      </c>
      <c s="29" t="s">
        <v>171</v>
      </c>
      <c s="29" t="s">
        <v>172</v>
      </c>
      <c s="25" t="s">
        <v>62</v>
      </c>
      <c s="30" t="s">
        <v>173</v>
      </c>
      <c s="31" t="s">
        <v>132</v>
      </c>
      <c s="32">
        <v>150</v>
      </c>
      <c s="33">
        <v>0</v>
      </c>
      <c s="34">
        <f>ROUND(ROUND(H108,2)*ROUND(G108,3),2)</f>
      </c>
      <c r="O108">
        <f>(I108*21)/100</f>
      </c>
      <c t="s">
        <v>22</v>
      </c>
    </row>
    <row r="109" spans="1:5" ht="12.75">
      <c r="A109" s="35" t="s">
        <v>49</v>
      </c>
      <c r="E109" s="36" t="s">
        <v>174</v>
      </c>
    </row>
    <row r="110" spans="1:5" ht="25.5">
      <c r="A110" s="37" t="s">
        <v>51</v>
      </c>
      <c r="E110" s="38" t="s">
        <v>175</v>
      </c>
    </row>
    <row r="111" spans="1:5" ht="51">
      <c r="A111" t="s">
        <v>53</v>
      </c>
      <c r="E111" s="36" t="s">
        <v>176</v>
      </c>
    </row>
    <row r="112" spans="1:16" ht="12.75">
      <c r="A112" s="25" t="s">
        <v>44</v>
      </c>
      <c s="29" t="s">
        <v>177</v>
      </c>
      <c s="29" t="s">
        <v>178</v>
      </c>
      <c s="25" t="s">
        <v>62</v>
      </c>
      <c s="30" t="s">
        <v>179</v>
      </c>
      <c s="31" t="s">
        <v>132</v>
      </c>
      <c s="32">
        <v>471</v>
      </c>
      <c s="33">
        <v>0</v>
      </c>
      <c s="34">
        <f>ROUND(ROUND(H112,2)*ROUND(G112,3),2)</f>
      </c>
      <c r="O112">
        <f>(I112*21)/100</f>
      </c>
      <c t="s">
        <v>22</v>
      </c>
    </row>
    <row r="113" spans="1:5" ht="12.75">
      <c r="A113" s="35" t="s">
        <v>49</v>
      </c>
      <c r="E113" s="36" t="s">
        <v>180</v>
      </c>
    </row>
    <row r="114" spans="1:5" ht="25.5">
      <c r="A114" s="37" t="s">
        <v>51</v>
      </c>
      <c r="E114" s="38" t="s">
        <v>181</v>
      </c>
    </row>
    <row r="115" spans="1:5" ht="51">
      <c r="A115" t="s">
        <v>53</v>
      </c>
      <c r="E115" s="36" t="s">
        <v>176</v>
      </c>
    </row>
    <row r="116" spans="1:16" ht="12.75">
      <c r="A116" s="25" t="s">
        <v>44</v>
      </c>
      <c s="29" t="s">
        <v>182</v>
      </c>
      <c s="29" t="s">
        <v>183</v>
      </c>
      <c s="25" t="s">
        <v>62</v>
      </c>
      <c s="30" t="s">
        <v>184</v>
      </c>
      <c s="31" t="s">
        <v>132</v>
      </c>
      <c s="32">
        <v>150</v>
      </c>
      <c s="33">
        <v>0</v>
      </c>
      <c s="34">
        <f>ROUND(ROUND(H116,2)*ROUND(G116,3),2)</f>
      </c>
      <c r="O116">
        <f>(I116*21)/100</f>
      </c>
      <c t="s">
        <v>22</v>
      </c>
    </row>
    <row r="117" spans="1:5" ht="12.75">
      <c r="A117" s="35" t="s">
        <v>49</v>
      </c>
      <c r="E117" s="36" t="s">
        <v>185</v>
      </c>
    </row>
    <row r="118" spans="1:5" ht="25.5">
      <c r="A118" s="37" t="s">
        <v>51</v>
      </c>
      <c r="E118" s="38" t="s">
        <v>175</v>
      </c>
    </row>
    <row r="119" spans="1:5" ht="51">
      <c r="A119" t="s">
        <v>53</v>
      </c>
      <c r="E119" s="36" t="s">
        <v>186</v>
      </c>
    </row>
    <row r="120" spans="1:16" ht="12.75">
      <c r="A120" s="25" t="s">
        <v>44</v>
      </c>
      <c s="29" t="s">
        <v>187</v>
      </c>
      <c s="29" t="s">
        <v>188</v>
      </c>
      <c s="25" t="s">
        <v>62</v>
      </c>
      <c s="30" t="s">
        <v>189</v>
      </c>
      <c s="31" t="s">
        <v>132</v>
      </c>
      <c s="32">
        <v>150</v>
      </c>
      <c s="33">
        <v>0</v>
      </c>
      <c s="34">
        <f>ROUND(ROUND(H120,2)*ROUND(G120,3),2)</f>
      </c>
      <c r="O120">
        <f>(I120*21)/100</f>
      </c>
      <c t="s">
        <v>22</v>
      </c>
    </row>
    <row r="121" spans="1:5" ht="12.75">
      <c r="A121" s="35" t="s">
        <v>49</v>
      </c>
      <c r="E121" s="36" t="s">
        <v>190</v>
      </c>
    </row>
    <row r="122" spans="1:5" ht="25.5">
      <c r="A122" s="37" t="s">
        <v>51</v>
      </c>
      <c r="E122" s="38" t="s">
        <v>175</v>
      </c>
    </row>
    <row r="123" spans="1:5" ht="51">
      <c r="A123" t="s">
        <v>53</v>
      </c>
      <c r="E123" s="36" t="s">
        <v>186</v>
      </c>
    </row>
    <row r="124" spans="1:16" ht="12.75">
      <c r="A124" s="25" t="s">
        <v>44</v>
      </c>
      <c s="29" t="s">
        <v>191</v>
      </c>
      <c s="29" t="s">
        <v>192</v>
      </c>
      <c s="25" t="s">
        <v>62</v>
      </c>
      <c s="30" t="s">
        <v>193</v>
      </c>
      <c s="31" t="s">
        <v>132</v>
      </c>
      <c s="32">
        <v>150</v>
      </c>
      <c s="33">
        <v>0</v>
      </c>
      <c s="34">
        <f>ROUND(ROUND(H124,2)*ROUND(G124,3),2)</f>
      </c>
      <c r="O124">
        <f>(I124*21)/100</f>
      </c>
      <c t="s">
        <v>22</v>
      </c>
    </row>
    <row r="125" spans="1:5" ht="12.75">
      <c r="A125" s="35" t="s">
        <v>49</v>
      </c>
      <c r="E125" s="36" t="s">
        <v>62</v>
      </c>
    </row>
    <row r="126" spans="1:5" ht="25.5">
      <c r="A126" s="37" t="s">
        <v>51</v>
      </c>
      <c r="E126" s="38" t="s">
        <v>175</v>
      </c>
    </row>
    <row r="127" spans="1:5" ht="140.25">
      <c r="A127" t="s">
        <v>53</v>
      </c>
      <c r="E127" s="36" t="s">
        <v>194</v>
      </c>
    </row>
    <row r="128" spans="1:16" ht="12.75">
      <c r="A128" s="25" t="s">
        <v>44</v>
      </c>
      <c s="29" t="s">
        <v>195</v>
      </c>
      <c s="29" t="s">
        <v>196</v>
      </c>
      <c s="25" t="s">
        <v>62</v>
      </c>
      <c s="30" t="s">
        <v>197</v>
      </c>
      <c s="31" t="s">
        <v>132</v>
      </c>
      <c s="32">
        <v>150</v>
      </c>
      <c s="33">
        <v>0</v>
      </c>
      <c s="34">
        <f>ROUND(ROUND(H128,2)*ROUND(G128,3),2)</f>
      </c>
      <c r="O128">
        <f>(I128*21)/100</f>
      </c>
      <c t="s">
        <v>22</v>
      </c>
    </row>
    <row r="129" spans="1:5" ht="12.75">
      <c r="A129" s="35" t="s">
        <v>49</v>
      </c>
      <c r="E129" s="36" t="s">
        <v>198</v>
      </c>
    </row>
    <row r="130" spans="1:5" ht="25.5">
      <c r="A130" s="37" t="s">
        <v>51</v>
      </c>
      <c r="E130" s="38" t="s">
        <v>175</v>
      </c>
    </row>
    <row r="131" spans="1:5" ht="140.25">
      <c r="A131" t="s">
        <v>53</v>
      </c>
      <c r="E131" s="36" t="s">
        <v>194</v>
      </c>
    </row>
    <row r="132" spans="1:16" ht="12.75">
      <c r="A132" s="25" t="s">
        <v>44</v>
      </c>
      <c s="29" t="s">
        <v>199</v>
      </c>
      <c s="29" t="s">
        <v>200</v>
      </c>
      <c s="25" t="s">
        <v>62</v>
      </c>
      <c s="30" t="s">
        <v>201</v>
      </c>
      <c s="31" t="s">
        <v>132</v>
      </c>
      <c s="32">
        <v>17</v>
      </c>
      <c s="33">
        <v>0</v>
      </c>
      <c s="34">
        <f>ROUND(ROUND(H132,2)*ROUND(G132,3),2)</f>
      </c>
      <c r="O132">
        <f>(I132*21)/100</f>
      </c>
      <c t="s">
        <v>22</v>
      </c>
    </row>
    <row r="133" spans="1:5" ht="25.5">
      <c r="A133" s="35" t="s">
        <v>49</v>
      </c>
      <c r="E133" s="36" t="s">
        <v>202</v>
      </c>
    </row>
    <row r="134" spans="1:5" ht="25.5">
      <c r="A134" s="37" t="s">
        <v>51</v>
      </c>
      <c r="E134" s="38" t="s">
        <v>203</v>
      </c>
    </row>
    <row r="135" spans="1:5" ht="153">
      <c r="A135" t="s">
        <v>53</v>
      </c>
      <c r="E135" s="36" t="s">
        <v>204</v>
      </c>
    </row>
    <row r="136" spans="1:16" ht="12.75">
      <c r="A136" s="25" t="s">
        <v>44</v>
      </c>
      <c s="29" t="s">
        <v>205</v>
      </c>
      <c s="29" t="s">
        <v>206</v>
      </c>
      <c s="25" t="s">
        <v>46</v>
      </c>
      <c s="30" t="s">
        <v>207</v>
      </c>
      <c s="31" t="s">
        <v>132</v>
      </c>
      <c s="32">
        <v>416</v>
      </c>
      <c s="33">
        <v>0</v>
      </c>
      <c s="34">
        <f>ROUND(ROUND(H136,2)*ROUND(G136,3),2)</f>
      </c>
      <c r="O136">
        <f>(I136*21)/100</f>
      </c>
      <c t="s">
        <v>22</v>
      </c>
    </row>
    <row r="137" spans="1:5" ht="25.5">
      <c r="A137" s="35" t="s">
        <v>49</v>
      </c>
      <c r="E137" s="36" t="s">
        <v>208</v>
      </c>
    </row>
    <row r="138" spans="1:5" ht="25.5">
      <c r="A138" s="37" t="s">
        <v>51</v>
      </c>
      <c r="E138" s="38" t="s">
        <v>209</v>
      </c>
    </row>
    <row r="139" spans="1:5" ht="153">
      <c r="A139" t="s">
        <v>53</v>
      </c>
      <c r="E139" s="36" t="s">
        <v>204</v>
      </c>
    </row>
    <row r="140" spans="1:16" ht="12.75">
      <c r="A140" s="25" t="s">
        <v>44</v>
      </c>
      <c s="29" t="s">
        <v>210</v>
      </c>
      <c s="29" t="s">
        <v>206</v>
      </c>
      <c s="25" t="s">
        <v>55</v>
      </c>
      <c s="30" t="s">
        <v>207</v>
      </c>
      <c s="31" t="s">
        <v>132</v>
      </c>
      <c s="32">
        <v>14</v>
      </c>
      <c s="33">
        <v>0</v>
      </c>
      <c s="34">
        <f>ROUND(ROUND(H140,2)*ROUND(G140,3),2)</f>
      </c>
      <c r="O140">
        <f>(I140*21)/100</f>
      </c>
      <c t="s">
        <v>22</v>
      </c>
    </row>
    <row r="141" spans="1:5" ht="25.5">
      <c r="A141" s="35" t="s">
        <v>49</v>
      </c>
      <c r="E141" s="36" t="s">
        <v>211</v>
      </c>
    </row>
    <row r="142" spans="1:5" ht="63.75">
      <c r="A142" s="37" t="s">
        <v>51</v>
      </c>
      <c r="E142" s="38" t="s">
        <v>212</v>
      </c>
    </row>
    <row r="143" spans="1:5" ht="153">
      <c r="A143" t="s">
        <v>53</v>
      </c>
      <c r="E143" s="36" t="s">
        <v>204</v>
      </c>
    </row>
    <row r="144" spans="1:16" ht="25.5">
      <c r="A144" s="25" t="s">
        <v>44</v>
      </c>
      <c s="29" t="s">
        <v>213</v>
      </c>
      <c s="29" t="s">
        <v>214</v>
      </c>
      <c s="25" t="s">
        <v>62</v>
      </c>
      <c s="30" t="s">
        <v>215</v>
      </c>
      <c s="31" t="s">
        <v>132</v>
      </c>
      <c s="32">
        <v>24</v>
      </c>
      <c s="33">
        <v>0</v>
      </c>
      <c s="34">
        <f>ROUND(ROUND(H144,2)*ROUND(G144,3),2)</f>
      </c>
      <c r="O144">
        <f>(I144*21)/100</f>
      </c>
      <c t="s">
        <v>22</v>
      </c>
    </row>
    <row r="145" spans="1:5" ht="25.5">
      <c r="A145" s="35" t="s">
        <v>49</v>
      </c>
      <c r="E145" s="36" t="s">
        <v>216</v>
      </c>
    </row>
    <row r="146" spans="1:5" ht="25.5">
      <c r="A146" s="37" t="s">
        <v>51</v>
      </c>
      <c r="E146" s="38" t="s">
        <v>217</v>
      </c>
    </row>
    <row r="147" spans="1:5" ht="153">
      <c r="A147" t="s">
        <v>53</v>
      </c>
      <c r="E147" s="36" t="s">
        <v>204</v>
      </c>
    </row>
    <row r="148" spans="1:16" ht="12.75">
      <c r="A148" s="25" t="s">
        <v>44</v>
      </c>
      <c s="29" t="s">
        <v>218</v>
      </c>
      <c s="29" t="s">
        <v>219</v>
      </c>
      <c s="25" t="s">
        <v>62</v>
      </c>
      <c s="30" t="s">
        <v>220</v>
      </c>
      <c s="31" t="s">
        <v>112</v>
      </c>
      <c s="32">
        <v>308</v>
      </c>
      <c s="33">
        <v>0</v>
      </c>
      <c s="34">
        <f>ROUND(ROUND(H148,2)*ROUND(G148,3),2)</f>
      </c>
      <c r="O148">
        <f>(I148*21)/100</f>
      </c>
      <c t="s">
        <v>22</v>
      </c>
    </row>
    <row r="149" spans="1:5" ht="12.75">
      <c r="A149" s="35" t="s">
        <v>49</v>
      </c>
      <c r="E149" s="36" t="s">
        <v>62</v>
      </c>
    </row>
    <row r="150" spans="1:5" ht="25.5">
      <c r="A150" s="37" t="s">
        <v>51</v>
      </c>
      <c r="E150" s="38" t="s">
        <v>221</v>
      </c>
    </row>
    <row r="151" spans="1:5" ht="38.25">
      <c r="A151" t="s">
        <v>53</v>
      </c>
      <c r="E151" s="36" t="s">
        <v>222</v>
      </c>
    </row>
    <row r="152" spans="1:18" ht="12.75" customHeight="1">
      <c r="A152" s="6" t="s">
        <v>42</v>
      </c>
      <c s="6"/>
      <c s="40" t="s">
        <v>75</v>
      </c>
      <c s="6"/>
      <c s="27" t="s">
        <v>223</v>
      </c>
      <c s="6"/>
      <c s="6"/>
      <c s="6"/>
      <c s="41">
        <f>0+Q152</f>
      </c>
      <c r="O152">
        <f>0+R152</f>
      </c>
      <c r="Q152">
        <f>0+I153</f>
      </c>
      <c>
        <f>0+O153</f>
      </c>
    </row>
    <row r="153" spans="1:16" ht="12.75">
      <c r="A153" s="25" t="s">
        <v>44</v>
      </c>
      <c s="29" t="s">
        <v>224</v>
      </c>
      <c s="29" t="s">
        <v>225</v>
      </c>
      <c s="25" t="s">
        <v>62</v>
      </c>
      <c s="30" t="s">
        <v>226</v>
      </c>
      <c s="31" t="s">
        <v>227</v>
      </c>
      <c s="32">
        <v>15</v>
      </c>
      <c s="33">
        <v>0</v>
      </c>
      <c s="34">
        <f>ROUND(ROUND(H153,2)*ROUND(G153,3),2)</f>
      </c>
      <c r="O153">
        <f>(I153*21)/100</f>
      </c>
      <c t="s">
        <v>22</v>
      </c>
    </row>
    <row r="154" spans="1:5" ht="12.75">
      <c r="A154" s="35" t="s">
        <v>49</v>
      </c>
      <c r="E154" s="36" t="s">
        <v>228</v>
      </c>
    </row>
    <row r="155" spans="1:5" ht="51">
      <c r="A155" s="37" t="s">
        <v>51</v>
      </c>
      <c r="E155" s="38" t="s">
        <v>229</v>
      </c>
    </row>
    <row r="156" spans="1:5" ht="25.5">
      <c r="A156" t="s">
        <v>53</v>
      </c>
      <c r="E156" s="36" t="s">
        <v>230</v>
      </c>
    </row>
    <row r="157" spans="1:18" ht="12.75" customHeight="1">
      <c r="A157" s="6" t="s">
        <v>42</v>
      </c>
      <c s="6"/>
      <c s="40" t="s">
        <v>39</v>
      </c>
      <c s="6"/>
      <c s="27" t="s">
        <v>231</v>
      </c>
      <c s="6"/>
      <c s="6"/>
      <c s="6"/>
      <c s="41">
        <f>0+Q157</f>
      </c>
      <c r="O157">
        <f>0+R157</f>
      </c>
      <c r="Q157">
        <f>0+I158+I162+I166+I170+I174+I178+I182+I186+I190+I194+I198</f>
      </c>
      <c>
        <f>0+O158+O162+O166+O170+O174+O178+O182+O186+O190+O194+O198</f>
      </c>
    </row>
    <row r="158" spans="1:16" ht="12.75">
      <c r="A158" s="25" t="s">
        <v>44</v>
      </c>
      <c s="29" t="s">
        <v>232</v>
      </c>
      <c s="29" t="s">
        <v>233</v>
      </c>
      <c s="25" t="s">
        <v>62</v>
      </c>
      <c s="30" t="s">
        <v>234</v>
      </c>
      <c s="31" t="s">
        <v>112</v>
      </c>
      <c s="32">
        <v>10.6</v>
      </c>
      <c s="33">
        <v>0</v>
      </c>
      <c s="34">
        <f>ROUND(ROUND(H158,2)*ROUND(G158,3),2)</f>
      </c>
      <c r="O158">
        <f>(I158*21)/100</f>
      </c>
      <c t="s">
        <v>22</v>
      </c>
    </row>
    <row r="159" spans="1:5" ht="25.5">
      <c r="A159" s="35" t="s">
        <v>49</v>
      </c>
      <c r="E159" s="36" t="s">
        <v>235</v>
      </c>
    </row>
    <row r="160" spans="1:5" ht="12.75">
      <c r="A160" s="37" t="s">
        <v>51</v>
      </c>
      <c r="E160" s="38" t="s">
        <v>236</v>
      </c>
    </row>
    <row r="161" spans="1:5" ht="63.75">
      <c r="A161" t="s">
        <v>53</v>
      </c>
      <c r="E161" s="36" t="s">
        <v>237</v>
      </c>
    </row>
    <row r="162" spans="1:16" ht="12.75">
      <c r="A162" s="25" t="s">
        <v>44</v>
      </c>
      <c s="29" t="s">
        <v>238</v>
      </c>
      <c s="29" t="s">
        <v>239</v>
      </c>
      <c s="25" t="s">
        <v>62</v>
      </c>
      <c s="30" t="s">
        <v>240</v>
      </c>
      <c s="31" t="s">
        <v>112</v>
      </c>
      <c s="32">
        <v>14</v>
      </c>
      <c s="33">
        <v>0</v>
      </c>
      <c s="34">
        <f>ROUND(ROUND(H162,2)*ROUND(G162,3),2)</f>
      </c>
      <c r="O162">
        <f>(I162*21)/100</f>
      </c>
      <c t="s">
        <v>22</v>
      </c>
    </row>
    <row r="163" spans="1:5" ht="12.75">
      <c r="A163" s="35" t="s">
        <v>49</v>
      </c>
      <c r="E163" s="36" t="s">
        <v>241</v>
      </c>
    </row>
    <row r="164" spans="1:5" ht="12.75">
      <c r="A164" s="37" t="s">
        <v>51</v>
      </c>
      <c r="E164" s="38" t="s">
        <v>242</v>
      </c>
    </row>
    <row r="165" spans="1:5" ht="38.25">
      <c r="A165" t="s">
        <v>53</v>
      </c>
      <c r="E165" s="36" t="s">
        <v>243</v>
      </c>
    </row>
    <row r="166" spans="1:16" ht="25.5">
      <c r="A166" s="25" t="s">
        <v>44</v>
      </c>
      <c s="29" t="s">
        <v>244</v>
      </c>
      <c s="29" t="s">
        <v>245</v>
      </c>
      <c s="25" t="s">
        <v>62</v>
      </c>
      <c s="30" t="s">
        <v>246</v>
      </c>
      <c s="31" t="s">
        <v>227</v>
      </c>
      <c s="32">
        <v>6</v>
      </c>
      <c s="33">
        <v>0</v>
      </c>
      <c s="34">
        <f>ROUND(ROUND(H166,2)*ROUND(G166,3),2)</f>
      </c>
      <c r="O166">
        <f>(I166*21)/100</f>
      </c>
      <c t="s">
        <v>22</v>
      </c>
    </row>
    <row r="167" spans="1:5" ht="25.5">
      <c r="A167" s="35" t="s">
        <v>49</v>
      </c>
      <c r="E167" s="36" t="s">
        <v>247</v>
      </c>
    </row>
    <row r="168" spans="1:5" ht="63.75">
      <c r="A168" s="37" t="s">
        <v>51</v>
      </c>
      <c r="E168" s="38" t="s">
        <v>248</v>
      </c>
    </row>
    <row r="169" spans="1:5" ht="25.5">
      <c r="A169" t="s">
        <v>53</v>
      </c>
      <c r="E169" s="36" t="s">
        <v>249</v>
      </c>
    </row>
    <row r="170" spans="1:16" ht="25.5">
      <c r="A170" s="25" t="s">
        <v>44</v>
      </c>
      <c s="29" t="s">
        <v>250</v>
      </c>
      <c s="29" t="s">
        <v>251</v>
      </c>
      <c s="25" t="s">
        <v>62</v>
      </c>
      <c s="30" t="s">
        <v>252</v>
      </c>
      <c s="31" t="s">
        <v>227</v>
      </c>
      <c s="32">
        <v>6</v>
      </c>
      <c s="33">
        <v>0</v>
      </c>
      <c s="34">
        <f>ROUND(ROUND(H170,2)*ROUND(G170,3),2)</f>
      </c>
      <c r="O170">
        <f>(I170*21)/100</f>
      </c>
      <c t="s">
        <v>22</v>
      </c>
    </row>
    <row r="171" spans="1:5" ht="12.75">
      <c r="A171" s="35" t="s">
        <v>49</v>
      </c>
      <c r="E171" s="36" t="s">
        <v>253</v>
      </c>
    </row>
    <row r="172" spans="1:5" ht="63.75">
      <c r="A172" s="37" t="s">
        <v>51</v>
      </c>
      <c r="E172" s="38" t="s">
        <v>248</v>
      </c>
    </row>
    <row r="173" spans="1:5" ht="63.75">
      <c r="A173" t="s">
        <v>53</v>
      </c>
      <c r="E173" s="36" t="s">
        <v>254</v>
      </c>
    </row>
    <row r="174" spans="1:16" ht="12.75">
      <c r="A174" s="25" t="s">
        <v>44</v>
      </c>
      <c s="29" t="s">
        <v>255</v>
      </c>
      <c s="29" t="s">
        <v>256</v>
      </c>
      <c s="25" t="s">
        <v>62</v>
      </c>
      <c s="30" t="s">
        <v>257</v>
      </c>
      <c s="31" t="s">
        <v>227</v>
      </c>
      <c s="32">
        <v>6</v>
      </c>
      <c s="33">
        <v>0</v>
      </c>
      <c s="34">
        <f>ROUND(ROUND(H174,2)*ROUND(G174,3),2)</f>
      </c>
      <c r="O174">
        <f>(I174*21)/100</f>
      </c>
      <c t="s">
        <v>22</v>
      </c>
    </row>
    <row r="175" spans="1:5" ht="12.75">
      <c r="A175" s="35" t="s">
        <v>49</v>
      </c>
      <c r="E175" s="36" t="s">
        <v>258</v>
      </c>
    </row>
    <row r="176" spans="1:5" ht="63.75">
      <c r="A176" s="37" t="s">
        <v>51</v>
      </c>
      <c r="E176" s="38" t="s">
        <v>248</v>
      </c>
    </row>
    <row r="177" spans="1:5" ht="25.5">
      <c r="A177" t="s">
        <v>53</v>
      </c>
      <c r="E177" s="36" t="s">
        <v>259</v>
      </c>
    </row>
    <row r="178" spans="1:16" ht="12.75">
      <c r="A178" s="25" t="s">
        <v>44</v>
      </c>
      <c s="29" t="s">
        <v>260</v>
      </c>
      <c s="29" t="s">
        <v>261</v>
      </c>
      <c s="25" t="s">
        <v>62</v>
      </c>
      <c s="30" t="s">
        <v>262</v>
      </c>
      <c s="31" t="s">
        <v>227</v>
      </c>
      <c s="32">
        <v>4</v>
      </c>
      <c s="33">
        <v>0</v>
      </c>
      <c s="34">
        <f>ROUND(ROUND(H178,2)*ROUND(G178,3),2)</f>
      </c>
      <c r="O178">
        <f>(I178*21)/100</f>
      </c>
      <c t="s">
        <v>22</v>
      </c>
    </row>
    <row r="179" spans="1:5" ht="12.75">
      <c r="A179" s="35" t="s">
        <v>49</v>
      </c>
      <c r="E179" s="36" t="s">
        <v>253</v>
      </c>
    </row>
    <row r="180" spans="1:5" ht="63.75">
      <c r="A180" s="37" t="s">
        <v>51</v>
      </c>
      <c r="E180" s="38" t="s">
        <v>263</v>
      </c>
    </row>
    <row r="181" spans="1:5" ht="76.5">
      <c r="A181" t="s">
        <v>53</v>
      </c>
      <c r="E181" s="36" t="s">
        <v>264</v>
      </c>
    </row>
    <row r="182" spans="1:16" ht="12.75">
      <c r="A182" s="25" t="s">
        <v>44</v>
      </c>
      <c s="29" t="s">
        <v>265</v>
      </c>
      <c s="29" t="s">
        <v>266</v>
      </c>
      <c s="25" t="s">
        <v>62</v>
      </c>
      <c s="30" t="s">
        <v>267</v>
      </c>
      <c s="31" t="s">
        <v>227</v>
      </c>
      <c s="32">
        <v>4</v>
      </c>
      <c s="33">
        <v>0</v>
      </c>
      <c s="34">
        <f>ROUND(ROUND(H182,2)*ROUND(G182,3),2)</f>
      </c>
      <c r="O182">
        <f>(I182*21)/100</f>
      </c>
      <c t="s">
        <v>22</v>
      </c>
    </row>
    <row r="183" spans="1:5" ht="12.75">
      <c r="A183" s="35" t="s">
        <v>49</v>
      </c>
      <c r="E183" s="36" t="s">
        <v>258</v>
      </c>
    </row>
    <row r="184" spans="1:5" ht="63.75">
      <c r="A184" s="37" t="s">
        <v>51</v>
      </c>
      <c r="E184" s="38" t="s">
        <v>263</v>
      </c>
    </row>
    <row r="185" spans="1:5" ht="25.5">
      <c r="A185" t="s">
        <v>53</v>
      </c>
      <c r="E185" s="36" t="s">
        <v>259</v>
      </c>
    </row>
    <row r="186" spans="1:16" ht="25.5">
      <c r="A186" s="25" t="s">
        <v>44</v>
      </c>
      <c s="29" t="s">
        <v>268</v>
      </c>
      <c s="29" t="s">
        <v>269</v>
      </c>
      <c s="25" t="s">
        <v>62</v>
      </c>
      <c s="30" t="s">
        <v>270</v>
      </c>
      <c s="31" t="s">
        <v>132</v>
      </c>
      <c s="32">
        <v>37.23</v>
      </c>
      <c s="33">
        <v>0</v>
      </c>
      <c s="34">
        <f>ROUND(ROUND(H186,2)*ROUND(G186,3),2)</f>
      </c>
      <c r="O186">
        <f>(I186*21)/100</f>
      </c>
      <c t="s">
        <v>22</v>
      </c>
    </row>
    <row r="187" spans="1:5" ht="12.75">
      <c r="A187" s="35" t="s">
        <v>49</v>
      </c>
      <c r="E187" s="36" t="s">
        <v>271</v>
      </c>
    </row>
    <row r="188" spans="1:5" ht="51">
      <c r="A188" s="37" t="s">
        <v>51</v>
      </c>
      <c r="E188" s="38" t="s">
        <v>272</v>
      </c>
    </row>
    <row r="189" spans="1:5" ht="38.25">
      <c r="A189" t="s">
        <v>53</v>
      </c>
      <c r="E189" s="36" t="s">
        <v>273</v>
      </c>
    </row>
    <row r="190" spans="1:16" ht="12.75">
      <c r="A190" s="25" t="s">
        <v>44</v>
      </c>
      <c s="29" t="s">
        <v>274</v>
      </c>
      <c s="29" t="s">
        <v>275</v>
      </c>
      <c s="25" t="s">
        <v>62</v>
      </c>
      <c s="30" t="s">
        <v>276</v>
      </c>
      <c s="31" t="s">
        <v>112</v>
      </c>
      <c s="32">
        <v>30</v>
      </c>
      <c s="33">
        <v>0</v>
      </c>
      <c s="34">
        <f>ROUND(ROUND(H190,2)*ROUND(G190,3),2)</f>
      </c>
      <c r="O190">
        <f>(I190*21)/100</f>
      </c>
      <c t="s">
        <v>22</v>
      </c>
    </row>
    <row r="191" spans="1:5" ht="25.5">
      <c r="A191" s="35" t="s">
        <v>49</v>
      </c>
      <c r="E191" s="36" t="s">
        <v>277</v>
      </c>
    </row>
    <row r="192" spans="1:5" ht="25.5">
      <c r="A192" s="37" t="s">
        <v>51</v>
      </c>
      <c r="E192" s="38" t="s">
        <v>278</v>
      </c>
    </row>
    <row r="193" spans="1:5" ht="51">
      <c r="A193" t="s">
        <v>53</v>
      </c>
      <c r="E193" s="36" t="s">
        <v>279</v>
      </c>
    </row>
    <row r="194" spans="1:16" ht="12.75">
      <c r="A194" s="25" t="s">
        <v>44</v>
      </c>
      <c s="29" t="s">
        <v>280</v>
      </c>
      <c s="29" t="s">
        <v>281</v>
      </c>
      <c s="25" t="s">
        <v>62</v>
      </c>
      <c s="30" t="s">
        <v>282</v>
      </c>
      <c s="31" t="s">
        <v>112</v>
      </c>
      <c s="32">
        <v>150</v>
      </c>
      <c s="33">
        <v>0</v>
      </c>
      <c s="34">
        <f>ROUND(ROUND(H194,2)*ROUND(G194,3),2)</f>
      </c>
      <c r="O194">
        <f>(I194*21)/100</f>
      </c>
      <c t="s">
        <v>22</v>
      </c>
    </row>
    <row r="195" spans="1:5" ht="12.75">
      <c r="A195" s="35" t="s">
        <v>49</v>
      </c>
      <c r="E195" s="36" t="s">
        <v>283</v>
      </c>
    </row>
    <row r="196" spans="1:5" ht="25.5">
      <c r="A196" s="37" t="s">
        <v>51</v>
      </c>
      <c r="E196" s="38" t="s">
        <v>284</v>
      </c>
    </row>
    <row r="197" spans="1:5" ht="38.25">
      <c r="A197" t="s">
        <v>53</v>
      </c>
      <c r="E197" s="36" t="s">
        <v>285</v>
      </c>
    </row>
    <row r="198" spans="1:16" ht="12.75">
      <c r="A198" s="25" t="s">
        <v>44</v>
      </c>
      <c s="29" t="s">
        <v>286</v>
      </c>
      <c s="29" t="s">
        <v>287</v>
      </c>
      <c s="25" t="s">
        <v>62</v>
      </c>
      <c s="30" t="s">
        <v>288</v>
      </c>
      <c s="31" t="s">
        <v>112</v>
      </c>
      <c s="32">
        <v>164.6</v>
      </c>
      <c s="33">
        <v>0</v>
      </c>
      <c s="34">
        <f>ROUND(ROUND(H198,2)*ROUND(G198,3),2)</f>
      </c>
      <c r="O198">
        <f>(I198*21)/100</f>
      </c>
      <c t="s">
        <v>22</v>
      </c>
    </row>
    <row r="199" spans="1:5" ht="12.75">
      <c r="A199" s="35" t="s">
        <v>49</v>
      </c>
      <c r="E199" s="36" t="s">
        <v>113</v>
      </c>
    </row>
    <row r="200" spans="1:5" ht="63.75">
      <c r="A200" s="37" t="s">
        <v>51</v>
      </c>
      <c r="E200" s="38" t="s">
        <v>289</v>
      </c>
    </row>
    <row r="201" spans="1:5" ht="25.5">
      <c r="A201" t="s">
        <v>53</v>
      </c>
      <c r="E201" s="36" t="s">
        <v>290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