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12-18-0 - Vedlejší a ost..." sheetId="2" r:id="rId2"/>
    <sheet name="712-18-1 - SO 101 Místní ..." sheetId="3" r:id="rId3"/>
    <sheet name="712-18-2 - SO 401 Veřejné..." sheetId="4" r:id="rId4"/>
    <sheet name="Seznam figur" sheetId="5" r:id="rId5"/>
    <sheet name="Pokyny pro vyplnění" sheetId="6" r:id="rId6"/>
  </sheets>
  <definedNames>
    <definedName name="_xlnm.Print_Area" localSheetId="0">'Rekapitulace stavby'!$D$4:$AO$36,'Rekapitulace stavby'!$C$42:$AQ$58</definedName>
    <definedName name="_xlnm._FilterDatabase" localSheetId="1" hidden="1">'712-18-0 - Vedlejší a ost...'!$C$84:$K$130</definedName>
    <definedName name="_xlnm.Print_Area" localSheetId="1">'712-18-0 - Vedlejší a ost...'!$C$4:$J$39,'712-18-0 - Vedlejší a ost...'!$C$45:$J$66,'712-18-0 - Vedlejší a ost...'!$C$72:$K$130</definedName>
    <definedName name="_xlnm._FilterDatabase" localSheetId="2" hidden="1">'712-18-1 - SO 101 Místní ...'!$C$91:$K$509</definedName>
    <definedName name="_xlnm.Print_Area" localSheetId="2">'712-18-1 - SO 101 Místní ...'!$C$4:$J$39,'712-18-1 - SO 101 Místní ...'!$C$45:$J$73,'712-18-1 - SO 101 Místní ...'!$C$79:$K$509</definedName>
    <definedName name="_xlnm._FilterDatabase" localSheetId="3" hidden="1">'712-18-2 - SO 401 Veřejné...'!$C$86:$K$311</definedName>
    <definedName name="_xlnm.Print_Area" localSheetId="3">'712-18-2 - SO 401 Veřejné...'!$C$4:$J$39,'712-18-2 - SO 401 Veřejné...'!$C$45:$J$68,'712-18-2 - SO 401 Veřejné...'!$C$74:$K$311</definedName>
    <definedName name="_xlnm.Print_Area" localSheetId="4">'Seznam figur'!$C$4:$G$311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'712-18-0 - Vedlejší a ost...'!$84:$84</definedName>
    <definedName name="_xlnm.Print_Titles" localSheetId="2">'712-18-1 - SO 101 Místní ...'!$91:$91</definedName>
    <definedName name="_xlnm.Print_Titles" localSheetId="3">'712-18-2 - SO 401 Veřejné...'!$86:$86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<sst xmlns="http://schemas.openxmlformats.org/spreadsheetml/2006/main" count="7581" uniqueCount="1365">
  <si>
    <t>Export Komplet</t>
  </si>
  <si>
    <t>VZ</t>
  </si>
  <si>
    <t>2.0</t>
  </si>
  <si>
    <t>ZAMOK</t>
  </si>
  <si>
    <t>False</t>
  </si>
  <si>
    <t>{eff2c8e8-3100-45f7-9cd5-65afb38c88e4}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</si>
  <si>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</si>
  <si>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</si>
  <si>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</si>
  <si>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</si>
  <si>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</si>
  <si>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</si>
  <si>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</si>
  <si>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</si>
  <si>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712/18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</si>
  <si>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</si>
  <si>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</si>
  <si>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MK Resslova, Děčín IV</t>
  </si>
  <si>
    <t>KSO:</t>
  </si>
  <si>
    <t/>
  </si>
  <si>
    <t>CC-CZ:</t>
  </si>
  <si>
    <t>Místo:</t>
  </si>
  <si>
    <t>Děčín</t>
  </si>
  <si>
    <t>Datum:</t>
  </si>
  <si>
    <t>16. 12. 2021</t>
  </si>
  <si>
    <t>Zadavatel:</t>
  </si>
  <si>
    <t>IČ:</t>
  </si>
  <si>
    <t>00261238</t>
  </si>
  <si>
    <t>Statutární město Děčín</t>
  </si>
  <si>
    <t>DIČ:</t>
  </si>
  <si>
    <t>Uchazeč:</t>
  </si>
  <si>
    <t>Vyplň údaj</t>
  </si>
  <si>
    <t>Projektant:</t>
  </si>
  <si>
    <t>64939511</t>
  </si>
  <si>
    <t>NDCON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</si>
  <si>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</si>
  <si>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</si>
  <si>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</si>
  <si>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</si>
  <si>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</si>
  <si>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</si>
  <si>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</si>
  <si>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</si>
  <si>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</si>
  <si>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</si>
  <si>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</si>
  <si>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</si>
  <si>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</si>
  <si>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</si>
  <si>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</si>
  <si>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</si>
  <si>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</si>
  <si>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</si>
  <si>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</si>
  <si>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</si>
  <si>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</si>
  <si>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</si>
  <si>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</si>
  <si>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</si>
  <si>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</si>
  <si>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</si>
  <si>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</si>
  <si>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</si>
  <si>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</si>
  <si>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</si>
  <si>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</si>
  <si>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</si>
  <si>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</si>
  <si>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</si>
  <si>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</si>
  <si>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</si>
  <si>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</si>
  <si>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</si>
  <si>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</si>
  <si>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</si>
  <si>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</si>
  <si>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</si>
  <si>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</si>
  <si>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712/18-0</t>
  </si>
  <si>
    <t>Vedlejší a ostatní rozpočtové náklady</t>
  </si>
  <si>
    <t>STA</t>
  </si>
  <si>
    <t>1</t>
  </si>
  <si>
    <t>{56330f71-ec8b-4452-a321-02ccae093a2f}</t>
  </si>
  <si>
    <t>2</t>
  </si>
  <si>
    <t>712/18-1</t>
  </si>
  <si>
    <t>SO 101 Místní komunikace</t>
  </si>
  <si>
    <t>{0a675b54-3327-47e5-b3e0-707aa34d5394}</t>
  </si>
  <si>
    <t>712/18-2</t>
  </si>
  <si>
    <t>SO 401 Veřejné osvětlení</t>
  </si>
  <si>
    <t>{fdc8e322-007b-4e97-a9b8-1cead5301547}</t>
  </si>
  <si>
    <t>KRYCÍ LIST SOUPISU PRACÍ</t>
  </si>
  <si>
    <t>Objekt:</t>
  </si>
  <si>
    <t>712/18-0 - Vedlejší a ostatní rozpočtové náklady</t>
  </si>
  <si>
    <t xml:space="preserve"> </t>
  </si>
  <si>
    <t>CZ00261238</t>
  </si>
  <si>
    <t>NDCon s.r.o.</t>
  </si>
  <si>
    <t>CZ64939511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</si>
  <si>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</si>
  <si>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</si>
  <si>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</si>
  <si>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</si>
  <si>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</si>
  <si>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</si>
  <si>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</si>
  <si>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</si>
  <si>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</si>
  <si>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</si>
  <si>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</si>
  <si>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</si>
  <si>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</si>
  <si>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</si>
  <si>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</si>
  <si>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</si>
  <si>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</si>
  <si>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</si>
  <si>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</si>
  <si>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</si>
  <si>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</si>
  <si>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</si>
  <si>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</si>
  <si>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</si>
  <si>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</si>
  <si>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</si>
  <si>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</si>
  <si>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</si>
  <si>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</si>
  <si>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</si>
  <si>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011114000</t>
  </si>
  <si>
    <t>Inženýrsko-geologický průzkum</t>
  </si>
  <si>
    <t>soubor</t>
  </si>
  <si>
    <t>1024</t>
  </si>
  <si>
    <t>-479294473</t>
  </si>
  <si>
    <t>PP</t>
  </si>
  <si>
    <t>Geologický průzkum během stavby včetně rozboru zemin pro ověření navrženého sanačního opatření</t>
  </si>
  <si>
    <t>01325400R</t>
  </si>
  <si>
    <t>Realizační dokumentace stavby</t>
  </si>
  <si>
    <t>734122222</t>
  </si>
  <si>
    <t>3</t>
  </si>
  <si>
    <t>011314000</t>
  </si>
  <si>
    <t>Archeologický dohled</t>
  </si>
  <si>
    <t>103152844</t>
  </si>
  <si>
    <t>4</t>
  </si>
  <si>
    <t>012002000</t>
  </si>
  <si>
    <t>Geodetické práce před a během výstavby</t>
  </si>
  <si>
    <t>759855506</t>
  </si>
  <si>
    <t>012303000</t>
  </si>
  <si>
    <t>Geodetické práce po výstavbě</t>
  </si>
  <si>
    <t>1790824489</t>
  </si>
  <si>
    <t>Zaměření skutečného provedení</t>
  </si>
  <si>
    <t>6</t>
  </si>
  <si>
    <t>013254000</t>
  </si>
  <si>
    <t>Dokumentace skutečného provedení stavby</t>
  </si>
  <si>
    <t>-1242801149</t>
  </si>
  <si>
    <t>Dokumentace skutečného provedení stavby ve 2 tištěných paré a 1x digitálně na CD</t>
  </si>
  <si>
    <t>VRN3</t>
  </si>
  <si>
    <t>Zařízení staveniště</t>
  </si>
  <si>
    <t>7</t>
  </si>
  <si>
    <t>030001000</t>
  </si>
  <si>
    <t>1841926773</t>
  </si>
  <si>
    <t>8</t>
  </si>
  <si>
    <t>034203000</t>
  </si>
  <si>
    <t>Oplocení staveniště</t>
  </si>
  <si>
    <t>301382180</t>
  </si>
  <si>
    <t>zabezpečení staveniště, oplocení staveniště</t>
  </si>
  <si>
    <t>9</t>
  </si>
  <si>
    <t>034503000</t>
  </si>
  <si>
    <t>Informační tabule na staveništi</t>
  </si>
  <si>
    <t>1135350389</t>
  </si>
  <si>
    <t>10</t>
  </si>
  <si>
    <t>R1</t>
  </si>
  <si>
    <t>DIO</t>
  </si>
  <si>
    <t>-1508668441</t>
  </si>
  <si>
    <t>Projednání a zajištění DIO včetně dopravního značení během stavby</t>
  </si>
  <si>
    <t>VRN4</t>
  </si>
  <si>
    <t>Inženýrská činnost</t>
  </si>
  <si>
    <t>11</t>
  </si>
  <si>
    <t>043002000</t>
  </si>
  <si>
    <t>Zkoušky a ostatní měření - hutnící zkoušky</t>
  </si>
  <si>
    <t>kus</t>
  </si>
  <si>
    <t>216663598</t>
  </si>
  <si>
    <t>P</t>
  </si>
  <si>
    <t>Poznámka k položce:
zkoušky na pláni po odkopání, na parapláni a na všech štěrkových vrstvách</t>
  </si>
  <si>
    <t>12</t>
  </si>
  <si>
    <t>044002000</t>
  </si>
  <si>
    <t>Revize</t>
  </si>
  <si>
    <t>945853629</t>
  </si>
  <si>
    <t>Revize inženýrských sítí dočených stavbou</t>
  </si>
  <si>
    <t>13</t>
  </si>
  <si>
    <t>049002000</t>
  </si>
  <si>
    <t>Ostatní inženýrská činnost</t>
  </si>
  <si>
    <t>1898386101</t>
  </si>
  <si>
    <t>Ostatní inženýrská činnost - např. aktualizace existence sítí, jednání, ...</t>
  </si>
  <si>
    <t>VRN7</t>
  </si>
  <si>
    <t>Provozní vlivy</t>
  </si>
  <si>
    <t>14</t>
  </si>
  <si>
    <t>071203000-1</t>
  </si>
  <si>
    <t>Provoz dalšího subjektu - pěší koridory</t>
  </si>
  <si>
    <t>1676536761</t>
  </si>
  <si>
    <t>udržování pěších koridorů a přístupů do přilehlých nemovitostí</t>
  </si>
  <si>
    <t>071203000-2</t>
  </si>
  <si>
    <t>Provoz dalšího subjektu - provizorní lávky</t>
  </si>
  <si>
    <t>1614838664</t>
  </si>
  <si>
    <t>ztajíštění pěších tras přes výkopy pomocí provizorních lávek</t>
  </si>
  <si>
    <t>16</t>
  </si>
  <si>
    <t>075103000</t>
  </si>
  <si>
    <t>Ochranná pásma elektrického vedení</t>
  </si>
  <si>
    <t>-1360215133</t>
  </si>
  <si>
    <t>17</t>
  </si>
  <si>
    <t>075203000</t>
  </si>
  <si>
    <t>Ochranná pásma vodárenská</t>
  </si>
  <si>
    <t>1870254837</t>
  </si>
  <si>
    <t>18</t>
  </si>
  <si>
    <t>075603000</t>
  </si>
  <si>
    <t>Jiná ochranná pásma</t>
  </si>
  <si>
    <t>696295671</t>
  </si>
  <si>
    <t>Jiná ochranná pásma - metalické vedení, kanalizace, veřejné osvětlení, plyn</t>
  </si>
  <si>
    <t>VRN9</t>
  </si>
  <si>
    <t>Ostatní náklady</t>
  </si>
  <si>
    <t>19</t>
  </si>
  <si>
    <t>0910030R1</t>
  </si>
  <si>
    <t>Pasportizace stávajících nemovitostí</t>
  </si>
  <si>
    <t>-80722252</t>
  </si>
  <si>
    <t>Posouzení stavu stávajících nemovitostí statikem před zahájením stavby a po dokončení, včetně fotodokumentace (8 obytných domů, oplocení vč. zdí, zděných řadových i jednotlivých garáží, příjezdových komunikací)</t>
  </si>
  <si>
    <t>vozovka</t>
  </si>
  <si>
    <t>877</t>
  </si>
  <si>
    <t>plan_vozovka</t>
  </si>
  <si>
    <t>1135,2</t>
  </si>
  <si>
    <t>drobna_kostka</t>
  </si>
  <si>
    <t>112</t>
  </si>
  <si>
    <t>hladke_desky</t>
  </si>
  <si>
    <t>25</t>
  </si>
  <si>
    <t>mozaika_reliefni</t>
  </si>
  <si>
    <t>38,6</t>
  </si>
  <si>
    <t>mozaika</t>
  </si>
  <si>
    <t>180</t>
  </si>
  <si>
    <t>sloupky</t>
  </si>
  <si>
    <t>712/18-1 - SO 101 Místní komunikace</t>
  </si>
  <si>
    <t>uv</t>
  </si>
  <si>
    <t>obsyp_plynu</t>
  </si>
  <si>
    <t>32,25</t>
  </si>
  <si>
    <t>zasyp_kontejnery</t>
  </si>
  <si>
    <t>13,5</t>
  </si>
  <si>
    <t>drobna_kostka_dep</t>
  </si>
  <si>
    <t>69</t>
  </si>
  <si>
    <t>podklad_vozovka</t>
  </si>
  <si>
    <t>946</t>
  </si>
  <si>
    <t>obrubniky_bourane</t>
  </si>
  <si>
    <t>414</t>
  </si>
  <si>
    <t>obrubnik_OP6</t>
  </si>
  <si>
    <t>230</t>
  </si>
  <si>
    <t>dorazy</t>
  </si>
  <si>
    <t>nopovka</t>
  </si>
  <si>
    <t>204</t>
  </si>
  <si>
    <t>sut_dlazdice</t>
  </si>
  <si>
    <t>128</t>
  </si>
  <si>
    <t>sut_beton</t>
  </si>
  <si>
    <t>61,6</t>
  </si>
  <si>
    <t>sut_asfalt1</t>
  </si>
  <si>
    <t>188,5</t>
  </si>
  <si>
    <t>sut_asfalt2</t>
  </si>
  <si>
    <t>1025</t>
  </si>
  <si>
    <t>sut_zamkovka</t>
  </si>
  <si>
    <t>95,5</t>
  </si>
  <si>
    <t>sut_sterk1</t>
  </si>
  <si>
    <t>473,6</t>
  </si>
  <si>
    <t>sut_sterk2</t>
  </si>
  <si>
    <t>1199</t>
  </si>
  <si>
    <t>odk_I</t>
  </si>
  <si>
    <t>310</t>
  </si>
  <si>
    <t>odk_II</t>
  </si>
  <si>
    <t>248</t>
  </si>
  <si>
    <t>odk_III</t>
  </si>
  <si>
    <t>62</t>
  </si>
  <si>
    <t>plan_chodniky</t>
  </si>
  <si>
    <t>343</t>
  </si>
  <si>
    <t>PB</t>
  </si>
  <si>
    <t>82,5</t>
  </si>
  <si>
    <t>plan_radovka</t>
  </si>
  <si>
    <t>plan_obrApark</t>
  </si>
  <si>
    <t>390,5</t>
  </si>
  <si>
    <t>cetin</t>
  </si>
  <si>
    <t>276</t>
  </si>
  <si>
    <t>cez_vn</t>
  </si>
  <si>
    <t>220</t>
  </si>
  <si>
    <t>cez_nn</t>
  </si>
  <si>
    <t>190</t>
  </si>
  <si>
    <t>odk</t>
  </si>
  <si>
    <t>170</t>
  </si>
  <si>
    <t>dl_parkování</t>
  </si>
  <si>
    <t>275,5</t>
  </si>
  <si>
    <t>odk_kontejnery</t>
  </si>
  <si>
    <t>40,14</t>
  </si>
  <si>
    <t>dl_do_betonu</t>
  </si>
  <si>
    <t>167,6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</si>
  <si>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</si>
  <si>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</si>
  <si>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</si>
  <si>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</si>
  <si>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</si>
  <si>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</si>
  <si>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</si>
  <si>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>PSV - Práce a dodávky PSV</t>
  </si>
  <si>
    <t xml:space="preserve">    711 - Izolace proti vodě, vlhkosti a plynům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</si>
  <si>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</si>
  <si>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</si>
  <si>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</si>
  <si>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</si>
  <si>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HSV</t>
  </si>
  <si>
    <t>Práce a dodávky HSV</t>
  </si>
  <si>
    <t>Zemní práce</t>
  </si>
  <si>
    <t>113106121</t>
  </si>
  <si>
    <t>Rozebrání dlažeb z betonových nebo kamenných dlaždic komunikací pro pěší ručně</t>
  </si>
  <si>
    <t>m2</t>
  </si>
  <si>
    <t>CS ÚRS 2022 01</t>
  </si>
  <si>
    <t>-549039875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</si>
  <si>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</si>
  <si>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Online PSC</t>
  </si>
  <si>
    <t>https://podminky.urs.cz/item/CS_URS_2022_01/113106121</t>
  </si>
  <si>
    <t>VV</t>
  </si>
  <si>
    <t>128"změřeno v elektronické verzi PD</t>
  </si>
  <si>
    <t>113106123</t>
  </si>
  <si>
    <t>Rozebrání dlažeb ze zámkových dlaždic komunikací pro pěší ručně</t>
  </si>
  <si>
    <t>1960379228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</si>
  <si>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</si>
  <si>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https://podminky.urs.cz/item/CS_URS_2022_01/113106123</t>
  </si>
  <si>
    <t>95,5"změřeno v elektronické verzi PD</t>
  </si>
  <si>
    <t>113107171</t>
  </si>
  <si>
    <t>Odstranění podkladu z betonu prostého tl přes 100 do 150 mm strojně pl přes 50 do 200 m2</t>
  </si>
  <si>
    <t>1381383756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</si>
  <si>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</si>
  <si>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https://podminky.urs.cz/item/CS_URS_2022_01/113107171</t>
  </si>
  <si>
    <t>61,6"změřeno v elektronické verzi PD</t>
  </si>
  <si>
    <t>113107222</t>
  </si>
  <si>
    <t>Odstranění podkladu z kameniva drceného tl přes 100 do 200 mm strojně pl přes 200 m2</t>
  </si>
  <si>
    <t>-77075842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</si>
  <si>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</si>
  <si>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https://podminky.urs.cz/item/CS_URS_2022_01/113107222</t>
  </si>
  <si>
    <t>sut_dlazdice+sut_zamkovka+sut_asfalt1+sut_beton</t>
  </si>
  <si>
    <t>113107181</t>
  </si>
  <si>
    <t>Odstranění podkladu živičného tl do 50 mm strojně pl přes 50 do 200 m2</t>
  </si>
  <si>
    <t>33955408</t>
  </si>
  <si>
    <t>Odstranění podkladů nebo krytů strojně plochy jednotlivě přes 50 m2 do 200 m2 s přemístěním hmot na skládku na vzdálenost do 20 m nebo s naložením na dopravní prostředek živičných, o tl. vrstvy do 50 mm</t>
  </si>
  <si>
    <t>https://podminky.urs.cz/item/CS_URS_2022_01/113107181</t>
  </si>
  <si>
    <t>Poznámka k položce:
chodník</t>
  </si>
  <si>
    <t>188,5"změřeno v elektronické verzi PD</t>
  </si>
  <si>
    <t>113107224</t>
  </si>
  <si>
    <t>Odstranění podkladu z kameniva drceného tl přes 300 do 400 mm strojně pl přes 200 m2</t>
  </si>
  <si>
    <t>1127763520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</si>
  <si>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</si>
  <si>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https://podminky.urs.cz/item/CS_URS_2022_01/113107224</t>
  </si>
  <si>
    <t>sut_asfalt2 + 174"obratiště na konci ulice</t>
  </si>
  <si>
    <t>113107242</t>
  </si>
  <si>
    <t>Odstranění podkladu živičného tl přes 50 do 100 mm strojně pl přes 200 m2</t>
  </si>
  <si>
    <t>1609760871</t>
  </si>
  <si>
    <t>Odstranění podkladů nebo krytů strojně plochy jednotlivě přes 200 m2 s přemístěním hmot na skládku na vzdálenost do 20 m nebo s naložením na dopravní prostředek živičných, o tl. vrstvy přes 50 do 100 mm</t>
  </si>
  <si>
    <t>https://podminky.urs.cz/item/CS_URS_2022_01/113107242</t>
  </si>
  <si>
    <t>Poznámka k položce:
vozovka</t>
  </si>
  <si>
    <t>1025"změřeno v elektronické verzi PD</t>
  </si>
  <si>
    <t>113202111</t>
  </si>
  <si>
    <t>Vytrhání obrub krajníků obrubníků stojatých</t>
  </si>
  <si>
    <t>m</t>
  </si>
  <si>
    <t>-235501370</t>
  </si>
  <si>
    <t>Vytrhání obrub s vybouráním lože, s přemístěním hmot na skládku na vzdálenost do 3 m nebo s naložením na dopravní prostředek z krajníků nebo obrubníků stojatých</t>
  </si>
  <si>
    <t>https://podminky.urs.cz/item/CS_URS_2022_01/113202111</t>
  </si>
  <si>
    <t>414"změřeno v elektronické verzi PD</t>
  </si>
  <si>
    <t>122151102</t>
  </si>
  <si>
    <t>Odkopávky a prokopávky nezapažené v hornině třídy těžitelnosti I skupiny 1 a 2 objem do 50 m3 strojně</t>
  </si>
  <si>
    <t>m3</t>
  </si>
  <si>
    <t>-740555112</t>
  </si>
  <si>
    <t>Odkopávky a prokopávky nezapažené strojně v hornině třídy těžitelnosti I skupiny 1 a 2 přes 20 do 50 m3</t>
  </si>
  <si>
    <t>https://podminky.urs.cz/item/CS_URS_2022_01/122151102</t>
  </si>
  <si>
    <t>Poznámka k položce:
odkopávky pro místo na kontejnery</t>
  </si>
  <si>
    <t>4,46*9"plocha v řezu * délka</t>
  </si>
  <si>
    <t>122252204</t>
  </si>
  <si>
    <t>Odkopávky a prokopávky nezapažené pro silnice a dálnice v hornině třídy těžitelnosti I objem do 500 m3 strojně</t>
  </si>
  <si>
    <t>1506998209</t>
  </si>
  <si>
    <t>Odkopávky a prokopávky nezapažené pro silnice a dálnice strojně v hornině třídy těžitelnosti I přes 100 do 500 m3</t>
  </si>
  <si>
    <t>https://podminky.urs.cz/item/CS_URS_2022_01/122252204</t>
  </si>
  <si>
    <t>620*0,5"objem odkopávek sanace změřený v elektronické verzi PD * předpoklad 50% podílu tř. těžitelnosti I</t>
  </si>
  <si>
    <t>170"objem odkopávek pro vozovku a chodníky</t>
  </si>
  <si>
    <t>Součet</t>
  </si>
  <si>
    <t>122452204</t>
  </si>
  <si>
    <t>Odkopávky a prokopávky nezapažené pro silnice a dálnice v hornině třídy těžitelnosti II objem do 500 m3 strojně</t>
  </si>
  <si>
    <t>-1392889564</t>
  </si>
  <si>
    <t>Odkopávky a prokopávky nezapažené pro silnice a dálnice strojně v hornině třídy těžitelnosti II přes 100 do 500 m3</t>
  </si>
  <si>
    <t>https://podminky.urs.cz/item/CS_URS_2022_01/122452204</t>
  </si>
  <si>
    <t>620*0,4"objem odkopávek sanace změřený v elektronické verzi PD * předpoklad 40% podílu tř. těžitelnosti II</t>
  </si>
  <si>
    <t>122552203</t>
  </si>
  <si>
    <t>Odkopávky a prokopávky nezapažené pro silnice a dálnice v hornině třídy těžitelnosti III objem do 100 m3 strojně</t>
  </si>
  <si>
    <t>426235581</t>
  </si>
  <si>
    <t>Odkopávky a prokopávky nezapažené pro silnice a dálnice strojně v hornině třídy těžitelnosti III do 100 m3</t>
  </si>
  <si>
    <t>https://podminky.urs.cz/item/CS_URS_2022_01/122552203</t>
  </si>
  <si>
    <t>620*0,1"objem odkopávek sanace změřený v elektronické verzi PD * předpoklad 10% podílu tř. těžitelnosti III</t>
  </si>
  <si>
    <t>174151101</t>
  </si>
  <si>
    <t>Zásyp jam, šachet rýh nebo kolem objektů sypaninou se zhutněním</t>
  </si>
  <si>
    <t>783466635</t>
  </si>
  <si>
    <t>Zásyp sypaninou z jakékoliv horniny strojně s uložením výkopku ve vrstvách se zhutněním jam, šachet, rýh nebo kolem objektů v těchto vykopávkách</t>
  </si>
  <si>
    <t>https://podminky.urs.cz/item/CS_URS_2022_01/174151101</t>
  </si>
  <si>
    <t>Poznámka k položce:
zásyp kolem místa pro kontejnery</t>
  </si>
  <si>
    <t>1,5*9"plocha v řezu * délka</t>
  </si>
  <si>
    <t>175111101</t>
  </si>
  <si>
    <t>Obsypání potrubí ručně sypaninou bez prohození, uloženou do 3 m</t>
  </si>
  <si>
    <t>-1223603991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</si>
  <si>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</si>
  <si>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https://podminky.urs.cz/item/CS_URS_2022_01/175111101</t>
  </si>
  <si>
    <t>Poznámka k položce:
obsyp plynovodu včetně přípojek</t>
  </si>
  <si>
    <t>(180+35)*0,5*0,3"délka*šířka*tloušťka</t>
  </si>
  <si>
    <t>M</t>
  </si>
  <si>
    <t>58337310</t>
  </si>
  <si>
    <t>štěrkopísek frakce 0/4</t>
  </si>
  <si>
    <t>t</t>
  </si>
  <si>
    <t>268231217</t>
  </si>
  <si>
    <t>32,25*2 'Přepočtené koeficientem množství</t>
  </si>
  <si>
    <t>181152302</t>
  </si>
  <si>
    <t>Úprava pláně pro silnice a dálnice v zářezech se zhutněním</t>
  </si>
  <si>
    <t>-1524064728</t>
  </si>
  <si>
    <t>Úprava pláně na stavbách silnic a dálnic strojně v zářezech mimo skalních se zhutněním</t>
  </si>
  <si>
    <t>https://podminky.urs.cz/item/CS_URS_2022_01/181152302</t>
  </si>
  <si>
    <t>plan_vozovka + plan_chodniky + plan_radovka + plan_obrApark</t>
  </si>
  <si>
    <t>AG.R-1</t>
  </si>
  <si>
    <t>Likvidace výkopku dle platné legislativy, včetně předložení dokladu o likvidaci - hornina tř. těžitelnosti I</t>
  </si>
  <si>
    <t>1133869194</t>
  </si>
  <si>
    <t>Vodorovné přemístění přebytečného výkopku po suchu na zvolenou skládku dle možností zhotovitele bez ohledu na dopravní vzdálenost, uložení na skládku, poplatku za skládkovné - likvidace dle platné legislativy vč. všech souvisejících činností</t>
  </si>
  <si>
    <t>Poznámka k položce:
např. řízená skládka RECYKLAČNÍ CENTRUM S.R.O. Chabařovice (vzd. 29 km)
1. V ceně jsou započteny i náhrady za jízdu loženého vozidla v terénu, ve výkopišti nebo na násypišti.
2. V ceně jsou započteny i náklady na vodorovné přemístění vybouraných hmot a sutí až na místo definitivního uložení na vzdálenost od těžiště nakládky do místa vykládky (řízená skládka odpadů).
3. V cenách jsou započteny i náklady a) při vodorovné dopravě po suchu na přepravu za ztížených provozních podmínek, b) na požadovaný způsob uložení vybouraných hmot a sutí na skládce.
4. V ceně je započten i poplatek za uložení vybouraných hmot a sutí na uvažované řízené skládce odpadů dle zákona 185/2001 Sb.
5. Množství jednotek vybouraných hmot a sutí se určí v m3 původní konstrukce před zahájením bouracích prací.
6. Bude-li zhotovitelem zvoleno jiné místo uložení odsouhlasené objednatelem, bude v ceně započtena dopravní vzdálenost až na místo uložení, včetně všech souvisejících činností, poplatků, projednání apod.
7. Zhotovitel předloží objednateli doklad o likvidaci výkopku (vážné lístky, popř. čestné prohlášení).
8. Položka je uvažována včetně všech dalších souvisejících činností.</t>
  </si>
  <si>
    <t>odk_I + odk + odk_kontejnery - zasyp_kontejnery</t>
  </si>
  <si>
    <t>AG.R-2</t>
  </si>
  <si>
    <t>Likvidace výkopku dle platné legislativy, včetně předložení dokladu o likvidaci - hornina tř. těžitelnosti II</t>
  </si>
  <si>
    <t>-1452811829</t>
  </si>
  <si>
    <t>AG.R-3</t>
  </si>
  <si>
    <t>Likvidace výkopku dle platné legislativy, včetně předložení dokladu o likvidaci - hornina tř. těžitelnosti III</t>
  </si>
  <si>
    <t>1288736225</t>
  </si>
  <si>
    <t>Zakládání</t>
  </si>
  <si>
    <t>20</t>
  </si>
  <si>
    <t>212752213</t>
  </si>
  <si>
    <t>Trativod z drenážních trubek plastových flexibilních D do 160 mm včetně lože otevřený výkop</t>
  </si>
  <si>
    <t>CS ÚRS 2018 01</t>
  </si>
  <si>
    <t>-1294454097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</si>
  <si>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</si>
  <si>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215"změřeno v elektronické verzi PD</t>
  </si>
  <si>
    <t>274313611</t>
  </si>
  <si>
    <t>Základové pásy z betonu tř. C 16/20</t>
  </si>
  <si>
    <t>-749435143</t>
  </si>
  <si>
    <t>Základy z betonu prostého pasy betonu kamenem neprokládaného tř. C 16/20</t>
  </si>
  <si>
    <t>https://podminky.urs.cz/item/CS_URS_2022_01/274313611</t>
  </si>
  <si>
    <t>Poznámka k položce:
místo pro kontejnery</t>
  </si>
  <si>
    <t>0,16*13"plocha v řezu * délka</t>
  </si>
  <si>
    <t>22</t>
  </si>
  <si>
    <t>279113156</t>
  </si>
  <si>
    <t>Základová zeď tl přes 400 do 500 mm z tvárnic ztraceného bednění včetně výplně z betonu tř. C 25/30</t>
  </si>
  <si>
    <t>1723481428</t>
  </si>
  <si>
    <t>Základové zdi z tvárnic ztraceného bednění včetně výplně z betonu bez zvláštních nároků na vliv prostředí třídy C 25/30, tloušťky zdiva přes 400 do 500 mm</t>
  </si>
  <si>
    <t>https://podminky.urs.cz/item/CS_URS_2022_01/279113156</t>
  </si>
  <si>
    <t>1,36+10,625+1,36+2*0,66*1,25"změřeno v elektronické verzi PD - součet ploch jednotlivých stěn</t>
  </si>
  <si>
    <t>23</t>
  </si>
  <si>
    <t>279361821</t>
  </si>
  <si>
    <t>Výztuž základových zdí nosných betonářskou ocelí 10 505</t>
  </si>
  <si>
    <t>665618199</t>
  </si>
  <si>
    <t>Výztuž základových zdí nosných svislých nebo odkloněných od svislice, rovinných nebo oblých, deskových nebo žebrových, včetně výztuže jejich žeber z betonářské oceli 10 505 (R) nebo BSt 500</t>
  </si>
  <si>
    <t>https://podminky.urs.cz/item/CS_URS_2022_01/279361821</t>
  </si>
  <si>
    <t>(2,62*34+4*2*5+8,3*2*5+2,23*2*5)*0,617/1000"součet délek výztuže * jednotková hmotnost / přepočet na tuny</t>
  </si>
  <si>
    <t>Svislé a kompletní konstrukce</t>
  </si>
  <si>
    <t>24</t>
  </si>
  <si>
    <t>34827251R</t>
  </si>
  <si>
    <t>Zákrytová deska lepená mrazuvzdorným lepidlem z tvarovek hladkých, tloušťka zdiva přes 400 do 500 mm</t>
  </si>
  <si>
    <t>805616389</t>
  </si>
  <si>
    <t>11,5"změřeno v elektronické verzi PD</t>
  </si>
  <si>
    <t>Komunikace pozemní</t>
  </si>
  <si>
    <t>56481111R</t>
  </si>
  <si>
    <t>Provedení roznášení vrstvy z kameniva frakce 0-125 v minimální technologicky proveditelné vrstvě</t>
  </si>
  <si>
    <t>CS ÚRS 2021 02</t>
  </si>
  <si>
    <t>164506173</t>
  </si>
  <si>
    <t>https://podminky.urs.cz/item/CS_URS_2021_02/56481111R</t>
  </si>
  <si>
    <t>Poznámka k položce:
sanace</t>
  </si>
  <si>
    <t>26</t>
  </si>
  <si>
    <t>564851111</t>
  </si>
  <si>
    <t>Podklad ze štěrkodrtě ŠD plochy přes 100 m2 tl 150 mm</t>
  </si>
  <si>
    <t>-785696393</t>
  </si>
  <si>
    <t>Podklad ze štěrkodrti ŠD s rozprostřením a zhutněním plochy přes 100 m2, po zhutnění tl. 150 mm</t>
  </si>
  <si>
    <t>https://podminky.urs.cz/item/CS_URS_2022_01/564851111</t>
  </si>
  <si>
    <t>Poznámka k položce:
ŠD(A) fr. 0-32</t>
  </si>
  <si>
    <t>27</t>
  </si>
  <si>
    <t>564851111-1</t>
  </si>
  <si>
    <t>Podklad ze štěrkodrtě ŠD tl 150 mm</t>
  </si>
  <si>
    <t>1633614000</t>
  </si>
  <si>
    <t>Podklad ze štěrkodrti ŠD s rozprostřením a zhutněním, po zhutnění tl. 150 mm</t>
  </si>
  <si>
    <t>Poznámka k položce:
ŠD(B) fr. 0-63</t>
  </si>
  <si>
    <t>podklad_vozovka*1,2"+rozšíření vrstvy</t>
  </si>
  <si>
    <t>28</t>
  </si>
  <si>
    <t>564851111-2</t>
  </si>
  <si>
    <t>503710667</t>
  </si>
  <si>
    <t>Poznámka k položce:
ŠD(B) fr. 0-32</t>
  </si>
  <si>
    <t>29</t>
  </si>
  <si>
    <t>564861111</t>
  </si>
  <si>
    <t>Podklad ze štěrkodrtě ŠD plochy přes 100 m2 tl 200 mm</t>
  </si>
  <si>
    <t>1962352245</t>
  </si>
  <si>
    <t>Podklad ze štěrkodrti ŠD s rozprostřením a zhutněním plochy přes 100 m2, po zhutnění tl. 200 mm</t>
  </si>
  <si>
    <t>https://podminky.urs.cz/item/CS_URS_2022_01/564861111</t>
  </si>
  <si>
    <t>275,5"pod velkou kostkou v parkování</t>
  </si>
  <si>
    <t>115"pod velkou kostkou v obratišti</t>
  </si>
  <si>
    <t>30</t>
  </si>
  <si>
    <t>564861111-1</t>
  </si>
  <si>
    <t>Podklad ze štěrkodrtě ŠD tl 200 mm</t>
  </si>
  <si>
    <t>-329368097</t>
  </si>
  <si>
    <t>Podklad ze štěrkodrti ŠD s rozprostřením a zhutněním, po zhutnění tl. 200 mm</t>
  </si>
  <si>
    <t>Poznámka k položce:
sanace dolní vrstva
ŠD(B) fr. 0-125</t>
  </si>
  <si>
    <t>31</t>
  </si>
  <si>
    <t>564861111-2</t>
  </si>
  <si>
    <t>787631700</t>
  </si>
  <si>
    <t>Poznámka k položce:
sanace horní vrstva
ŠD(B) fr. 0-63</t>
  </si>
  <si>
    <t>32</t>
  </si>
  <si>
    <t>564871111</t>
  </si>
  <si>
    <t>Podklad ze štěrkodrtě ŠD plochy přes 100 m2 tl 250 mm</t>
  </si>
  <si>
    <t>-1193879291</t>
  </si>
  <si>
    <t>Podklad ze štěrkodrti ŠD s rozprostřením a zhutněním plochy přes 100 m2, po zhutnění tl. 250 mm</t>
  </si>
  <si>
    <t>https://podminky.urs.cz/item/CS_URS_2022_01/564871111</t>
  </si>
  <si>
    <t>156"pod drobnou kostkou a hmatnými prvky</t>
  </si>
  <si>
    <t>187"pod mozaikou a hmatnými prvky</t>
  </si>
  <si>
    <t>33</t>
  </si>
  <si>
    <t>565155121</t>
  </si>
  <si>
    <t>Asfaltový beton vrstva podkladní ACP 16 (obalované kamenivo OKS) tl 70 mm š přes 3 m</t>
  </si>
  <si>
    <t>-1627455716</t>
  </si>
  <si>
    <t>Asfaltový beton vrstva podkladní ACP 16 (obalované kamenivo střednězrnné - OKS) s rozprostřením a zhutněním v pruhu šířky přes 3 m, po zhutnění tl. 70 mm</t>
  </si>
  <si>
    <t>https://podminky.urs.cz/item/CS_URS_2022_01/565155121</t>
  </si>
  <si>
    <t>34</t>
  </si>
  <si>
    <t>567114111</t>
  </si>
  <si>
    <t>Podklad ze směsi stmelené cementem SC C 20/25 (PB I) tl 100 mm</t>
  </si>
  <si>
    <t>-2024444100</t>
  </si>
  <si>
    <t>Podklad ze směsi stmelené cementem SC bez dilatačních spár, s rozprostřením a zhutněním SC C 20/25 (PB I), po zhutnění tl. 100 mm</t>
  </si>
  <si>
    <t>https://podminky.urs.cz/item/CS_URS_2022_01/567114111</t>
  </si>
  <si>
    <t>Poznámka k položce:
plocha pod velkou kostkou před řadovými garážemi po jižní straně ulice</t>
  </si>
  <si>
    <t>82,5"změřeno v elektronické verzi PD</t>
  </si>
  <si>
    <t>35</t>
  </si>
  <si>
    <t>573211108</t>
  </si>
  <si>
    <t>Postřik živičný spojovací z asfaltu v množství 0,40 kg/m2</t>
  </si>
  <si>
    <t>902352656</t>
  </si>
  <si>
    <t>Postřik spojovací PS bez posypu kamenivem z asfaltu silničního, v množství 0,40 kg/m2</t>
  </si>
  <si>
    <t>https://podminky.urs.cz/item/CS_URS_2022_01/573211108</t>
  </si>
  <si>
    <t>36</t>
  </si>
  <si>
    <t>57321111R</t>
  </si>
  <si>
    <t>Postřik živičný infiltrační z asfaltu v množství 0,70 kg/m2</t>
  </si>
  <si>
    <t>52713258</t>
  </si>
  <si>
    <t>Postřik infiltrační PS bez posypu kamenivem z asfaltu silničního, v množství 0,70 kg/m2</t>
  </si>
  <si>
    <t>37</t>
  </si>
  <si>
    <t>577134141</t>
  </si>
  <si>
    <t>Asfaltový beton vrstva obrusná ACO 11 (ABS) tř. I tl 40 mm š přes 3 m z modifikovaného asfaltu</t>
  </si>
  <si>
    <t>1919819897</t>
  </si>
  <si>
    <t>Asfaltový beton vrstva obrusná ACO 11 (ABS) s rozprostřením a se zhutněním z modifikovaného asfaltu v pruhu šířky přes 3 m, po zhutnění tl. 40 mm</t>
  </si>
  <si>
    <t>https://podminky.urs.cz/item/CS_URS_2022_01/577134141</t>
  </si>
  <si>
    <t>877"změřeno v elektronické verzi PD</t>
  </si>
  <si>
    <t>38</t>
  </si>
  <si>
    <t>591111111</t>
  </si>
  <si>
    <t>Kladení dlažby z kostek velkých z kamene do lože z kameniva těženého tl 50 mm</t>
  </si>
  <si>
    <t>2097374143</t>
  </si>
  <si>
    <t>Kladení dlažby z kostek s provedením lože do tl. 50 mm, s vyplněním spár, s dvojím beraněním a se smetením přebytečného materiálu na krajnici velkých z kamene, do lože z kameniva těženého</t>
  </si>
  <si>
    <t>https://podminky.urs.cz/item/CS_URS_2022_01/591111111</t>
  </si>
  <si>
    <t>Poznámka k položce:
budou použity dlažební kostky z deponie investora, do položky připočítat náklady na dopravu z deponie na místo stavby</t>
  </si>
  <si>
    <t>velka_kostka</t>
  </si>
  <si>
    <t>476"změřeno v elektronické verzi PD</t>
  </si>
  <si>
    <t>-dl_do_betonu*0,15"odečtení řádku dlažby do betonu (podél parkovacího pruhu, obrys obratiště a ukončení dlažby na pěšině)</t>
  </si>
  <si>
    <t>39</t>
  </si>
  <si>
    <t>58381008</t>
  </si>
  <si>
    <t>kostka štípaná dlažební žula velká 15/17</t>
  </si>
  <si>
    <t>959496558</t>
  </si>
  <si>
    <t>Poznámka k položce:
rozpočtová rezerva, která bude použita pouze na příkaz investora v případě nedostatečného množství dlažby na deponii</t>
  </si>
  <si>
    <t>50</t>
  </si>
  <si>
    <t>40</t>
  </si>
  <si>
    <t>591211111</t>
  </si>
  <si>
    <t>Kladení dlažby z kostek drobných z kamene do lože z kameniva těženého tl 50 mm</t>
  </si>
  <si>
    <t>-2043213692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</si>
  <si>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</si>
  <si>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https://podminky.urs.cz/item/CS_URS_2022_01/591211111</t>
  </si>
  <si>
    <t>112"nová kostka;změřeno v elektronické verzi PD</t>
  </si>
  <si>
    <t>69"z deponie investora;plocha obratiště;změřeno v elektronické verzi PD</t>
  </si>
  <si>
    <t>41</t>
  </si>
  <si>
    <t>58381015</t>
  </si>
  <si>
    <t>kostka řezanoštípaná dlažební žula 10x10x10cm</t>
  </si>
  <si>
    <t>-650782883</t>
  </si>
  <si>
    <t>112*1,02 'Přepočtené koeficientem množství</t>
  </si>
  <si>
    <t>42</t>
  </si>
  <si>
    <t>591411111</t>
  </si>
  <si>
    <t>Kladení dlažby z mozaiky jednobarevné komunikací pro pěší lože z kameniva</t>
  </si>
  <si>
    <t>937435032</t>
  </si>
  <si>
    <t>Kladení dlažby z mozaiky komunikací pro pěší s vyplněním spár, s dvojím beraněním a se smetením přebytečného materiálu na vzdálenost do 3 m jednobarevné, s ložem tl. do 40 mm z kameniva</t>
  </si>
  <si>
    <t>https://podminky.urs.cz/item/CS_URS_2022_01/591411111</t>
  </si>
  <si>
    <t>mozaika_reliefni + mozaika</t>
  </si>
  <si>
    <t>43</t>
  </si>
  <si>
    <t>58381010R</t>
  </si>
  <si>
    <t>kostka řezanoštípaná dlažební žula 6x6x6 cm</t>
  </si>
  <si>
    <t>-2142111183</t>
  </si>
  <si>
    <t>Kostka řezanoštípaná dlažební žula 6x6x6 cm</t>
  </si>
  <si>
    <t>Poznámka k položce:
řezaná žulová kostka, světlý odstín, 6x6x6 cm nepojezdová</t>
  </si>
  <si>
    <t>180"změřeno v elektronické verzi PD</t>
  </si>
  <si>
    <t>180*1,02 'Přepočtené koeficientem množství</t>
  </si>
  <si>
    <t>44</t>
  </si>
  <si>
    <t>5924526R</t>
  </si>
  <si>
    <t>dlaždice z umělého kamene tl. 60 mm</t>
  </si>
  <si>
    <t>-1127366133</t>
  </si>
  <si>
    <t>dlaždice z umělého kamene 200x200x60 mm reliéfní</t>
  </si>
  <si>
    <t>Poznámka k položce:
dlaždice se speciální hmatovou úpravou – reliéfní povrch, z umělého kamene 200x200 mm/tl. 60 mm</t>
  </si>
  <si>
    <t>38,6"změřeno v elektronické verzi PD</t>
  </si>
  <si>
    <t>45</t>
  </si>
  <si>
    <t>596811120</t>
  </si>
  <si>
    <t>Kladení betonové dlažby komunikací pro pěší do lože z kameniva velikosti do 0,09 m2 pl do 50 m2</t>
  </si>
  <si>
    <t>1176750387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</si>
  <si>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</si>
  <si>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https://podminky.urs.cz/item/CS_URS_2022_01/596811120</t>
  </si>
  <si>
    <t>Poznámka k položce:
hladké desky lemující hmatné prvky pro nevidomé a slabozraké v prostoru náměstí</t>
  </si>
  <si>
    <t>25"změřeno v elektronické verzi PD</t>
  </si>
  <si>
    <t>46</t>
  </si>
  <si>
    <t>5838462R</t>
  </si>
  <si>
    <t>deska dlažební z kamene tl. 80 mm</t>
  </si>
  <si>
    <t>1563507218</t>
  </si>
  <si>
    <t>deska dlažební z kamene 250x400x80 mm</t>
  </si>
  <si>
    <t>Poznámka k položce:
lemující pás okolo hmatových prvků, řezaná žula (ze všech stran), 250x400 mm/tl. 80 mm</t>
  </si>
  <si>
    <t>47</t>
  </si>
  <si>
    <t>59911111R</t>
  </si>
  <si>
    <t>Vyplnění spár dlažby spárovací hmotou na přírodní kámen, s vyčištěním spár z velkých kostek</t>
  </si>
  <si>
    <t>-939534328</t>
  </si>
  <si>
    <t>Trubní vedení</t>
  </si>
  <si>
    <t>48</t>
  </si>
  <si>
    <t>895941111</t>
  </si>
  <si>
    <t>Zřízení vpusti kanalizační uliční z betonových dílců typ UV-50 normální</t>
  </si>
  <si>
    <t>248531864</t>
  </si>
  <si>
    <t>https://podminky.urs.cz/item/CS_URS_2021_02/895941111</t>
  </si>
  <si>
    <t>Poznámka k položce:
předpoklad napojení na stávající přípojky uličních vpustí</t>
  </si>
  <si>
    <t>5"počet ks dle PD</t>
  </si>
  <si>
    <t>49</t>
  </si>
  <si>
    <t>59223852</t>
  </si>
  <si>
    <t>dno pro uliční vpusť s kalovou prohlubní betonové 450x300x50mm</t>
  </si>
  <si>
    <t>548400067</t>
  </si>
  <si>
    <t>5922385R</t>
  </si>
  <si>
    <t>skruž pro uliční vpusť se sifonem s výtokovým otvorem pro kam. potrubí betonová 450x350x50mm</t>
  </si>
  <si>
    <t>988677455</t>
  </si>
  <si>
    <t>51</t>
  </si>
  <si>
    <t>59223857</t>
  </si>
  <si>
    <t>skruž pro uliční vpusť horní betonová 450x295x50mm</t>
  </si>
  <si>
    <t>1533740897</t>
  </si>
  <si>
    <t>52</t>
  </si>
  <si>
    <t>59223864</t>
  </si>
  <si>
    <t>prstenec pro uliční vpusť vyrovnávací betonový 390x60x130mm</t>
  </si>
  <si>
    <t>2096481175</t>
  </si>
  <si>
    <t>53</t>
  </si>
  <si>
    <t>899204112</t>
  </si>
  <si>
    <t>Osazení mříží litinových včetně rámů a košů na bahno pro třídu zatížení D400, E600</t>
  </si>
  <si>
    <t>1857696688</t>
  </si>
  <si>
    <t>https://podminky.urs.cz/item/CS_URS_2022_01/899204112</t>
  </si>
  <si>
    <t>54</t>
  </si>
  <si>
    <t>55242320</t>
  </si>
  <si>
    <t>mříž vtoková litinová plochá 500x500mm</t>
  </si>
  <si>
    <t>-836762285</t>
  </si>
  <si>
    <t>55</t>
  </si>
  <si>
    <t>28661789</t>
  </si>
  <si>
    <t>koš kalový ocelový pro silniční vpusť 425mm vč. madla</t>
  </si>
  <si>
    <t>-1913520108</t>
  </si>
  <si>
    <t>56</t>
  </si>
  <si>
    <t>899722113</t>
  </si>
  <si>
    <t>Krytí potrubí z plastů výstražnou fólií z PVC 34cm</t>
  </si>
  <si>
    <t>1443748288</t>
  </si>
  <si>
    <t>Krytí potrubí z plastů výstražnou fólií z PVC šířky 34 cm</t>
  </si>
  <si>
    <t>https://podminky.urs.cz/item/CS_URS_2022_01/899722113</t>
  </si>
  <si>
    <t>180"plynovodní řad</t>
  </si>
  <si>
    <t>35"plynovodní přípojky</t>
  </si>
  <si>
    <t>Ostatní konstrukce a práce, bourání</t>
  </si>
  <si>
    <t>57</t>
  </si>
  <si>
    <t>914111111</t>
  </si>
  <si>
    <t>Montáž svislé dopravní značky do velikosti 1 m2 objímkami na sloupek nebo konzolu</t>
  </si>
  <si>
    <t>1966625773</t>
  </si>
  <si>
    <t>Montáž svislé dopravní značky základní velikosti do 1 m2 objímkami na sloupky nebo konzoly</t>
  </si>
  <si>
    <t>https://podminky.urs.cz/item/CS_URS_2022_01/914111111</t>
  </si>
  <si>
    <t>6"počet ks dle PD</t>
  </si>
  <si>
    <t>58</t>
  </si>
  <si>
    <t>914111112</t>
  </si>
  <si>
    <t>Montáž svislé dopravní značky do velikosti 1 m2 páskováním na sloup</t>
  </si>
  <si>
    <t>129702095</t>
  </si>
  <si>
    <t>Montáž svislé dopravní značky základní velikosti do 1 m2 páskováním na sloupy</t>
  </si>
  <si>
    <t>https://podminky.urs.cz/item/CS_URS_2022_01/914111112</t>
  </si>
  <si>
    <t>8"počet ks dle PD</t>
  </si>
  <si>
    <t>59</t>
  </si>
  <si>
    <t>40445619</t>
  </si>
  <si>
    <t>zákazové, příkazové dopravní značky B1-B34, C1-15 500mm</t>
  </si>
  <si>
    <t>-39084200</t>
  </si>
  <si>
    <t>1"B1</t>
  </si>
  <si>
    <t>2"B29</t>
  </si>
  <si>
    <t>60</t>
  </si>
  <si>
    <t>40445649</t>
  </si>
  <si>
    <t>dodatkové tabulky E3-E5, E8, E14-E16 500x150mm</t>
  </si>
  <si>
    <t>-1818261108</t>
  </si>
  <si>
    <t>2"E8a</t>
  </si>
  <si>
    <t>1"E8b</t>
  </si>
  <si>
    <t>1"E8c</t>
  </si>
  <si>
    <t>61</t>
  </si>
  <si>
    <t>40445626</t>
  </si>
  <si>
    <t>informativní značky provozní IP14-IP29, IP31 750x1000mm</t>
  </si>
  <si>
    <t>1116932763</t>
  </si>
  <si>
    <t>2"IZ8a,b</t>
  </si>
  <si>
    <t>40445621</t>
  </si>
  <si>
    <t>informativní značky provozní IP1-IP3, IP4b-IP7, IP10a, b 500x500mm</t>
  </si>
  <si>
    <t>-73041956</t>
  </si>
  <si>
    <t>1"IP10a</t>
  </si>
  <si>
    <t>63</t>
  </si>
  <si>
    <t>40445625</t>
  </si>
  <si>
    <t>informativní značky provozní IP8, IP9, IP11-IP13 500x700mm</t>
  </si>
  <si>
    <t>2031863627</t>
  </si>
  <si>
    <t>2"IP11c</t>
  </si>
  <si>
    <t>64</t>
  </si>
  <si>
    <t>40445608</t>
  </si>
  <si>
    <t>značky upravující přednost P1, P4 700mm</t>
  </si>
  <si>
    <t>1200780454</t>
  </si>
  <si>
    <t>1"P4</t>
  </si>
  <si>
    <t>65</t>
  </si>
  <si>
    <t>40445650</t>
  </si>
  <si>
    <t>dodatkové tabulky E7, E12, E13 500x300mm</t>
  </si>
  <si>
    <t>1331203357</t>
  </si>
  <si>
    <t>1"E13</t>
  </si>
  <si>
    <t>66</t>
  </si>
  <si>
    <t>914511111</t>
  </si>
  <si>
    <t>Montáž sloupku dopravních značek délky do 3,5 m s betonovým základem</t>
  </si>
  <si>
    <t>-1698168503</t>
  </si>
  <si>
    <t>Montáž sloupku dopravních značek délky do 3,5 m do betonového základu</t>
  </si>
  <si>
    <t>https://podminky.urs.cz/item/CS_URS_2022_01/914511111</t>
  </si>
  <si>
    <t>4"počet ks dle PD</t>
  </si>
  <si>
    <t>67</t>
  </si>
  <si>
    <t>40445225</t>
  </si>
  <si>
    <t>sloupek pro dopravní značku Zn D 60mm v 3,5m</t>
  </si>
  <si>
    <t>-2066757852</t>
  </si>
  <si>
    <t>93</t>
  </si>
  <si>
    <t>916111113</t>
  </si>
  <si>
    <t>Osazení obruby z velkých kostek s boční opěrou do lože z betonu prostého</t>
  </si>
  <si>
    <t>-2047274970</t>
  </si>
  <si>
    <t>Osazení silniční obruby z dlažebních kostek v jedné řadě s ložem tl. přes 50 do 100 mm, s vyplněním a zatřením spár cementovou maltou z velkých kostek s boční opěrou z betonu prostého, do lože z betonu prostého téže značky</t>
  </si>
  <si>
    <t>https://podminky.urs.cz/item/CS_URS_2022_01/916111113</t>
  </si>
  <si>
    <t>129,1"krajní řada podél parkovacího pruhu; změřeno v elektronické verzi PD</t>
  </si>
  <si>
    <t>34,5"obrys obratiště; změřeno v elektronické verzi PD</t>
  </si>
  <si>
    <t>4"ukončení dlažby na pěšině vedoucí z obratiště; změřeno v elektronické verzi PD</t>
  </si>
  <si>
    <t>68</t>
  </si>
  <si>
    <t>916241213</t>
  </si>
  <si>
    <t>Osazení obrubníku kamenného stojatého s boční opěrou do lože z betonu prostého</t>
  </si>
  <si>
    <t>-1459263498</t>
  </si>
  <si>
    <t>Osazení obrubníku kamenného se zřízením lože, s vyplněním a zatřením spár cementovou maltou stojatého s boční opěrou z betonu prostého, do lože z betonu prostého</t>
  </si>
  <si>
    <t>https://podminky.urs.cz/item/CS_URS_2022_01/916241213</t>
  </si>
  <si>
    <t>15"krajníky vytěžené při stavbě</t>
  </si>
  <si>
    <t>dorazy*0,78</t>
  </si>
  <si>
    <t>58380007</t>
  </si>
  <si>
    <t>obrubník kamenný žulový přímý 1000x150x250mm</t>
  </si>
  <si>
    <t>1325020010</t>
  </si>
  <si>
    <t>230"změřeno v elektronické verzi PD</t>
  </si>
  <si>
    <t>230*1,02 'Přepočtené koeficientem množství</t>
  </si>
  <si>
    <t>70</t>
  </si>
  <si>
    <t>5838000R</t>
  </si>
  <si>
    <t>parkovací doraz z kamene</t>
  </si>
  <si>
    <t>2003265468</t>
  </si>
  <si>
    <t>Poznámka k položce:
kamenný parkovací doraz z kamene (světlá žula), nadzemní rozměr 780x70x70 mm</t>
  </si>
  <si>
    <t>8"změřeno v elektronické verzi PD</t>
  </si>
  <si>
    <t>71</t>
  </si>
  <si>
    <t>919122122</t>
  </si>
  <si>
    <t>Těsnění spár zálivkou za tepla pro komůrky š 15 mm hl 30 mm s těsnicím profilem</t>
  </si>
  <si>
    <t>-1853300136</t>
  </si>
  <si>
    <t>Utěsnění dilatačních spár zálivkou za tepla v cementobetonovém nebo živičném krytu včetně adhezního nátěru s těsnicím profilem pod zálivkou, pro komůrky šířky 15 mm, hloubky 30 mm</t>
  </si>
  <si>
    <t>https://podminky.urs.cz/item/CS_URS_2022_01/919122122</t>
  </si>
  <si>
    <t>Poznámka k položce:
spára mezi asfaltovou vozovkou a plochou z velké kostky</t>
  </si>
  <si>
    <t>186"změřeno v elektronické verzi PD</t>
  </si>
  <si>
    <t>72</t>
  </si>
  <si>
    <t>919726122R</t>
  </si>
  <si>
    <t>Sorpční textilie netkaná měrná hm přes 200 do 300 g/m2</t>
  </si>
  <si>
    <t>-1028844539</t>
  </si>
  <si>
    <t>Sorpční textilie netkaná z PP se zvýšenou sorpcí ropných látek měrná hmotnost přes 200 do 300 g/m2</t>
  </si>
  <si>
    <t>Poznámka k položce:
položení sorpční textilie pod parkovacími místy</t>
  </si>
  <si>
    <t>73</t>
  </si>
  <si>
    <t>919726123</t>
  </si>
  <si>
    <t>Geotextilie pro ochranu, separaci a filtraci netkaná měrná hm přes 300 do 500 g/m2</t>
  </si>
  <si>
    <t>-2134990736</t>
  </si>
  <si>
    <t>Geotextilie netkaná pro ochranu, separaci nebo filtraci měrná hmotnost přes 300 do 500 g/m2</t>
  </si>
  <si>
    <t>https://podminky.urs.cz/item/CS_URS_2022_01/919726123</t>
  </si>
  <si>
    <t>plan_vozovka*1,2"+20 %</t>
  </si>
  <si>
    <t>74</t>
  </si>
  <si>
    <t>938908411</t>
  </si>
  <si>
    <t>Čištění vozovek splachováním vodou</t>
  </si>
  <si>
    <t>-547188777</t>
  </si>
  <si>
    <t>Čištění vozovek splachováním vodou povrchu podkladu nebo krytu živičného, betonového nebo dlážděného</t>
  </si>
  <si>
    <t>https://podminky.urs.cz/item/CS_URS_2022_01/938908411</t>
  </si>
  <si>
    <t>Poznámka k položce:
opakované čištění stávajících komunikací v okolí stavby</t>
  </si>
  <si>
    <t>10000</t>
  </si>
  <si>
    <t>75</t>
  </si>
  <si>
    <t>938909111</t>
  </si>
  <si>
    <t>Čištění vozovek metením strojně podkladu nebo krytu štěrkového</t>
  </si>
  <si>
    <t>1771848112</t>
  </si>
  <si>
    <t>Čištění vozovek metením bláta, prachu nebo hlinitého nánosu s odklizením na hromady na vzdálenost do 20 m nebo naložením na dopravní prostředek strojně povrchu podkladu nebo krytu štěrkového</t>
  </si>
  <si>
    <t>https://podminky.urs.cz/item/CS_URS_2022_01/938909111</t>
  </si>
  <si>
    <t>Poznámka k položce:
odstranění nečistot ze štěrkových vrstev před pokládkou asfaltových směsí</t>
  </si>
  <si>
    <t>76</t>
  </si>
  <si>
    <t>938909311</t>
  </si>
  <si>
    <t>Čištění vozovek metením strojně podkladu nebo krytu betonového nebo živičného</t>
  </si>
  <si>
    <t>1108775112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</si>
  <si>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</si>
  <si>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https://podminky.urs.cz/item/CS_URS_2022_01/938909311</t>
  </si>
  <si>
    <t>Poznámka k položce:
očištění hotové vozovky od případných nečistot</t>
  </si>
  <si>
    <t>77</t>
  </si>
  <si>
    <t>966006132</t>
  </si>
  <si>
    <t>Odstranění značek dopravních nebo orientačních se sloupky s betonovými patkami</t>
  </si>
  <si>
    <t>-1978686102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</si>
  <si>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</si>
  <si>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https://podminky.urs.cz/item/CS_URS_2022_01/966006132</t>
  </si>
  <si>
    <t>78</t>
  </si>
  <si>
    <t>966006211</t>
  </si>
  <si>
    <t>Odstranění svislých dopravních značek ze sloupů, sloupků nebo konzol</t>
  </si>
  <si>
    <t>996469340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</si>
  <si>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</si>
  <si>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https://podminky.urs.cz/item/CS_URS_2022_01/966006211</t>
  </si>
  <si>
    <t>12"počet ks dle PD</t>
  </si>
  <si>
    <t>79</t>
  </si>
  <si>
    <t>979024443</t>
  </si>
  <si>
    <t>Očištění vybouraných obrubníků a krajníků silničních</t>
  </si>
  <si>
    <t>1447951460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</si>
  <si>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</si>
  <si>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https://podminky.urs.cz/item/CS_URS_2022_01/979024443</t>
  </si>
  <si>
    <t>80</t>
  </si>
  <si>
    <t>R5</t>
  </si>
  <si>
    <t>Uložení kabelového vedení do dělené chráničky</t>
  </si>
  <si>
    <t>1152555092</t>
  </si>
  <si>
    <t>Uložení vedení do chráničky, včetně výkopu, záhozu, podsypu a obsypu a vč. dodání a osazení dělené chráničky</t>
  </si>
  <si>
    <t>cez_vn + cez_nn + cetin</t>
  </si>
  <si>
    <t>81</t>
  </si>
  <si>
    <t>R7</t>
  </si>
  <si>
    <t>Sonda pro vyhledání IS</t>
  </si>
  <si>
    <t>-835915137</t>
  </si>
  <si>
    <t>Sonda pro vyhledání IS, výkop, zához</t>
  </si>
  <si>
    <t>82</t>
  </si>
  <si>
    <t>R8</t>
  </si>
  <si>
    <t>Posun odpadkového koše</t>
  </si>
  <si>
    <t>2025687512</t>
  </si>
  <si>
    <t>Posun odpadkového koše, vč. vykopání, očištění, betonového základu a nového osazení do betonového základu</t>
  </si>
  <si>
    <t>PSV</t>
  </si>
  <si>
    <t>Práce a dodávky PSV</t>
  </si>
  <si>
    <t>711</t>
  </si>
  <si>
    <t>Izolace proti vodě, vlhkosti a plynům</t>
  </si>
  <si>
    <t>83</t>
  </si>
  <si>
    <t>711161273</t>
  </si>
  <si>
    <t>Provedení izolace proti zemní vlhkosti svislé z nopové fólie</t>
  </si>
  <si>
    <t>1514759955</t>
  </si>
  <si>
    <t>Provedení izolace proti zemní vlhkosti nopovou fólií na ploše svislé S z nopové fólie</t>
  </si>
  <si>
    <t>https://podminky.urs.cz/item/CS_URS_2022_01/711161273</t>
  </si>
  <si>
    <t>204"změřeno v elektronické verzi PD</t>
  </si>
  <si>
    <t>84</t>
  </si>
  <si>
    <t>28323005</t>
  </si>
  <si>
    <t>fólie profilovaná (nopová) drenážní HDPE s výškou nopů 8mm</t>
  </si>
  <si>
    <t>770001620</t>
  </si>
  <si>
    <t>204*1,221 'Přepočtené koeficientem množství</t>
  </si>
  <si>
    <t>997</t>
  </si>
  <si>
    <t>Přesun sutě</t>
  </si>
  <si>
    <t>85</t>
  </si>
  <si>
    <t>997221612R</t>
  </si>
  <si>
    <t>Odvoz vybouranýchobrubníků a krajníků na paletách</t>
  </si>
  <si>
    <t>-1186140750</t>
  </si>
  <si>
    <t>Nakládání vybouraných obrubníků a krajníků na palety, vč. dodání palet a naložení palet na dopravní prostředek, odvoz do 5 km na místo určené investorem a složení</t>
  </si>
  <si>
    <t>obrubniky_bourane*0,205</t>
  </si>
  <si>
    <t>86</t>
  </si>
  <si>
    <t>99722181R</t>
  </si>
  <si>
    <t>Likvidace vybouraných hmot a sutí z prostého betonu dle platné legislativy, včetně předložení dokladu o likvidaci</t>
  </si>
  <si>
    <t>935899329</t>
  </si>
  <si>
    <t>Vodorovné přemístění vybouraných hmot a sutí z prostého betonu zatříděného do Katalogu odpadů pod kódem 17 01 01 po suchu na zvolenou skládku dle možností zhotovitele bez ohledu na dopravní vzdálenost, uložení na skládku, poplatku za skládkovné - likvidace dle platné legislativy vč. všech souvisejících činností</t>
  </si>
  <si>
    <t>Poznámka k položce:
např. řízená skládka RECYKLAČNÍ CENTRUM S.R.O. Chabařovice (vzd. 29 km)
1. V ceně jsou započteny i náhrady za jízdu loženého vozidla v terénu, ve výkopišti nebo na
násypišti.
2. V ceně jsou započteny i náklady na vodorovné přemístění vybouraných hmot a sutí až na místo
definitivního uložení na vzdálenost od těžiště nakládky do místa vykládky (řízená skládka odpadů).
3. V cenách jsou započteny i náklady a) při vodorovné dopravě po suchu na přepravu za ztížených
provozních podmínek, b) na požadovaný způsob uložení vybouraných hmot a sutí na skládce.
4. V ceně je započten i poplatek za uložení vybouraných hmot a sutí na uvažované řízené skládce
odpadů dle zákona 185/2001 Sb.
5. Množství jednotek vybouraných hmot a sutí se určí v m3 původní konstrukce před zahájením
bouracích prací.
6. Bude-li zhotovitelem zvoleno jiné místo uložení odsouhlasené objednatelem, bude v ceně
započtena dopravní vzdálenost až na místo uložení, včetně všech souvisejících činností, poplatků,
projednání apod.
7. Zhotovitel předloží objednateli doklad o likvidaci výkopku (vážné lístky, popř. čestné
prohlášení).
8. Položka je uvažována včetně všech dalších souvisejících činností.</t>
  </si>
  <si>
    <t>sut_dlazdice*0,255</t>
  </si>
  <si>
    <t>sut_beton*0,325</t>
  </si>
  <si>
    <t>87</t>
  </si>
  <si>
    <t>99722184R</t>
  </si>
  <si>
    <t>Likvidace vybouraných hmot a sutí z asfaltového betonu dle platné legislativy, včetně předložení dokladu o likvidaci</t>
  </si>
  <si>
    <t>515586830</t>
  </si>
  <si>
    <t>Vodorovné přemístění vybouraných hmot a sutí z asfaltového betonu zatříděného do Katalogu odpadů pod kódem 17 03 02 po suchu na zvolenou skládku dle možností zhotovitele bez ohledu na dopravní vzdálenost, uložení na skládku, poplatku za skládkovné - likvidace dle platné legislativy vč. všech souvisejících činností</t>
  </si>
  <si>
    <t>sut_asfalt1*0,098</t>
  </si>
  <si>
    <t>sut_asfalt2*0,22</t>
  </si>
  <si>
    <t>88</t>
  </si>
  <si>
    <t>99722185R</t>
  </si>
  <si>
    <t>Likvidace vybouraných hmot a sutí z kameniva dle platné legislativy, včetně předložení dokladu o likvidaci</t>
  </si>
  <si>
    <t>-1012874267</t>
  </si>
  <si>
    <t>Vodorovné přemístění vybouraných hmot a sutí z kameniva zatříděného do Katalogu odpadů pod kódem 17 05 04 po suchu na zvolenou skládku dle možností zhotovitele bez ohledu na dopravní vzdálenost, uložení na skládku, poplatku za skládkovné - likvidace dle platné legislativy vč. všech souvisejících činností</t>
  </si>
  <si>
    <t>sut_sterk1*0,29</t>
  </si>
  <si>
    <t>sut_sterk2*0,58</t>
  </si>
  <si>
    <t>998</t>
  </si>
  <si>
    <t>Přesun hmot</t>
  </si>
  <si>
    <t>89</t>
  </si>
  <si>
    <t>998225111</t>
  </si>
  <si>
    <t>Přesun hmot pro pozemní komunikace s krytem z kamene, monolitickým betonovým nebo živičným</t>
  </si>
  <si>
    <t>2119786791</t>
  </si>
  <si>
    <t>Přesun hmot pro komunikace s krytem z kameniva, monolitickým betonovým nebo živičným dopravní vzdálenost do 200 m jakékoliv délky objektu</t>
  </si>
  <si>
    <t>https://podminky.urs.cz/item/CS_URS_2022_01/998225111</t>
  </si>
  <si>
    <t>Práce a dodávky M</t>
  </si>
  <si>
    <t>46-M</t>
  </si>
  <si>
    <t>Zemní práce při extr.mont.pracích</t>
  </si>
  <si>
    <t>90</t>
  </si>
  <si>
    <t>460671113</t>
  </si>
  <si>
    <t>Výstražná fólie pro krytí kabelů šířky 34 cm</t>
  </si>
  <si>
    <t>-949518915</t>
  </si>
  <si>
    <t>Výstražná fólie z PVC pro krytí kabelů včetně vyrovnání povrchu rýhy, rozvinutí a uložení fólie šířky do 34 cm</t>
  </si>
  <si>
    <t>https://podminky.urs.cz/item/CS_URS_2022_01/460671113</t>
  </si>
  <si>
    <t>220"vn</t>
  </si>
  <si>
    <t>190"nn</t>
  </si>
  <si>
    <t>276"sdělovací vedení</t>
  </si>
  <si>
    <t>91</t>
  </si>
  <si>
    <t>460742112</t>
  </si>
  <si>
    <t>Osazení kabelových prostupů z trub plastových do rýhy bez obsypu průměru přes 10 do 15 cm</t>
  </si>
  <si>
    <t>-1261922966</t>
  </si>
  <si>
    <t>Osazení kabelových prostupů včetně utěsnění a spárování z trub plastových do rýhy, bez výkopových prací bez obsypu, vnitřního průměru přes 10 do 15 cm</t>
  </si>
  <si>
    <t>https://podminky.urs.cz/item/CS_URS_2022_01/460742112</t>
  </si>
  <si>
    <t>Poznámka k položce:
rezervní chránička položená podél sdělovacích kabelů</t>
  </si>
  <si>
    <t>92</t>
  </si>
  <si>
    <t>34571355</t>
  </si>
  <si>
    <t>trubka elektroinstalační ohebná dvouplášťová korugovaná (chránička) D 94/110mm, HDPE+LDPE</t>
  </si>
  <si>
    <t>-1656649917</t>
  </si>
  <si>
    <t>rozvaděč</t>
  </si>
  <si>
    <t>kabel4x16</t>
  </si>
  <si>
    <t>284</t>
  </si>
  <si>
    <t>kabel5x1_5</t>
  </si>
  <si>
    <t>lampy</t>
  </si>
  <si>
    <t>pásekFeZn</t>
  </si>
  <si>
    <t>drátFeZn</t>
  </si>
  <si>
    <t>kostkaVelká</t>
  </si>
  <si>
    <t>6,5</t>
  </si>
  <si>
    <t>712/18-2 - SO 401 Veřejné osvětlení</t>
  </si>
  <si>
    <t>kostkaDrobná</t>
  </si>
  <si>
    <t>obrubník</t>
  </si>
  <si>
    <t>zabradli</t>
  </si>
  <si>
    <t>2,5</t>
  </si>
  <si>
    <t xml:space="preserve">    741 - Elektroinstalace - silnoproud</t>
  </si>
  <si>
    <t xml:space="preserve">    21-M - Elektromontáže</t>
  </si>
  <si>
    <t>911111111</t>
  </si>
  <si>
    <t>Montáž zábradlí ocelového zabetonovaného</t>
  </si>
  <si>
    <t>306002697</t>
  </si>
  <si>
    <t>https://podminky.urs.cz/item/CS_URS_2022_01/911111111</t>
  </si>
  <si>
    <t>966005111</t>
  </si>
  <si>
    <t>Rozebrání a odstranění silničního zábradlí se sloupky osazenými s betonovými patkami</t>
  </si>
  <si>
    <t>-259228122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</si>
  <si>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</si>
  <si>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https://podminky.urs.cz/item/CS_URS_2022_01/966005111</t>
  </si>
  <si>
    <t>Poznámka k položce:
zábradlí bude uschováno a zpětně osazeno</t>
  </si>
  <si>
    <t>2,5"změřeno v elektronické verzi PD</t>
  </si>
  <si>
    <t>741</t>
  </si>
  <si>
    <t>Elektroinstalace - silnoproud</t>
  </si>
  <si>
    <t>741210002</t>
  </si>
  <si>
    <t>Montáž rozvodnice oceloplechová nebo plastová běžná do 50 kg</t>
  </si>
  <si>
    <t>-1059128934</t>
  </si>
  <si>
    <t>Montáž rozvodnic oceloplechových nebo plastových bez zapojení vodičů běžných, hmotnosti do 50 kg</t>
  </si>
  <si>
    <t>https://podminky.urs.cz/item/CS_URS_2022_01/741210002</t>
  </si>
  <si>
    <t>35711810</t>
  </si>
  <si>
    <t>skříň přípojková smyčková do výklenku celoplastové provedení výzbroj 3x sada pojistkové spodky nožové velikosti 00 (SS300/NVE1P)</t>
  </si>
  <si>
    <t>-1196651894</t>
  </si>
  <si>
    <t>21-M</t>
  </si>
  <si>
    <t>Elektromontáže</t>
  </si>
  <si>
    <t>210100001</t>
  </si>
  <si>
    <t>Ukončení vodičů v rozváděči nebo na přístroji včetně zapojení průřezu žíly do 2,5 mm2</t>
  </si>
  <si>
    <t>-223726067</t>
  </si>
  <si>
    <t>Ukončení vodičů izolovaných s označením a zapojením v rozváděči nebo na přístroji průřezu žíly do 2,5 mm2</t>
  </si>
  <si>
    <t>https://podminky.urs.cz/item/CS_URS_2022_01/210100001</t>
  </si>
  <si>
    <t>100</t>
  </si>
  <si>
    <t>210100003</t>
  </si>
  <si>
    <t>Ukončení vodičů v rozváděči nebo na přístroji včetně zapojení průřezu žíly do 16 mm2</t>
  </si>
  <si>
    <t>-499750866</t>
  </si>
  <si>
    <t>Ukončení vodičů izolovaných s označením a zapojením v rozváděči nebo na přístroji průřezu žíly do 16 mm2</t>
  </si>
  <si>
    <t>https://podminky.urs.cz/item/CS_URS_2022_01/210100003</t>
  </si>
  <si>
    <t>210100151</t>
  </si>
  <si>
    <t>Ukončení kabelů smršťovací záklopkou nebo páskou se zapojením bez letování žíly do 4x16 mm2</t>
  </si>
  <si>
    <t>65925040</t>
  </si>
  <si>
    <t>Ukončení kabelů smršťovací záklopkou nebo páskou se zapojením bez letování počtu a průřezu žil do 4 x 16 mm2</t>
  </si>
  <si>
    <t>https://podminky.urs.cz/item/CS_URS_2022_01/210100151</t>
  </si>
  <si>
    <t>210100258</t>
  </si>
  <si>
    <t>Ukončení kabelů smršťovací záklopkou nebo páskou se zapojením bez letování žíly do 5x4 mm2</t>
  </si>
  <si>
    <t>1418916865</t>
  </si>
  <si>
    <t>Ukončení kabelů smršťovací záklopkou nebo páskou se zapojením bez letování počtu a průřezu žil do 5 x 1,5 až 4 mm2</t>
  </si>
  <si>
    <t>https://podminky.urs.cz/item/CS_URS_2022_01/210100258</t>
  </si>
  <si>
    <t>210202016</t>
  </si>
  <si>
    <t>Montáž svítidlo výbojkové průmyslové nebo venkovní na sloupek parkový</t>
  </si>
  <si>
    <t>-1758209705</t>
  </si>
  <si>
    <t>Montáž svítidel výbojkových se zapojením vodičů průmyslových nebo venkovních na sloupek parkových</t>
  </si>
  <si>
    <t>https://podminky.urs.cz/item/CS_URS_2022_01/210202016</t>
  </si>
  <si>
    <t>348R1</t>
  </si>
  <si>
    <t>LED svítidlo Streetlight 11 Micro LED ST0.5a</t>
  </si>
  <si>
    <t>256</t>
  </si>
  <si>
    <t>992707814</t>
  </si>
  <si>
    <t>LED svítidlo Streetlight 11 MicroO LED ST0.5a</t>
  </si>
  <si>
    <t>210204002</t>
  </si>
  <si>
    <t>Montáž stožárů osvětlení parkových ocelových</t>
  </si>
  <si>
    <t>1256675815</t>
  </si>
  <si>
    <t>https://podminky.urs.cz/item/CS_URS_2022_01/210204002</t>
  </si>
  <si>
    <t>316R1</t>
  </si>
  <si>
    <t>bezpaticový stožár Kooperativa K6-133/89/60</t>
  </si>
  <si>
    <t>-647364066</t>
  </si>
  <si>
    <t>210204201</t>
  </si>
  <si>
    <t>Montáž elektrovýzbroje stožárů osvětlení 1 okruh</t>
  </si>
  <si>
    <t>528950351</t>
  </si>
  <si>
    <t>https://podminky.urs.cz/item/CS_URS_2022_01/210204201</t>
  </si>
  <si>
    <t>210204202</t>
  </si>
  <si>
    <t>Montáž elektrovýzbroje stožárů osvětlení 2 okruhy</t>
  </si>
  <si>
    <t>-182331581</t>
  </si>
  <si>
    <t>https://podminky.urs.cz/item/CS_URS_2022_01/210204202</t>
  </si>
  <si>
    <t>R12</t>
  </si>
  <si>
    <t>Stožárová svorkovnice SV 6.16.4</t>
  </si>
  <si>
    <t>693726794</t>
  </si>
  <si>
    <t>210220020</t>
  </si>
  <si>
    <t>Montáž uzemňovacího vedení vodičů FeZn pomocí svorek v zemi páskou do 120 mm2 ve městské zástavbě</t>
  </si>
  <si>
    <t>-309681958</t>
  </si>
  <si>
    <t>Montáž uzemňovacího vedení s upevněním, propojením a připojením pomocí svorek v zemi s izolací spojů vodičů FeZn páskou průřezu do 120 mm2 v městské zástavbě</t>
  </si>
  <si>
    <t>https://podminky.urs.cz/item/CS_URS_2022_01/210220020</t>
  </si>
  <si>
    <t>35442062</t>
  </si>
  <si>
    <t>pás zemnící 30x4mm FeZn</t>
  </si>
  <si>
    <t>kg</t>
  </si>
  <si>
    <t>-2101013335</t>
  </si>
  <si>
    <t>210220022</t>
  </si>
  <si>
    <t>Montáž uzemňovacího vedení vodičů FeZn pomocí svorek v zemi drátem průměru do 10 mm ve městské zástavbě</t>
  </si>
  <si>
    <t>1335084601</t>
  </si>
  <si>
    <t>Montáž uzemňovacího vedení s upevněním, propojením a připojením pomocí svorek v zemi s izolací spojů vodičů FeZn drátem nebo lanem průměru do 10 mm v městské zástavbě</t>
  </si>
  <si>
    <t>https://podminky.urs.cz/item/CS_URS_2022_01/210220022</t>
  </si>
  <si>
    <t>35441073</t>
  </si>
  <si>
    <t>drát D 10mm FeZn</t>
  </si>
  <si>
    <t>-556997433</t>
  </si>
  <si>
    <t>210220301</t>
  </si>
  <si>
    <t>Montáž svorek hromosvodných se 2 šrouby</t>
  </si>
  <si>
    <t>-53570713</t>
  </si>
  <si>
    <t>Montáž hromosvodného vedení svorek se 2 šrouby</t>
  </si>
  <si>
    <t>https://podminky.urs.cz/item/CS_URS_2022_01/210220301</t>
  </si>
  <si>
    <t>35441895</t>
  </si>
  <si>
    <t>svorka připojovací k připojení kovových částí</t>
  </si>
  <si>
    <t>618506516</t>
  </si>
  <si>
    <t>Poznámka k položce:
SP1</t>
  </si>
  <si>
    <t>210220302</t>
  </si>
  <si>
    <t>Montáž svorek hromosvodných se 3 a více šrouby</t>
  </si>
  <si>
    <t>1757007919</t>
  </si>
  <si>
    <t>Montáž hromosvodného vedení svorek se 3 a více šrouby</t>
  </si>
  <si>
    <t>https://podminky.urs.cz/item/CS_URS_2022_01/210220302</t>
  </si>
  <si>
    <t>35441986</t>
  </si>
  <si>
    <t>svorka odbočovací a spojovací pro pásek 30x4 mm, FeZn</t>
  </si>
  <si>
    <t>1522754714</t>
  </si>
  <si>
    <t>Poznámka k položce:
SR3</t>
  </si>
  <si>
    <t>210812035</t>
  </si>
  <si>
    <t>Montáž kabelu Cu plného nebo laněného do 1 kV žíly 4x16 mm2 (např. CYKY) bez ukončení uloženého volně nebo v liště</t>
  </si>
  <si>
    <t>710279575</t>
  </si>
  <si>
    <t>Montáž izolovaných kabelů měděných do 1 kV bez ukončení plných nebo laněných kulatých (např. CYKY, CHKE-R) uložených volně nebo v liště počtu a průřezu žil 4x16 mm2</t>
  </si>
  <si>
    <t>https://podminky.urs.cz/item/CS_URS_2022_01/210812035</t>
  </si>
  <si>
    <t>34111080</t>
  </si>
  <si>
    <t>kabel instalační jádro Cu plné izolace PVC plášť PVC 450/750V (CYKY) 4x16mm2</t>
  </si>
  <si>
    <t>-1415182423</t>
  </si>
  <si>
    <t>210812061</t>
  </si>
  <si>
    <t>Montáž kabelu Cu plného nebo laněného do 1 kV žíly 5x1,5 až 2,5 mm2 (např. CYKY) bez ukončení uloženého volně nebo v liště</t>
  </si>
  <si>
    <t>-1819691629</t>
  </si>
  <si>
    <t>Montáž izolovaných kabelů měděných do 1 kV bez ukončení plných nebo laněných kulatých (např. CYKY, CHKE-R) uložených volně nebo v liště počtu a průřezu žil 5x1,5 až 2,5 mm2</t>
  </si>
  <si>
    <t>https://podminky.urs.cz/item/CS_URS_2022_01/210812061</t>
  </si>
  <si>
    <t>34111090</t>
  </si>
  <si>
    <t>kabel instalační jádro Cu plné izolace PVC plášť PVC 450/750V (CYKY) 5x1,5mm2</t>
  </si>
  <si>
    <t>1834081108</t>
  </si>
  <si>
    <t>R13</t>
  </si>
  <si>
    <t>Stožárové pouzdro SP 200/1000</t>
  </si>
  <si>
    <t>-1512333600</t>
  </si>
  <si>
    <t>Montáž redukce na stožár</t>
  </si>
  <si>
    <t>-1039431099</t>
  </si>
  <si>
    <t>R2</t>
  </si>
  <si>
    <t>redukce pr. 60 mm</t>
  </si>
  <si>
    <t>237951249</t>
  </si>
  <si>
    <t>460010024</t>
  </si>
  <si>
    <t>Vytyčení trasy vedení kabelového podzemního v zastavěném prostoru</t>
  </si>
  <si>
    <t>km</t>
  </si>
  <si>
    <t>1716129483</t>
  </si>
  <si>
    <t>Vytyčení trasy vedení kabelového (podzemního) v zastavěném prostoru</t>
  </si>
  <si>
    <t>https://podminky.urs.cz/item/CS_URS_2022_01/460010024</t>
  </si>
  <si>
    <t>284/1000</t>
  </si>
  <si>
    <t>460131112</t>
  </si>
  <si>
    <t>Hloubení nezapažených jam při elektromontážích ručně v hornině tř I skupiny 2</t>
  </si>
  <si>
    <t>1440715169</t>
  </si>
  <si>
    <t>Hloubení nezapažených jam ručně včetně urovnání dna s přemístěním výkopku do vzdálenosti 3 m od okraje jámy nebo s naložením na dopravní prostředek v hornině třídy těžitelnosti I skupiny 2</t>
  </si>
  <si>
    <t>https://podminky.urs.cz/item/CS_URS_2022_01/460131112</t>
  </si>
  <si>
    <t>460171321</t>
  </si>
  <si>
    <t>Hloubení kabelových nezapažených rýh strojně š 50 cm hl 120 cm v hornině tř I skupiny 1 a 2</t>
  </si>
  <si>
    <t>345847162</t>
  </si>
  <si>
    <t>Hloubení nezapažených kabelových rýh strojně včetně urovnání dna s přemístěním výkopku do vzdálenosti 3 m od okraje jámy nebo s naložením na dopravní prostředek šířky 50 cm hloubky 120 cm v hornině třídy těžitelnosti I skupiny 1 a 2</t>
  </si>
  <si>
    <t>https://podminky.urs.cz/item/CS_URS_2022_01/460171321</t>
  </si>
  <si>
    <t>460431291</t>
  </si>
  <si>
    <t>Zásyp kabelových rýh ručně se zhutněním š 50 cm hl 90 cm z horniny tř I skupiny 1 a 2</t>
  </si>
  <si>
    <t>1071611762</t>
  </si>
  <si>
    <t>Zásyp kabelových rýh ručně s přemístění sypaniny ze vzdálenosti do 10 m, s uložením výkopku ve vrstvách včetně zhutnění a úpravy povrchu šířky 50 cm hloubky 90 cm z horniny třídy těžitelnosti I skupiny 1 a 2</t>
  </si>
  <si>
    <t>https://podminky.urs.cz/item/CS_URS_2022_01/460431291</t>
  </si>
  <si>
    <t>460641111</t>
  </si>
  <si>
    <t>Základové konstrukce při elektromontážích z monolitického betonu tř. C 8/10</t>
  </si>
  <si>
    <t>1656026425</t>
  </si>
  <si>
    <t>Základové konstrukce základ bez bednění do rostlé zeminy z monolitického betonu tř. C 8/10</t>
  </si>
  <si>
    <t>https://podminky.urs.cz/item/CS_URS_2022_01/460641111</t>
  </si>
  <si>
    <t>Poznámka k položce:
lože pod kabely</t>
  </si>
  <si>
    <t>kabel4x16*0,5*0,1"délka*šířka*tl.</t>
  </si>
  <si>
    <t>460641113</t>
  </si>
  <si>
    <t>Základové konstrukce při elektromontážích z monolitického betonu tř. C 16/20</t>
  </si>
  <si>
    <t>-906272891</t>
  </si>
  <si>
    <t>Základové konstrukce základ bez bednění do rostlé zeminy z monolitického betonu tř. C 16/20</t>
  </si>
  <si>
    <t>https://podminky.urs.cz/item/CS_URS_2022_01/460641113</t>
  </si>
  <si>
    <t>Poznámka k položce:
základy sloupů</t>
  </si>
  <si>
    <t>0,5*0,5*0,8*lampy"délka*šířka*tl.*počet</t>
  </si>
  <si>
    <t>460661112</t>
  </si>
  <si>
    <t>Kabelové lože z písku pro kabely nn bez zakrytí š lože přes 35 do 50 cm</t>
  </si>
  <si>
    <t>746343597</t>
  </si>
  <si>
    <t>Kabelové lože z písku včetně podsypu, zhutnění a urovnání povrchu pro kabely nn bez zakrytí, šířky přes 35 do 50 cm</t>
  </si>
  <si>
    <t>https://podminky.urs.cz/item/CS_URS_2022_01/460661112</t>
  </si>
  <si>
    <t>-2046817286</t>
  </si>
  <si>
    <t>460742111</t>
  </si>
  <si>
    <t>Osazení kabelových prostupů z trub plastových do rýhy bez obsypu průměru do 10 cm</t>
  </si>
  <si>
    <t>-1827020132</t>
  </si>
  <si>
    <t>Osazení kabelových prostupů včetně utěsnění a spárování z trub plastových do rýhy, bez výkopových prací bez obsypu, vnitřního průměru do 10 cm</t>
  </si>
  <si>
    <t>https://podminky.urs.cz/item/CS_URS_2022_01/460742111</t>
  </si>
  <si>
    <t>kabel4x16"rezervní chránička</t>
  </si>
  <si>
    <t>34571354</t>
  </si>
  <si>
    <t>trubka elektroinstalační ohebná dvouplášťová korugovaná (chránička) D 75/90mm, HDPE+LDPE</t>
  </si>
  <si>
    <t>304696513</t>
  </si>
  <si>
    <t>568*1,03 'Přepočtené koeficientem množství</t>
  </si>
  <si>
    <t>894955094</t>
  </si>
  <si>
    <t>-1830616196</t>
  </si>
  <si>
    <t>10*1,03 'Přepočtené koeficientem množství</t>
  </si>
  <si>
    <t>460871143</t>
  </si>
  <si>
    <t>Podklad vozovky a chodníku ze štěrkodrti se zhutněním při elektromontážích tl přes 10 do 15 cm</t>
  </si>
  <si>
    <t>-401078651</t>
  </si>
  <si>
    <t>Podklad vozovek a chodníků včetně rozprostření a úpravy ze štěrkodrti, včetně zhutnění, tloušťky přes 10 do 15 cm</t>
  </si>
  <si>
    <t>https://podminky.urs.cz/item/CS_URS_2022_01/460871143</t>
  </si>
  <si>
    <t>(kostkaVelká+kostkaDrobná)*2+mozaika</t>
  </si>
  <si>
    <t>460881511</t>
  </si>
  <si>
    <t>Kladení dlažby z kostek kamenných velkých do lože z kameniva těženého při elektromontážích</t>
  </si>
  <si>
    <t>-1468400125</t>
  </si>
  <si>
    <t>Kryt vozovek a chodníků kladení dlažby (materiál ve specifikaci) včetně spárování, do lože z kameniva těženého z kostek kamenných velkých</t>
  </si>
  <si>
    <t>https://podminky.urs.cz/item/CS_URS_2022_01/460881511</t>
  </si>
  <si>
    <t>Poznámka k položce:
budou použity původní kostky</t>
  </si>
  <si>
    <t>460881512</t>
  </si>
  <si>
    <t>Kladení dlažby z kostek kamenných drobných do lože z kameniva těženého při elektromontážích</t>
  </si>
  <si>
    <t>64467107</t>
  </si>
  <si>
    <t>Kryt vozovek a chodníků kladení dlažby (materiál ve specifikaci) včetně spárování, do lože z kameniva těženého z kostek kamenných drobných</t>
  </si>
  <si>
    <t>https://podminky.urs.cz/item/CS_URS_2022_01/460881512</t>
  </si>
  <si>
    <t>460881513</t>
  </si>
  <si>
    <t>Kladení dlažby z kostek kamenných do mozaiky do lože z kameniva těženého při elektromontážích</t>
  </si>
  <si>
    <t>-1935630819</t>
  </si>
  <si>
    <t>Kryt vozovek a chodníků kladení dlažby (materiál ve specifikaci) včetně spárování, do lože z kameniva těženého z kostek kamenných mozaikových</t>
  </si>
  <si>
    <t>https://podminky.urs.cz/item/CS_URS_2022_01/460881513</t>
  </si>
  <si>
    <t>460894221</t>
  </si>
  <si>
    <t>Osazení kamenného obrubníku stojatého do betonu při elektromontážích</t>
  </si>
  <si>
    <t>-1798057071</t>
  </si>
  <si>
    <t>Osazení obrubníku se zřízením lože, s vyplněním a zatřením spár kamenného stojatého, do lože z betonu prostého</t>
  </si>
  <si>
    <t>https://podminky.urs.cz/item/CS_URS_2022_01/460894221</t>
  </si>
  <si>
    <t>Poznámka k položce:
budou použity původní obrubníky</t>
  </si>
  <si>
    <t>468021111</t>
  </si>
  <si>
    <t>Rozebrání dlažeb při elektromontážích ručně z kostek velkých do písku spáry nezalité</t>
  </si>
  <si>
    <t>-420065959</t>
  </si>
  <si>
    <t>Vytrhání dlažby včetně ručního rozebrání, vytřídění, odhozu na hromady nebo naložení na dopravní prostředek a očistění kostek nebo dlaždic z pískového podkladu z kostek velkých, spáry nezalité</t>
  </si>
  <si>
    <t>https://podminky.urs.cz/item/CS_URS_2022_01/468021111</t>
  </si>
  <si>
    <t>468021121</t>
  </si>
  <si>
    <t>Rozebrání dlažeb při elektromontážích ručně z kostek drobných do písku spáry nezalité</t>
  </si>
  <si>
    <t>-2052148961</t>
  </si>
  <si>
    <t>Vytrhání dlažby včetně ručního rozebrání, vytřídění, odhozu na hromady nebo naložení na dopravní prostředek a očistění kostek nebo dlaždic z pískového podkladu z kostek drobných, spáry nezalité</t>
  </si>
  <si>
    <t>https://podminky.urs.cz/item/CS_URS_2022_01/468021121</t>
  </si>
  <si>
    <t>468021132</t>
  </si>
  <si>
    <t>Rozebrání dlažeb při elektromontážích ručně z kostek mozaikových do písku spáry nezalité</t>
  </si>
  <si>
    <t>1710049299</t>
  </si>
  <si>
    <t>Vytrhání dlažby včetně ručního rozebrání, vytřídění, odhozu na hromady nebo naložení na dopravní prostředek a očistění kostek nebo dlaždic z pískového podkladu z kostek mozaikových, spáry nezalité</t>
  </si>
  <si>
    <t>https://podminky.urs.cz/item/CS_URS_2022_01/468021132</t>
  </si>
  <si>
    <t>468031211</t>
  </si>
  <si>
    <t>Vytrhání obrub při elektromontážích stojatých chodníkových s odhozením nebo naložením na dopravní prostředek</t>
  </si>
  <si>
    <t>-1794864295</t>
  </si>
  <si>
    <t>Vytrhání obrub s odkopáním horniny a lože, s odhozením nebo naložením na dopravní prostředek stojatých chodníkových</t>
  </si>
  <si>
    <t>https://podminky.urs.cz/item/CS_URS_2022_01/468031211</t>
  </si>
  <si>
    <t>023002000</t>
  </si>
  <si>
    <t>Odstranění materiálů a konstrukcí</t>
  </si>
  <si>
    <t>…</t>
  </si>
  <si>
    <t>1274614151</t>
  </si>
  <si>
    <t>https://podminky.urs.cz/item/CS_URS_2022_01/023002000</t>
  </si>
  <si>
    <t>Poznámka k položce:
Demontáže</t>
  </si>
  <si>
    <t>03300200R</t>
  </si>
  <si>
    <t>Připojení staveniště na inženýrské sítě</t>
  </si>
  <si>
    <t>hod</t>
  </si>
  <si>
    <t>-1153466871</t>
  </si>
  <si>
    <t>Přepojení původní přípojkové skříně</t>
  </si>
  <si>
    <t>-1572349830</t>
  </si>
  <si>
    <t>https://podminky.urs.cz/item/CS_URS_2022_01/044002000</t>
  </si>
  <si>
    <t>065002000</t>
  </si>
  <si>
    <t>Mimostaveništní doprava materiálů</t>
  </si>
  <si>
    <t>1783922866</t>
  </si>
  <si>
    <t>https://podminky.urs.cz/item/CS_URS_2022_01/065002000</t>
  </si>
  <si>
    <t>SEZNAM FIGUR</t>
  </si>
  <si>
    <t>Výměra</t>
  </si>
  <si>
    <t xml:space="preserve"> 712/18-1</t>
  </si>
  <si>
    <t>Použití figury:</t>
  </si>
  <si>
    <t xml:space="preserve"> 712/18-2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</si>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</sst>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1" TargetMode="External" /><Relationship Id="rId2" Type="http://schemas.openxmlformats.org/officeDocument/2006/relationships/hyperlink" Target="https://podminky.urs.cz/item/CS_URS_2022_01/113106123" TargetMode="External" /><Relationship Id="rId3" Type="http://schemas.openxmlformats.org/officeDocument/2006/relationships/hyperlink" Target="https://podminky.urs.cz/item/CS_URS_2022_01/113107171" TargetMode="External" /><Relationship Id="rId4" Type="http://schemas.openxmlformats.org/officeDocument/2006/relationships/hyperlink" Target="https://podminky.urs.cz/item/CS_URS_2022_01/113107222" TargetMode="External" /><Relationship Id="rId5" Type="http://schemas.openxmlformats.org/officeDocument/2006/relationships/hyperlink" Target="https://podminky.urs.cz/item/CS_URS_2022_01/113107181" TargetMode="External" /><Relationship Id="rId6" Type="http://schemas.openxmlformats.org/officeDocument/2006/relationships/hyperlink" Target="https://podminky.urs.cz/item/CS_URS_2022_01/113107224" TargetMode="External" /><Relationship Id="rId7" Type="http://schemas.openxmlformats.org/officeDocument/2006/relationships/hyperlink" Target="https://podminky.urs.cz/item/CS_URS_2022_01/113107242" TargetMode="External" /><Relationship Id="rId8" Type="http://schemas.openxmlformats.org/officeDocument/2006/relationships/hyperlink" Target="https://podminky.urs.cz/item/CS_URS_2022_01/113202111" TargetMode="External" /><Relationship Id="rId9" Type="http://schemas.openxmlformats.org/officeDocument/2006/relationships/hyperlink" Target="https://podminky.urs.cz/item/CS_URS_2022_01/122151102" TargetMode="External" /><Relationship Id="rId10" Type="http://schemas.openxmlformats.org/officeDocument/2006/relationships/hyperlink" Target="https://podminky.urs.cz/item/CS_URS_2022_01/122252204" TargetMode="External" /><Relationship Id="rId11" Type="http://schemas.openxmlformats.org/officeDocument/2006/relationships/hyperlink" Target="https://podminky.urs.cz/item/CS_URS_2022_01/122452204" TargetMode="External" /><Relationship Id="rId12" Type="http://schemas.openxmlformats.org/officeDocument/2006/relationships/hyperlink" Target="https://podminky.urs.cz/item/CS_URS_2022_01/122552203" TargetMode="External" /><Relationship Id="rId13" Type="http://schemas.openxmlformats.org/officeDocument/2006/relationships/hyperlink" Target="https://podminky.urs.cz/item/CS_URS_2022_01/174151101" TargetMode="External" /><Relationship Id="rId14" Type="http://schemas.openxmlformats.org/officeDocument/2006/relationships/hyperlink" Target="https://podminky.urs.cz/item/CS_URS_2022_01/175111101" TargetMode="External" /><Relationship Id="rId15" Type="http://schemas.openxmlformats.org/officeDocument/2006/relationships/hyperlink" Target="https://podminky.urs.cz/item/CS_URS_2022_01/181152302" TargetMode="External" /><Relationship Id="rId16" Type="http://schemas.openxmlformats.org/officeDocument/2006/relationships/hyperlink" Target="https://podminky.urs.cz/item/CS_URS_2022_01/274313611" TargetMode="External" /><Relationship Id="rId17" Type="http://schemas.openxmlformats.org/officeDocument/2006/relationships/hyperlink" Target="https://podminky.urs.cz/item/CS_URS_2022_01/279113156" TargetMode="External" /><Relationship Id="rId18" Type="http://schemas.openxmlformats.org/officeDocument/2006/relationships/hyperlink" Target="https://podminky.urs.cz/item/CS_URS_2022_01/279361821" TargetMode="External" /><Relationship Id="rId19" Type="http://schemas.openxmlformats.org/officeDocument/2006/relationships/hyperlink" Target="https://podminky.urs.cz/item/CS_URS_2021_02/56481111R" TargetMode="External" /><Relationship Id="rId20" Type="http://schemas.openxmlformats.org/officeDocument/2006/relationships/hyperlink" Target="https://podminky.urs.cz/item/CS_URS_2022_01/564851111" TargetMode="External" /><Relationship Id="rId21" Type="http://schemas.openxmlformats.org/officeDocument/2006/relationships/hyperlink" Target="https://podminky.urs.cz/item/CS_URS_2022_01/564861111" TargetMode="External" /><Relationship Id="rId22" Type="http://schemas.openxmlformats.org/officeDocument/2006/relationships/hyperlink" Target="https://podminky.urs.cz/item/CS_URS_2022_01/564871111" TargetMode="External" /><Relationship Id="rId23" Type="http://schemas.openxmlformats.org/officeDocument/2006/relationships/hyperlink" Target="https://podminky.urs.cz/item/CS_URS_2022_01/565155121" TargetMode="External" /><Relationship Id="rId24" Type="http://schemas.openxmlformats.org/officeDocument/2006/relationships/hyperlink" Target="https://podminky.urs.cz/item/CS_URS_2022_01/567114111" TargetMode="External" /><Relationship Id="rId25" Type="http://schemas.openxmlformats.org/officeDocument/2006/relationships/hyperlink" Target="https://podminky.urs.cz/item/CS_URS_2022_01/573211108" TargetMode="External" /><Relationship Id="rId26" Type="http://schemas.openxmlformats.org/officeDocument/2006/relationships/hyperlink" Target="https://podminky.urs.cz/item/CS_URS_2022_01/577134141" TargetMode="External" /><Relationship Id="rId27" Type="http://schemas.openxmlformats.org/officeDocument/2006/relationships/hyperlink" Target="https://podminky.urs.cz/item/CS_URS_2022_01/591111111" TargetMode="External" /><Relationship Id="rId28" Type="http://schemas.openxmlformats.org/officeDocument/2006/relationships/hyperlink" Target="https://podminky.urs.cz/item/CS_URS_2022_01/591211111" TargetMode="External" /><Relationship Id="rId29" Type="http://schemas.openxmlformats.org/officeDocument/2006/relationships/hyperlink" Target="https://podminky.urs.cz/item/CS_URS_2022_01/591411111" TargetMode="External" /><Relationship Id="rId30" Type="http://schemas.openxmlformats.org/officeDocument/2006/relationships/hyperlink" Target="https://podminky.urs.cz/item/CS_URS_2022_01/596811120" TargetMode="External" /><Relationship Id="rId31" Type="http://schemas.openxmlformats.org/officeDocument/2006/relationships/hyperlink" Target="https://podminky.urs.cz/item/CS_URS_2021_02/895941111" TargetMode="External" /><Relationship Id="rId32" Type="http://schemas.openxmlformats.org/officeDocument/2006/relationships/hyperlink" Target="https://podminky.urs.cz/item/CS_URS_2022_01/899204112" TargetMode="External" /><Relationship Id="rId33" Type="http://schemas.openxmlformats.org/officeDocument/2006/relationships/hyperlink" Target="https://podminky.urs.cz/item/CS_URS_2022_01/899722113" TargetMode="External" /><Relationship Id="rId34" Type="http://schemas.openxmlformats.org/officeDocument/2006/relationships/hyperlink" Target="https://podminky.urs.cz/item/CS_URS_2022_01/914111111" TargetMode="External" /><Relationship Id="rId35" Type="http://schemas.openxmlformats.org/officeDocument/2006/relationships/hyperlink" Target="https://podminky.urs.cz/item/CS_URS_2022_01/914111112" TargetMode="External" /><Relationship Id="rId36" Type="http://schemas.openxmlformats.org/officeDocument/2006/relationships/hyperlink" Target="https://podminky.urs.cz/item/CS_URS_2022_01/914511111" TargetMode="External" /><Relationship Id="rId37" Type="http://schemas.openxmlformats.org/officeDocument/2006/relationships/hyperlink" Target="https://podminky.urs.cz/item/CS_URS_2022_01/916111113" TargetMode="External" /><Relationship Id="rId38" Type="http://schemas.openxmlformats.org/officeDocument/2006/relationships/hyperlink" Target="https://podminky.urs.cz/item/CS_URS_2022_01/916241213" TargetMode="External" /><Relationship Id="rId39" Type="http://schemas.openxmlformats.org/officeDocument/2006/relationships/hyperlink" Target="https://podminky.urs.cz/item/CS_URS_2022_01/919122122" TargetMode="External" /><Relationship Id="rId40" Type="http://schemas.openxmlformats.org/officeDocument/2006/relationships/hyperlink" Target="https://podminky.urs.cz/item/CS_URS_2022_01/919726123" TargetMode="External" /><Relationship Id="rId41" Type="http://schemas.openxmlformats.org/officeDocument/2006/relationships/hyperlink" Target="https://podminky.urs.cz/item/CS_URS_2022_01/938908411" TargetMode="External" /><Relationship Id="rId42" Type="http://schemas.openxmlformats.org/officeDocument/2006/relationships/hyperlink" Target="https://podminky.urs.cz/item/CS_URS_2022_01/938909111" TargetMode="External" /><Relationship Id="rId43" Type="http://schemas.openxmlformats.org/officeDocument/2006/relationships/hyperlink" Target="https://podminky.urs.cz/item/CS_URS_2022_01/938909311" TargetMode="External" /><Relationship Id="rId44" Type="http://schemas.openxmlformats.org/officeDocument/2006/relationships/hyperlink" Target="https://podminky.urs.cz/item/CS_URS_2022_01/966006132" TargetMode="External" /><Relationship Id="rId45" Type="http://schemas.openxmlformats.org/officeDocument/2006/relationships/hyperlink" Target="https://podminky.urs.cz/item/CS_URS_2022_01/966006211" TargetMode="External" /><Relationship Id="rId46" Type="http://schemas.openxmlformats.org/officeDocument/2006/relationships/hyperlink" Target="https://podminky.urs.cz/item/CS_URS_2022_01/979024443" TargetMode="External" /><Relationship Id="rId47" Type="http://schemas.openxmlformats.org/officeDocument/2006/relationships/hyperlink" Target="https://podminky.urs.cz/item/CS_URS_2022_01/711161273" TargetMode="External" /><Relationship Id="rId48" Type="http://schemas.openxmlformats.org/officeDocument/2006/relationships/hyperlink" Target="https://podminky.urs.cz/item/CS_URS_2022_01/998225111" TargetMode="External" /><Relationship Id="rId49" Type="http://schemas.openxmlformats.org/officeDocument/2006/relationships/hyperlink" Target="https://podminky.urs.cz/item/CS_URS_2022_01/460671113" TargetMode="External" /><Relationship Id="rId50" Type="http://schemas.openxmlformats.org/officeDocument/2006/relationships/hyperlink" Target="https://podminky.urs.cz/item/CS_URS_2022_01/460742112" TargetMode="External" /><Relationship Id="rId5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11111111" TargetMode="External" /><Relationship Id="rId2" Type="http://schemas.openxmlformats.org/officeDocument/2006/relationships/hyperlink" Target="https://podminky.urs.cz/item/CS_URS_2022_01/966005111" TargetMode="External" /><Relationship Id="rId3" Type="http://schemas.openxmlformats.org/officeDocument/2006/relationships/hyperlink" Target="https://podminky.urs.cz/item/CS_URS_2022_01/741210002" TargetMode="External" /><Relationship Id="rId4" Type="http://schemas.openxmlformats.org/officeDocument/2006/relationships/hyperlink" Target="https://podminky.urs.cz/item/CS_URS_2022_01/210100001" TargetMode="External" /><Relationship Id="rId5" Type="http://schemas.openxmlformats.org/officeDocument/2006/relationships/hyperlink" Target="https://podminky.urs.cz/item/CS_URS_2022_01/210100003" TargetMode="External" /><Relationship Id="rId6" Type="http://schemas.openxmlformats.org/officeDocument/2006/relationships/hyperlink" Target="https://podminky.urs.cz/item/CS_URS_2022_01/210100151" TargetMode="External" /><Relationship Id="rId7" Type="http://schemas.openxmlformats.org/officeDocument/2006/relationships/hyperlink" Target="https://podminky.urs.cz/item/CS_URS_2022_01/210100258" TargetMode="External" /><Relationship Id="rId8" Type="http://schemas.openxmlformats.org/officeDocument/2006/relationships/hyperlink" Target="https://podminky.urs.cz/item/CS_URS_2022_01/210202016" TargetMode="External" /><Relationship Id="rId9" Type="http://schemas.openxmlformats.org/officeDocument/2006/relationships/hyperlink" Target="https://podminky.urs.cz/item/CS_URS_2022_01/210204002" TargetMode="External" /><Relationship Id="rId10" Type="http://schemas.openxmlformats.org/officeDocument/2006/relationships/hyperlink" Target="https://podminky.urs.cz/item/CS_URS_2022_01/210204201" TargetMode="External" /><Relationship Id="rId11" Type="http://schemas.openxmlformats.org/officeDocument/2006/relationships/hyperlink" Target="https://podminky.urs.cz/item/CS_URS_2022_01/210204202" TargetMode="External" /><Relationship Id="rId12" Type="http://schemas.openxmlformats.org/officeDocument/2006/relationships/hyperlink" Target="https://podminky.urs.cz/item/CS_URS_2022_01/210220020" TargetMode="External" /><Relationship Id="rId13" Type="http://schemas.openxmlformats.org/officeDocument/2006/relationships/hyperlink" Target="https://podminky.urs.cz/item/CS_URS_2022_01/210220022" TargetMode="External" /><Relationship Id="rId14" Type="http://schemas.openxmlformats.org/officeDocument/2006/relationships/hyperlink" Target="https://podminky.urs.cz/item/CS_URS_2022_01/210220301" TargetMode="External" /><Relationship Id="rId15" Type="http://schemas.openxmlformats.org/officeDocument/2006/relationships/hyperlink" Target="https://podminky.urs.cz/item/CS_URS_2022_01/210220302" TargetMode="External" /><Relationship Id="rId16" Type="http://schemas.openxmlformats.org/officeDocument/2006/relationships/hyperlink" Target="https://podminky.urs.cz/item/CS_URS_2022_01/210812035" TargetMode="External" /><Relationship Id="rId17" Type="http://schemas.openxmlformats.org/officeDocument/2006/relationships/hyperlink" Target="https://podminky.urs.cz/item/CS_URS_2022_01/210812061" TargetMode="External" /><Relationship Id="rId18" Type="http://schemas.openxmlformats.org/officeDocument/2006/relationships/hyperlink" Target="https://podminky.urs.cz/item/CS_URS_2022_01/460010024" TargetMode="External" /><Relationship Id="rId19" Type="http://schemas.openxmlformats.org/officeDocument/2006/relationships/hyperlink" Target="https://podminky.urs.cz/item/CS_URS_2022_01/460131112" TargetMode="External" /><Relationship Id="rId20" Type="http://schemas.openxmlformats.org/officeDocument/2006/relationships/hyperlink" Target="https://podminky.urs.cz/item/CS_URS_2022_01/460171321" TargetMode="External" /><Relationship Id="rId21" Type="http://schemas.openxmlformats.org/officeDocument/2006/relationships/hyperlink" Target="https://podminky.urs.cz/item/CS_URS_2022_01/460431291" TargetMode="External" /><Relationship Id="rId22" Type="http://schemas.openxmlformats.org/officeDocument/2006/relationships/hyperlink" Target="https://podminky.urs.cz/item/CS_URS_2022_01/460641111" TargetMode="External" /><Relationship Id="rId23" Type="http://schemas.openxmlformats.org/officeDocument/2006/relationships/hyperlink" Target="https://podminky.urs.cz/item/CS_URS_2022_01/460641113" TargetMode="External" /><Relationship Id="rId24" Type="http://schemas.openxmlformats.org/officeDocument/2006/relationships/hyperlink" Target="https://podminky.urs.cz/item/CS_URS_2022_01/460661112" TargetMode="External" /><Relationship Id="rId25" Type="http://schemas.openxmlformats.org/officeDocument/2006/relationships/hyperlink" Target="https://podminky.urs.cz/item/CS_URS_2022_01/460671113" TargetMode="External" /><Relationship Id="rId26" Type="http://schemas.openxmlformats.org/officeDocument/2006/relationships/hyperlink" Target="https://podminky.urs.cz/item/CS_URS_2022_01/460742111" TargetMode="External" /><Relationship Id="rId27" Type="http://schemas.openxmlformats.org/officeDocument/2006/relationships/hyperlink" Target="https://podminky.urs.cz/item/CS_URS_2022_01/460742112" TargetMode="External" /><Relationship Id="rId28" Type="http://schemas.openxmlformats.org/officeDocument/2006/relationships/hyperlink" Target="https://podminky.urs.cz/item/CS_URS_2022_01/460871143" TargetMode="External" /><Relationship Id="rId29" Type="http://schemas.openxmlformats.org/officeDocument/2006/relationships/hyperlink" Target="https://podminky.urs.cz/item/CS_URS_2022_01/460881511" TargetMode="External" /><Relationship Id="rId30" Type="http://schemas.openxmlformats.org/officeDocument/2006/relationships/hyperlink" Target="https://podminky.urs.cz/item/CS_URS_2022_01/460881512" TargetMode="External" /><Relationship Id="rId31" Type="http://schemas.openxmlformats.org/officeDocument/2006/relationships/hyperlink" Target="https://podminky.urs.cz/item/CS_URS_2022_01/460881513" TargetMode="External" /><Relationship Id="rId32" Type="http://schemas.openxmlformats.org/officeDocument/2006/relationships/hyperlink" Target="https://podminky.urs.cz/item/CS_URS_2022_01/460894221" TargetMode="External" /><Relationship Id="rId33" Type="http://schemas.openxmlformats.org/officeDocument/2006/relationships/hyperlink" Target="https://podminky.urs.cz/item/CS_URS_2022_01/468021111" TargetMode="External" /><Relationship Id="rId34" Type="http://schemas.openxmlformats.org/officeDocument/2006/relationships/hyperlink" Target="https://podminky.urs.cz/item/CS_URS_2022_01/468021121" TargetMode="External" /><Relationship Id="rId35" Type="http://schemas.openxmlformats.org/officeDocument/2006/relationships/hyperlink" Target="https://podminky.urs.cz/item/CS_URS_2022_01/468021132" TargetMode="External" /><Relationship Id="rId36" Type="http://schemas.openxmlformats.org/officeDocument/2006/relationships/hyperlink" Target="https://podminky.urs.cz/item/CS_URS_2022_01/468031211" TargetMode="External" /><Relationship Id="rId37" Type="http://schemas.openxmlformats.org/officeDocument/2006/relationships/hyperlink" Target="https://podminky.urs.cz/item/CS_URS_2022_01/023002000" TargetMode="External" /><Relationship Id="rId38" Type="http://schemas.openxmlformats.org/officeDocument/2006/relationships/hyperlink" Target="https://podminky.urs.cz/item/CS_URS_2022_01/044002000" TargetMode="External" /><Relationship Id="rId39" Type="http://schemas.openxmlformats.org/officeDocument/2006/relationships/hyperlink" Target="https://podminky.urs.cz/item/CS_URS_2022_01/065002000" TargetMode="External" /><Relationship Id="rId4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712/18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Rekonstrukce MK Resslova, Děčín IV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Děčín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16. 12. 2021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Statutární město Děčín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NDCON s.r.o.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>NDCON s.r.o.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ROUND(SUM(AS55:AS57),2)</f>
        <v>0</v>
      </c>
      <c r="AT54" s="106">
        <f>ROUND(SUM(AV54:AW54),2)</f>
        <v>0</v>
      </c>
      <c r="AU54" s="107">
        <f>ROUND(SUM(AU55:AU57),5)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ROUND(SUM(AZ55:AZ57),2)</f>
        <v>0</v>
      </c>
      <c r="BA54" s="106">
        <f>ROUND(SUM(BA55:BA57),2)</f>
        <v>0</v>
      </c>
      <c r="BB54" s="106">
        <f>ROUND(SUM(BB55:BB57),2)</f>
        <v>0</v>
      </c>
      <c r="BC54" s="106">
        <f>ROUND(SUM(BC55:BC57),2)</f>
        <v>0</v>
      </c>
      <c r="BD54" s="108">
        <f>ROUND(SUM(BD55:BD57),2)</f>
        <v>0</v>
      </c>
      <c r="BE54" s="6"/>
      <c r="BS54" s="109" t="s">
        <v>72</v>
      </c>
      <c r="BT54" s="109" t="s">
        <v>73</v>
      </c>
      <c r="BU54" s="110" t="s">
        <v>74</v>
      </c>
      <c r="BV54" s="109" t="s">
        <v>75</v>
      </c>
      <c r="BW54" s="109" t="s">
        <v>5</v>
      </c>
      <c r="BX54" s="109" t="s">
        <v>76</v>
      </c>
      <c r="CL54" s="109" t="s">
        <v>19</v>
      </c>
    </row>
    <row r="55" spans="1:91" s="7" customFormat="1" ht="16.5" customHeight="1">
      <c r="A55" s="111" t="s">
        <v>77</v>
      </c>
      <c r="B55" s="112"/>
      <c r="C55" s="113"/>
      <c r="D55" s="114" t="s">
        <v>78</v>
      </c>
      <c r="E55" s="114"/>
      <c r="F55" s="114"/>
      <c r="G55" s="114"/>
      <c r="H55" s="114"/>
      <c r="I55" s="115"/>
      <c r="J55" s="114" t="s">
        <v>79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'712-18-0 - Vedlejší a ost...'!J30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80</v>
      </c>
      <c r="AR55" s="118"/>
      <c r="AS55" s="119">
        <v>0</v>
      </c>
      <c r="AT55" s="120">
        <f>ROUND(SUM(AV55:AW55),2)</f>
        <v>0</v>
      </c>
      <c r="AU55" s="121">
        <f>'712-18-0 - Vedlejší a ost...'!P85</f>
        <v>0</v>
      </c>
      <c r="AV55" s="120">
        <f>'712-18-0 - Vedlejší a ost...'!J33</f>
        <v>0</v>
      </c>
      <c r="AW55" s="120">
        <f>'712-18-0 - Vedlejší a ost...'!J34</f>
        <v>0</v>
      </c>
      <c r="AX55" s="120">
        <f>'712-18-0 - Vedlejší a ost...'!J35</f>
        <v>0</v>
      </c>
      <c r="AY55" s="120">
        <f>'712-18-0 - Vedlejší a ost...'!J36</f>
        <v>0</v>
      </c>
      <c r="AZ55" s="120">
        <f>'712-18-0 - Vedlejší a ost...'!F33</f>
        <v>0</v>
      </c>
      <c r="BA55" s="120">
        <f>'712-18-0 - Vedlejší a ost...'!F34</f>
        <v>0</v>
      </c>
      <c r="BB55" s="120">
        <f>'712-18-0 - Vedlejší a ost...'!F35</f>
        <v>0</v>
      </c>
      <c r="BC55" s="120">
        <f>'712-18-0 - Vedlejší a ost...'!F36</f>
        <v>0</v>
      </c>
      <c r="BD55" s="122">
        <f>'712-18-0 - Vedlejší a ost...'!F37</f>
        <v>0</v>
      </c>
      <c r="BE55" s="7"/>
      <c r="BT55" s="123" t="s">
        <v>81</v>
      </c>
      <c r="BV55" s="123" t="s">
        <v>75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91" s="7" customFormat="1" ht="16.5" customHeight="1">
      <c r="A56" s="111" t="s">
        <v>77</v>
      </c>
      <c r="B56" s="112"/>
      <c r="C56" s="113"/>
      <c r="D56" s="114" t="s">
        <v>84</v>
      </c>
      <c r="E56" s="114"/>
      <c r="F56" s="114"/>
      <c r="G56" s="114"/>
      <c r="H56" s="114"/>
      <c r="I56" s="115"/>
      <c r="J56" s="114" t="s">
        <v>85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'712-18-1 - SO 101 Místní 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80</v>
      </c>
      <c r="AR56" s="118"/>
      <c r="AS56" s="119">
        <v>0</v>
      </c>
      <c r="AT56" s="120">
        <f>ROUND(SUM(AV56:AW56),2)</f>
        <v>0</v>
      </c>
      <c r="AU56" s="121">
        <f>'712-18-1 - SO 101 Místní ...'!P92</f>
        <v>0</v>
      </c>
      <c r="AV56" s="120">
        <f>'712-18-1 - SO 101 Místní ...'!J33</f>
        <v>0</v>
      </c>
      <c r="AW56" s="120">
        <f>'712-18-1 - SO 101 Místní ...'!J34</f>
        <v>0</v>
      </c>
      <c r="AX56" s="120">
        <f>'712-18-1 - SO 101 Místní ...'!J35</f>
        <v>0</v>
      </c>
      <c r="AY56" s="120">
        <f>'712-18-1 - SO 101 Místní ...'!J36</f>
        <v>0</v>
      </c>
      <c r="AZ56" s="120">
        <f>'712-18-1 - SO 101 Místní ...'!F33</f>
        <v>0</v>
      </c>
      <c r="BA56" s="120">
        <f>'712-18-1 - SO 101 Místní ...'!F34</f>
        <v>0</v>
      </c>
      <c r="BB56" s="120">
        <f>'712-18-1 - SO 101 Místní ...'!F35</f>
        <v>0</v>
      </c>
      <c r="BC56" s="120">
        <f>'712-18-1 - SO 101 Místní ...'!F36</f>
        <v>0</v>
      </c>
      <c r="BD56" s="122">
        <f>'712-18-1 - SO 101 Místní ...'!F37</f>
        <v>0</v>
      </c>
      <c r="BE56" s="7"/>
      <c r="BT56" s="123" t="s">
        <v>81</v>
      </c>
      <c r="BV56" s="123" t="s">
        <v>75</v>
      </c>
      <c r="BW56" s="123" t="s">
        <v>86</v>
      </c>
      <c r="BX56" s="123" t="s">
        <v>5</v>
      </c>
      <c r="CL56" s="123" t="s">
        <v>19</v>
      </c>
      <c r="CM56" s="123" t="s">
        <v>83</v>
      </c>
    </row>
    <row r="57" spans="1:91" s="7" customFormat="1" ht="16.5" customHeight="1">
      <c r="A57" s="111" t="s">
        <v>77</v>
      </c>
      <c r="B57" s="112"/>
      <c r="C57" s="113"/>
      <c r="D57" s="114" t="s">
        <v>87</v>
      </c>
      <c r="E57" s="114"/>
      <c r="F57" s="114"/>
      <c r="G57" s="114"/>
      <c r="H57" s="114"/>
      <c r="I57" s="115"/>
      <c r="J57" s="114" t="s">
        <v>88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'712-18-2 - SO 401 Veřejné...'!J30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80</v>
      </c>
      <c r="AR57" s="118"/>
      <c r="AS57" s="124">
        <v>0</v>
      </c>
      <c r="AT57" s="125">
        <f>ROUND(SUM(AV57:AW57),2)</f>
        <v>0</v>
      </c>
      <c r="AU57" s="126">
        <f>'712-18-2 - SO 401 Veřejné...'!P87</f>
        <v>0</v>
      </c>
      <c r="AV57" s="125">
        <f>'712-18-2 - SO 401 Veřejné...'!J33</f>
        <v>0</v>
      </c>
      <c r="AW57" s="125">
        <f>'712-18-2 - SO 401 Veřejné...'!J34</f>
        <v>0</v>
      </c>
      <c r="AX57" s="125">
        <f>'712-18-2 - SO 401 Veřejné...'!J35</f>
        <v>0</v>
      </c>
      <c r="AY57" s="125">
        <f>'712-18-2 - SO 401 Veřejné...'!J36</f>
        <v>0</v>
      </c>
      <c r="AZ57" s="125">
        <f>'712-18-2 - SO 401 Veřejné...'!F33</f>
        <v>0</v>
      </c>
      <c r="BA57" s="125">
        <f>'712-18-2 - SO 401 Veřejné...'!F34</f>
        <v>0</v>
      </c>
      <c r="BB57" s="125">
        <f>'712-18-2 - SO 401 Veřejné...'!F35</f>
        <v>0</v>
      </c>
      <c r="BC57" s="125">
        <f>'712-18-2 - SO 401 Veřejné...'!F36</f>
        <v>0</v>
      </c>
      <c r="BD57" s="127">
        <f>'712-18-2 - SO 401 Veřejné...'!F37</f>
        <v>0</v>
      </c>
      <c r="BE57" s="7"/>
      <c r="BT57" s="123" t="s">
        <v>81</v>
      </c>
      <c r="BV57" s="123" t="s">
        <v>75</v>
      </c>
      <c r="BW57" s="123" t="s">
        <v>89</v>
      </c>
      <c r="BX57" s="123" t="s">
        <v>5</v>
      </c>
      <c r="CL57" s="123" t="s">
        <v>19</v>
      </c>
      <c r="CM57" s="123" t="s">
        <v>83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712-18-0 - Vedlejší a ost...'!C2" display="/"/>
    <hyperlink ref="A56" location="'712-18-1 - SO 101 Místní ...'!C2" display="/"/>
    <hyperlink ref="A57" location="'712-18-2 - SO 401 Veřejn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</row>
    <row r="4" spans="2:46" s="1" customFormat="1" ht="24.95" customHeight="1">
      <c r="B4" s="20"/>
      <c r="D4" s="130" t="s">
        <v>90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MK Resslova, Děčín IV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93</v>
      </c>
      <c r="G12" s="38"/>
      <c r="H12" s="38"/>
      <c r="I12" s="132" t="s">
        <v>23</v>
      </c>
      <c r="J12" s="137" t="str">
        <f>'Rekapitulace stavby'!AN8</f>
        <v>16. 12. 2021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94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95</v>
      </c>
      <c r="F21" s="38"/>
      <c r="G21" s="38"/>
      <c r="H21" s="38"/>
      <c r="I21" s="132" t="s">
        <v>29</v>
      </c>
      <c r="J21" s="136" t="s">
        <v>96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33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95</v>
      </c>
      <c r="F24" s="38"/>
      <c r="G24" s="38"/>
      <c r="H24" s="38"/>
      <c r="I24" s="132" t="s">
        <v>29</v>
      </c>
      <c r="J24" s="136" t="s">
        <v>96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37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39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41</v>
      </c>
      <c r="G32" s="38"/>
      <c r="H32" s="38"/>
      <c r="I32" s="145" t="s">
        <v>40</v>
      </c>
      <c r="J32" s="145" t="s">
        <v>42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43</v>
      </c>
      <c r="E33" s="132" t="s">
        <v>44</v>
      </c>
      <c r="F33" s="147">
        <f>ROUND((SUM(BE85:BE130)),2)</f>
        <v>0</v>
      </c>
      <c r="G33" s="38"/>
      <c r="H33" s="38"/>
      <c r="I33" s="148">
        <v>0.21</v>
      </c>
      <c r="J33" s="147">
        <f>ROUND(((SUM(BE85:BE130))*I33),2)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45</v>
      </c>
      <c r="F34" s="147">
        <f>ROUND((SUM(BF85:BF130)),2)</f>
        <v>0</v>
      </c>
      <c r="G34" s="38"/>
      <c r="H34" s="38"/>
      <c r="I34" s="148">
        <v>0.15</v>
      </c>
      <c r="J34" s="147">
        <f>ROUND(((SUM(BF85:BF130))*I34),2)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46</v>
      </c>
      <c r="F35" s="147">
        <f>ROUND((SUM(BG85:BG130)),2)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47</v>
      </c>
      <c r="F36" s="147">
        <f>ROUND((SUM(BH85:BH130)),2)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48</v>
      </c>
      <c r="F37" s="147">
        <f>ROUND((SUM(BI85:BI130)),2)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MK Resslova, Děčín IV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712/18-0 - Vedlejší a ostatní rozpočtové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16. 12. 2021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Statutární město Děčín</v>
      </c>
      <c r="G54" s="40"/>
      <c r="H54" s="40"/>
      <c r="I54" s="32" t="s">
        <v>32</v>
      </c>
      <c r="J54" s="36" t="str">
        <f>E21</f>
        <v>NDCon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NDCon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71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101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102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103</v>
      </c>
      <c r="E62" s="174"/>
      <c r="F62" s="174"/>
      <c r="G62" s="174"/>
      <c r="H62" s="174"/>
      <c r="I62" s="174"/>
      <c r="J62" s="175">
        <f>J100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104</v>
      </c>
      <c r="E63" s="174"/>
      <c r="F63" s="174"/>
      <c r="G63" s="174"/>
      <c r="H63" s="174"/>
      <c r="I63" s="174"/>
      <c r="J63" s="175">
        <f>J109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105</v>
      </c>
      <c r="E64" s="174"/>
      <c r="F64" s="174"/>
      <c r="G64" s="174"/>
      <c r="H64" s="174"/>
      <c r="I64" s="174"/>
      <c r="J64" s="175">
        <f>J117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106</v>
      </c>
      <c r="E65" s="174"/>
      <c r="F65" s="174"/>
      <c r="G65" s="174"/>
      <c r="H65" s="174"/>
      <c r="I65" s="174"/>
      <c r="J65" s="175">
        <f>J128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107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Rekonstrukce MK Resslova, Děčín IV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91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712/18-0 - Vedlejší a ostatní rozpočtové náklady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16. 12. 2021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Statutární město Děčín</v>
      </c>
      <c r="G81" s="40"/>
      <c r="H81" s="40"/>
      <c r="I81" s="32" t="s">
        <v>32</v>
      </c>
      <c r="J81" s="36" t="str">
        <f>E21</f>
        <v>NDCon s.r.o.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30</v>
      </c>
      <c r="D82" s="40"/>
      <c r="E82" s="40"/>
      <c r="F82" s="27" t="str">
        <f>IF(E18="","",E18)</f>
        <v>Vyplň údaj</v>
      </c>
      <c r="G82" s="40"/>
      <c r="H82" s="40"/>
      <c r="I82" s="32" t="s">
        <v>36</v>
      </c>
      <c r="J82" s="36" t="str">
        <f>E24</f>
        <v>NDCon s.r.o.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108</v>
      </c>
      <c r="D84" s="180" t="s">
        <v>58</v>
      </c>
      <c r="E84" s="180" t="s">
        <v>54</v>
      </c>
      <c r="F84" s="180" t="s">
        <v>55</v>
      </c>
      <c r="G84" s="180" t="s">
        <v>109</v>
      </c>
      <c r="H84" s="180" t="s">
        <v>110</v>
      </c>
      <c r="I84" s="180" t="s">
        <v>111</v>
      </c>
      <c r="J84" s="180" t="s">
        <v>99</v>
      </c>
      <c r="K84" s="181" t="s">
        <v>112</v>
      </c>
      <c r="L84" s="182"/>
      <c r="M84" s="92" t="s">
        <v>19</v>
      </c>
      <c r="N84" s="93" t="s">
        <v>43</v>
      </c>
      <c r="O84" s="93" t="s">
        <v>113</v>
      </c>
      <c r="P84" s="93" t="s">
        <v>114</v>
      </c>
      <c r="Q84" s="93" t="s">
        <v>115</v>
      </c>
      <c r="R84" s="93" t="s">
        <v>116</v>
      </c>
      <c r="S84" s="93" t="s">
        <v>117</v>
      </c>
      <c r="T84" s="94" t="s">
        <v>118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119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0</v>
      </c>
      <c r="S85" s="96"/>
      <c r="T85" s="186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72</v>
      </c>
      <c r="AU85" s="17" t="s">
        <v>100</v>
      </c>
      <c r="BK85" s="187">
        <f>BK86</f>
        <v>0</v>
      </c>
    </row>
    <row r="86" spans="1:63" s="12" customFormat="1" ht="25.9" customHeight="1">
      <c r="A86" s="12"/>
      <c r="B86" s="188"/>
      <c r="C86" s="189"/>
      <c r="D86" s="190" t="s">
        <v>72</v>
      </c>
      <c r="E86" s="191" t="s">
        <v>120</v>
      </c>
      <c r="F86" s="191" t="s">
        <v>121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P87+P100+P109+P117+P128</f>
        <v>0</v>
      </c>
      <c r="Q86" s="196"/>
      <c r="R86" s="197">
        <f>R87+R100+R109+R117+R128</f>
        <v>0</v>
      </c>
      <c r="S86" s="196"/>
      <c r="T86" s="198">
        <f>T87+T100+T109+T117+T128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122</v>
      </c>
      <c r="AT86" s="200" t="s">
        <v>72</v>
      </c>
      <c r="AU86" s="200" t="s">
        <v>73</v>
      </c>
      <c r="AY86" s="199" t="s">
        <v>123</v>
      </c>
      <c r="BK86" s="201">
        <f>BK87+BK100+BK109+BK117+BK128</f>
        <v>0</v>
      </c>
    </row>
    <row r="87" spans="1:63" s="12" customFormat="1" ht="22.8" customHeight="1">
      <c r="A87" s="12"/>
      <c r="B87" s="188"/>
      <c r="C87" s="189"/>
      <c r="D87" s="190" t="s">
        <v>72</v>
      </c>
      <c r="E87" s="202" t="s">
        <v>124</v>
      </c>
      <c r="F87" s="202" t="s">
        <v>125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SUM(P88:P99)</f>
        <v>0</v>
      </c>
      <c r="Q87" s="196"/>
      <c r="R87" s="197">
        <f>SUM(R88:R99)</f>
        <v>0</v>
      </c>
      <c r="S87" s="196"/>
      <c r="T87" s="198">
        <f>SUM(T88:T99)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122</v>
      </c>
      <c r="AT87" s="200" t="s">
        <v>72</v>
      </c>
      <c r="AU87" s="200" t="s">
        <v>81</v>
      </c>
      <c r="AY87" s="199" t="s">
        <v>123</v>
      </c>
      <c r="BK87" s="201">
        <f>SUM(BK88:BK99)</f>
        <v>0</v>
      </c>
    </row>
    <row r="88" spans="1:65" s="2" customFormat="1" ht="16.5" customHeight="1">
      <c r="A88" s="38"/>
      <c r="B88" s="39"/>
      <c r="C88" s="204" t="s">
        <v>81</v>
      </c>
      <c r="D88" s="204" t="s">
        <v>126</v>
      </c>
      <c r="E88" s="205" t="s">
        <v>127</v>
      </c>
      <c r="F88" s="206" t="s">
        <v>128</v>
      </c>
      <c r="G88" s="207" t="s">
        <v>129</v>
      </c>
      <c r="H88" s="208">
        <v>1</v>
      </c>
      <c r="I88" s="209"/>
      <c r="J88" s="210">
        <f>ROUND(I88*H88,2)</f>
        <v>0</v>
      </c>
      <c r="K88" s="206" t="s">
        <v>19</v>
      </c>
      <c r="L88" s="44"/>
      <c r="M88" s="211" t="s">
        <v>19</v>
      </c>
      <c r="N88" s="212" t="s">
        <v>44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130</v>
      </c>
      <c r="AT88" s="215" t="s">
        <v>126</v>
      </c>
      <c r="AU88" s="215" t="s">
        <v>83</v>
      </c>
      <c r="AY88" s="17" t="s">
        <v>123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81</v>
      </c>
      <c r="BK88" s="216">
        <f>ROUND(I88*H88,2)</f>
        <v>0</v>
      </c>
      <c r="BL88" s="17" t="s">
        <v>130</v>
      </c>
      <c r="BM88" s="215" t="s">
        <v>131</v>
      </c>
    </row>
    <row r="89" spans="1:47" s="2" customFormat="1" ht="12">
      <c r="A89" s="38"/>
      <c r="B89" s="39"/>
      <c r="C89" s="40"/>
      <c r="D89" s="217" t="s">
        <v>132</v>
      </c>
      <c r="E89" s="40"/>
      <c r="F89" s="218" t="s">
        <v>133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132</v>
      </c>
      <c r="AU89" s="17" t="s">
        <v>83</v>
      </c>
    </row>
    <row r="90" spans="1:65" s="2" customFormat="1" ht="16.5" customHeight="1">
      <c r="A90" s="38"/>
      <c r="B90" s="39"/>
      <c r="C90" s="204" t="s">
        <v>83</v>
      </c>
      <c r="D90" s="204" t="s">
        <v>126</v>
      </c>
      <c r="E90" s="205" t="s">
        <v>134</v>
      </c>
      <c r="F90" s="206" t="s">
        <v>135</v>
      </c>
      <c r="G90" s="207" t="s">
        <v>129</v>
      </c>
      <c r="H90" s="208">
        <v>1</v>
      </c>
      <c r="I90" s="209"/>
      <c r="J90" s="210">
        <f>ROUND(I90*H90,2)</f>
        <v>0</v>
      </c>
      <c r="K90" s="206" t="s">
        <v>19</v>
      </c>
      <c r="L90" s="44"/>
      <c r="M90" s="211" t="s">
        <v>19</v>
      </c>
      <c r="N90" s="212" t="s">
        <v>44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130</v>
      </c>
      <c r="AT90" s="215" t="s">
        <v>126</v>
      </c>
      <c r="AU90" s="215" t="s">
        <v>83</v>
      </c>
      <c r="AY90" s="17" t="s">
        <v>123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81</v>
      </c>
      <c r="BK90" s="216">
        <f>ROUND(I90*H90,2)</f>
        <v>0</v>
      </c>
      <c r="BL90" s="17" t="s">
        <v>130</v>
      </c>
      <c r="BM90" s="215" t="s">
        <v>136</v>
      </c>
    </row>
    <row r="91" spans="1:47" s="2" customFormat="1" ht="12">
      <c r="A91" s="38"/>
      <c r="B91" s="39"/>
      <c r="C91" s="40"/>
      <c r="D91" s="217" t="s">
        <v>132</v>
      </c>
      <c r="E91" s="40"/>
      <c r="F91" s="218" t="s">
        <v>135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132</v>
      </c>
      <c r="AU91" s="17" t="s">
        <v>83</v>
      </c>
    </row>
    <row r="92" spans="1:65" s="2" customFormat="1" ht="16.5" customHeight="1">
      <c r="A92" s="38"/>
      <c r="B92" s="39"/>
      <c r="C92" s="204" t="s">
        <v>137</v>
      </c>
      <c r="D92" s="204" t="s">
        <v>126</v>
      </c>
      <c r="E92" s="205" t="s">
        <v>138</v>
      </c>
      <c r="F92" s="206" t="s">
        <v>139</v>
      </c>
      <c r="G92" s="207" t="s">
        <v>129</v>
      </c>
      <c r="H92" s="208">
        <v>1</v>
      </c>
      <c r="I92" s="209"/>
      <c r="J92" s="210">
        <f>ROUND(I92*H92,2)</f>
        <v>0</v>
      </c>
      <c r="K92" s="206" t="s">
        <v>19</v>
      </c>
      <c r="L92" s="44"/>
      <c r="M92" s="211" t="s">
        <v>19</v>
      </c>
      <c r="N92" s="212" t="s">
        <v>44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130</v>
      </c>
      <c r="AT92" s="215" t="s">
        <v>126</v>
      </c>
      <c r="AU92" s="215" t="s">
        <v>83</v>
      </c>
      <c r="AY92" s="17" t="s">
        <v>123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81</v>
      </c>
      <c r="BK92" s="216">
        <f>ROUND(I92*H92,2)</f>
        <v>0</v>
      </c>
      <c r="BL92" s="17" t="s">
        <v>130</v>
      </c>
      <c r="BM92" s="215" t="s">
        <v>140</v>
      </c>
    </row>
    <row r="93" spans="1:47" s="2" customFormat="1" ht="12">
      <c r="A93" s="38"/>
      <c r="B93" s="39"/>
      <c r="C93" s="40"/>
      <c r="D93" s="217" t="s">
        <v>132</v>
      </c>
      <c r="E93" s="40"/>
      <c r="F93" s="218" t="s">
        <v>139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132</v>
      </c>
      <c r="AU93" s="17" t="s">
        <v>83</v>
      </c>
    </row>
    <row r="94" spans="1:65" s="2" customFormat="1" ht="16.5" customHeight="1">
      <c r="A94" s="38"/>
      <c r="B94" s="39"/>
      <c r="C94" s="204" t="s">
        <v>141</v>
      </c>
      <c r="D94" s="204" t="s">
        <v>126</v>
      </c>
      <c r="E94" s="205" t="s">
        <v>142</v>
      </c>
      <c r="F94" s="206" t="s">
        <v>143</v>
      </c>
      <c r="G94" s="207" t="s">
        <v>129</v>
      </c>
      <c r="H94" s="208">
        <v>1</v>
      </c>
      <c r="I94" s="209"/>
      <c r="J94" s="210">
        <f>ROUND(I94*H94,2)</f>
        <v>0</v>
      </c>
      <c r="K94" s="206" t="s">
        <v>19</v>
      </c>
      <c r="L94" s="44"/>
      <c r="M94" s="211" t="s">
        <v>19</v>
      </c>
      <c r="N94" s="212" t="s">
        <v>44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130</v>
      </c>
      <c r="AT94" s="215" t="s">
        <v>126</v>
      </c>
      <c r="AU94" s="215" t="s">
        <v>83</v>
      </c>
      <c r="AY94" s="17" t="s">
        <v>123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81</v>
      </c>
      <c r="BK94" s="216">
        <f>ROUND(I94*H94,2)</f>
        <v>0</v>
      </c>
      <c r="BL94" s="17" t="s">
        <v>130</v>
      </c>
      <c r="BM94" s="215" t="s">
        <v>144</v>
      </c>
    </row>
    <row r="95" spans="1:47" s="2" customFormat="1" ht="12">
      <c r="A95" s="38"/>
      <c r="B95" s="39"/>
      <c r="C95" s="40"/>
      <c r="D95" s="217" t="s">
        <v>132</v>
      </c>
      <c r="E95" s="40"/>
      <c r="F95" s="218" t="s">
        <v>143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132</v>
      </c>
      <c r="AU95" s="17" t="s">
        <v>83</v>
      </c>
    </row>
    <row r="96" spans="1:65" s="2" customFormat="1" ht="16.5" customHeight="1">
      <c r="A96" s="38"/>
      <c r="B96" s="39"/>
      <c r="C96" s="204" t="s">
        <v>122</v>
      </c>
      <c r="D96" s="204" t="s">
        <v>126</v>
      </c>
      <c r="E96" s="205" t="s">
        <v>145</v>
      </c>
      <c r="F96" s="206" t="s">
        <v>146</v>
      </c>
      <c r="G96" s="207" t="s">
        <v>129</v>
      </c>
      <c r="H96" s="208">
        <v>1</v>
      </c>
      <c r="I96" s="209"/>
      <c r="J96" s="210">
        <f>ROUND(I96*H96,2)</f>
        <v>0</v>
      </c>
      <c r="K96" s="206" t="s">
        <v>19</v>
      </c>
      <c r="L96" s="44"/>
      <c r="M96" s="211" t="s">
        <v>19</v>
      </c>
      <c r="N96" s="212" t="s">
        <v>44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130</v>
      </c>
      <c r="AT96" s="215" t="s">
        <v>126</v>
      </c>
      <c r="AU96" s="215" t="s">
        <v>83</v>
      </c>
      <c r="AY96" s="17" t="s">
        <v>123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81</v>
      </c>
      <c r="BK96" s="216">
        <f>ROUND(I96*H96,2)</f>
        <v>0</v>
      </c>
      <c r="BL96" s="17" t="s">
        <v>130</v>
      </c>
      <c r="BM96" s="215" t="s">
        <v>147</v>
      </c>
    </row>
    <row r="97" spans="1:47" s="2" customFormat="1" ht="12">
      <c r="A97" s="38"/>
      <c r="B97" s="39"/>
      <c r="C97" s="40"/>
      <c r="D97" s="217" t="s">
        <v>132</v>
      </c>
      <c r="E97" s="40"/>
      <c r="F97" s="218" t="s">
        <v>148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132</v>
      </c>
      <c r="AU97" s="17" t="s">
        <v>83</v>
      </c>
    </row>
    <row r="98" spans="1:65" s="2" customFormat="1" ht="16.5" customHeight="1">
      <c r="A98" s="38"/>
      <c r="B98" s="39"/>
      <c r="C98" s="204" t="s">
        <v>149</v>
      </c>
      <c r="D98" s="204" t="s">
        <v>126</v>
      </c>
      <c r="E98" s="205" t="s">
        <v>150</v>
      </c>
      <c r="F98" s="206" t="s">
        <v>151</v>
      </c>
      <c r="G98" s="207" t="s">
        <v>129</v>
      </c>
      <c r="H98" s="208">
        <v>1</v>
      </c>
      <c r="I98" s="209"/>
      <c r="J98" s="210">
        <f>ROUND(I98*H98,2)</f>
        <v>0</v>
      </c>
      <c r="K98" s="206" t="s">
        <v>19</v>
      </c>
      <c r="L98" s="44"/>
      <c r="M98" s="211" t="s">
        <v>19</v>
      </c>
      <c r="N98" s="212" t="s">
        <v>44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130</v>
      </c>
      <c r="AT98" s="215" t="s">
        <v>126</v>
      </c>
      <c r="AU98" s="215" t="s">
        <v>83</v>
      </c>
      <c r="AY98" s="17" t="s">
        <v>123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81</v>
      </c>
      <c r="BK98" s="216">
        <f>ROUND(I98*H98,2)</f>
        <v>0</v>
      </c>
      <c r="BL98" s="17" t="s">
        <v>130</v>
      </c>
      <c r="BM98" s="215" t="s">
        <v>152</v>
      </c>
    </row>
    <row r="99" spans="1:47" s="2" customFormat="1" ht="12">
      <c r="A99" s="38"/>
      <c r="B99" s="39"/>
      <c r="C99" s="40"/>
      <c r="D99" s="217" t="s">
        <v>132</v>
      </c>
      <c r="E99" s="40"/>
      <c r="F99" s="218" t="s">
        <v>153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132</v>
      </c>
      <c r="AU99" s="17" t="s">
        <v>83</v>
      </c>
    </row>
    <row r="100" spans="1:63" s="12" customFormat="1" ht="22.8" customHeight="1">
      <c r="A100" s="12"/>
      <c r="B100" s="188"/>
      <c r="C100" s="189"/>
      <c r="D100" s="190" t="s">
        <v>72</v>
      </c>
      <c r="E100" s="202" t="s">
        <v>154</v>
      </c>
      <c r="F100" s="202" t="s">
        <v>155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SUM(P101:P108)</f>
        <v>0</v>
      </c>
      <c r="Q100" s="196"/>
      <c r="R100" s="197">
        <f>SUM(R101:R108)</f>
        <v>0</v>
      </c>
      <c r="S100" s="196"/>
      <c r="T100" s="198">
        <f>SUM(T101:T108)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122</v>
      </c>
      <c r="AT100" s="200" t="s">
        <v>72</v>
      </c>
      <c r="AU100" s="200" t="s">
        <v>81</v>
      </c>
      <c r="AY100" s="199" t="s">
        <v>123</v>
      </c>
      <c r="BK100" s="201">
        <f>SUM(BK101:BK108)</f>
        <v>0</v>
      </c>
    </row>
    <row r="101" spans="1:65" s="2" customFormat="1" ht="16.5" customHeight="1">
      <c r="A101" s="38"/>
      <c r="B101" s="39"/>
      <c r="C101" s="204" t="s">
        <v>156</v>
      </c>
      <c r="D101" s="204" t="s">
        <v>126</v>
      </c>
      <c r="E101" s="205" t="s">
        <v>157</v>
      </c>
      <c r="F101" s="206" t="s">
        <v>155</v>
      </c>
      <c r="G101" s="207" t="s">
        <v>129</v>
      </c>
      <c r="H101" s="208">
        <v>1</v>
      </c>
      <c r="I101" s="209"/>
      <c r="J101" s="210">
        <f>ROUND(I101*H101,2)</f>
        <v>0</v>
      </c>
      <c r="K101" s="206" t="s">
        <v>19</v>
      </c>
      <c r="L101" s="44"/>
      <c r="M101" s="211" t="s">
        <v>19</v>
      </c>
      <c r="N101" s="212" t="s">
        <v>44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130</v>
      </c>
      <c r="AT101" s="215" t="s">
        <v>126</v>
      </c>
      <c r="AU101" s="215" t="s">
        <v>83</v>
      </c>
      <c r="AY101" s="17" t="s">
        <v>123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81</v>
      </c>
      <c r="BK101" s="216">
        <f>ROUND(I101*H101,2)</f>
        <v>0</v>
      </c>
      <c r="BL101" s="17" t="s">
        <v>130</v>
      </c>
      <c r="BM101" s="215" t="s">
        <v>158</v>
      </c>
    </row>
    <row r="102" spans="1:47" s="2" customFormat="1" ht="12">
      <c r="A102" s="38"/>
      <c r="B102" s="39"/>
      <c r="C102" s="40"/>
      <c r="D102" s="217" t="s">
        <v>132</v>
      </c>
      <c r="E102" s="40"/>
      <c r="F102" s="218" t="s">
        <v>155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132</v>
      </c>
      <c r="AU102" s="17" t="s">
        <v>83</v>
      </c>
    </row>
    <row r="103" spans="1:65" s="2" customFormat="1" ht="16.5" customHeight="1">
      <c r="A103" s="38"/>
      <c r="B103" s="39"/>
      <c r="C103" s="204" t="s">
        <v>159</v>
      </c>
      <c r="D103" s="204" t="s">
        <v>126</v>
      </c>
      <c r="E103" s="205" t="s">
        <v>160</v>
      </c>
      <c r="F103" s="206" t="s">
        <v>161</v>
      </c>
      <c r="G103" s="207" t="s">
        <v>129</v>
      </c>
      <c r="H103" s="208">
        <v>1</v>
      </c>
      <c r="I103" s="209"/>
      <c r="J103" s="210">
        <f>ROUND(I103*H103,2)</f>
        <v>0</v>
      </c>
      <c r="K103" s="206" t="s">
        <v>19</v>
      </c>
      <c r="L103" s="44"/>
      <c r="M103" s="211" t="s">
        <v>19</v>
      </c>
      <c r="N103" s="212" t="s">
        <v>44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130</v>
      </c>
      <c r="AT103" s="215" t="s">
        <v>126</v>
      </c>
      <c r="AU103" s="215" t="s">
        <v>83</v>
      </c>
      <c r="AY103" s="17" t="s">
        <v>123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81</v>
      </c>
      <c r="BK103" s="216">
        <f>ROUND(I103*H103,2)</f>
        <v>0</v>
      </c>
      <c r="BL103" s="17" t="s">
        <v>130</v>
      </c>
      <c r="BM103" s="215" t="s">
        <v>162</v>
      </c>
    </row>
    <row r="104" spans="1:47" s="2" customFormat="1" ht="12">
      <c r="A104" s="38"/>
      <c r="B104" s="39"/>
      <c r="C104" s="40"/>
      <c r="D104" s="217" t="s">
        <v>132</v>
      </c>
      <c r="E104" s="40"/>
      <c r="F104" s="218" t="s">
        <v>163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132</v>
      </c>
      <c r="AU104" s="17" t="s">
        <v>83</v>
      </c>
    </row>
    <row r="105" spans="1:65" s="2" customFormat="1" ht="16.5" customHeight="1">
      <c r="A105" s="38"/>
      <c r="B105" s="39"/>
      <c r="C105" s="204" t="s">
        <v>164</v>
      </c>
      <c r="D105" s="204" t="s">
        <v>126</v>
      </c>
      <c r="E105" s="205" t="s">
        <v>165</v>
      </c>
      <c r="F105" s="206" t="s">
        <v>166</v>
      </c>
      <c r="G105" s="207" t="s">
        <v>129</v>
      </c>
      <c r="H105" s="208">
        <v>1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44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130</v>
      </c>
      <c r="AT105" s="215" t="s">
        <v>126</v>
      </c>
      <c r="AU105" s="215" t="s">
        <v>83</v>
      </c>
      <c r="AY105" s="17" t="s">
        <v>123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81</v>
      </c>
      <c r="BK105" s="216">
        <f>ROUND(I105*H105,2)</f>
        <v>0</v>
      </c>
      <c r="BL105" s="17" t="s">
        <v>130</v>
      </c>
      <c r="BM105" s="215" t="s">
        <v>167</v>
      </c>
    </row>
    <row r="106" spans="1:47" s="2" customFormat="1" ht="12">
      <c r="A106" s="38"/>
      <c r="B106" s="39"/>
      <c r="C106" s="40"/>
      <c r="D106" s="217" t="s">
        <v>132</v>
      </c>
      <c r="E106" s="40"/>
      <c r="F106" s="218" t="s">
        <v>166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132</v>
      </c>
      <c r="AU106" s="17" t="s">
        <v>83</v>
      </c>
    </row>
    <row r="107" spans="1:65" s="2" customFormat="1" ht="16.5" customHeight="1">
      <c r="A107" s="38"/>
      <c r="B107" s="39"/>
      <c r="C107" s="204" t="s">
        <v>168</v>
      </c>
      <c r="D107" s="204" t="s">
        <v>126</v>
      </c>
      <c r="E107" s="205" t="s">
        <v>169</v>
      </c>
      <c r="F107" s="206" t="s">
        <v>170</v>
      </c>
      <c r="G107" s="207" t="s">
        <v>129</v>
      </c>
      <c r="H107" s="208">
        <v>1</v>
      </c>
      <c r="I107" s="209"/>
      <c r="J107" s="210">
        <f>ROUND(I107*H107,2)</f>
        <v>0</v>
      </c>
      <c r="K107" s="206" t="s">
        <v>19</v>
      </c>
      <c r="L107" s="44"/>
      <c r="M107" s="211" t="s">
        <v>19</v>
      </c>
      <c r="N107" s="212" t="s">
        <v>44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130</v>
      </c>
      <c r="AT107" s="215" t="s">
        <v>126</v>
      </c>
      <c r="AU107" s="215" t="s">
        <v>83</v>
      </c>
      <c r="AY107" s="17" t="s">
        <v>123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81</v>
      </c>
      <c r="BK107" s="216">
        <f>ROUND(I107*H107,2)</f>
        <v>0</v>
      </c>
      <c r="BL107" s="17" t="s">
        <v>130</v>
      </c>
      <c r="BM107" s="215" t="s">
        <v>171</v>
      </c>
    </row>
    <row r="108" spans="1:47" s="2" customFormat="1" ht="12">
      <c r="A108" s="38"/>
      <c r="B108" s="39"/>
      <c r="C108" s="40"/>
      <c r="D108" s="217" t="s">
        <v>132</v>
      </c>
      <c r="E108" s="40"/>
      <c r="F108" s="218" t="s">
        <v>172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132</v>
      </c>
      <c r="AU108" s="17" t="s">
        <v>83</v>
      </c>
    </row>
    <row r="109" spans="1:63" s="12" customFormat="1" ht="22.8" customHeight="1">
      <c r="A109" s="12"/>
      <c r="B109" s="188"/>
      <c r="C109" s="189"/>
      <c r="D109" s="190" t="s">
        <v>72</v>
      </c>
      <c r="E109" s="202" t="s">
        <v>173</v>
      </c>
      <c r="F109" s="202" t="s">
        <v>174</v>
      </c>
      <c r="G109" s="189"/>
      <c r="H109" s="189"/>
      <c r="I109" s="192"/>
      <c r="J109" s="203">
        <f>BK109</f>
        <v>0</v>
      </c>
      <c r="K109" s="189"/>
      <c r="L109" s="194"/>
      <c r="M109" s="195"/>
      <c r="N109" s="196"/>
      <c r="O109" s="196"/>
      <c r="P109" s="197">
        <f>SUM(P110:P116)</f>
        <v>0</v>
      </c>
      <c r="Q109" s="196"/>
      <c r="R109" s="197">
        <f>SUM(R110:R116)</f>
        <v>0</v>
      </c>
      <c r="S109" s="196"/>
      <c r="T109" s="198">
        <f>SUM(T110:T116)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99" t="s">
        <v>122</v>
      </c>
      <c r="AT109" s="200" t="s">
        <v>72</v>
      </c>
      <c r="AU109" s="200" t="s">
        <v>81</v>
      </c>
      <c r="AY109" s="199" t="s">
        <v>123</v>
      </c>
      <c r="BK109" s="201">
        <f>SUM(BK110:BK116)</f>
        <v>0</v>
      </c>
    </row>
    <row r="110" spans="1:65" s="2" customFormat="1" ht="16.5" customHeight="1">
      <c r="A110" s="38"/>
      <c r="B110" s="39"/>
      <c r="C110" s="204" t="s">
        <v>175</v>
      </c>
      <c r="D110" s="204" t="s">
        <v>126</v>
      </c>
      <c r="E110" s="205" t="s">
        <v>176</v>
      </c>
      <c r="F110" s="206" t="s">
        <v>177</v>
      </c>
      <c r="G110" s="207" t="s">
        <v>178</v>
      </c>
      <c r="H110" s="208">
        <v>14</v>
      </c>
      <c r="I110" s="209"/>
      <c r="J110" s="210">
        <f>ROUND(I110*H110,2)</f>
        <v>0</v>
      </c>
      <c r="K110" s="206" t="s">
        <v>19</v>
      </c>
      <c r="L110" s="44"/>
      <c r="M110" s="211" t="s">
        <v>19</v>
      </c>
      <c r="N110" s="212" t="s">
        <v>44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130</v>
      </c>
      <c r="AT110" s="215" t="s">
        <v>126</v>
      </c>
      <c r="AU110" s="215" t="s">
        <v>83</v>
      </c>
      <c r="AY110" s="17" t="s">
        <v>123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81</v>
      </c>
      <c r="BK110" s="216">
        <f>ROUND(I110*H110,2)</f>
        <v>0</v>
      </c>
      <c r="BL110" s="17" t="s">
        <v>130</v>
      </c>
      <c r="BM110" s="215" t="s">
        <v>179</v>
      </c>
    </row>
    <row r="111" spans="1:47" s="2" customFormat="1" ht="12">
      <c r="A111" s="38"/>
      <c r="B111" s="39"/>
      <c r="C111" s="40"/>
      <c r="D111" s="217" t="s">
        <v>132</v>
      </c>
      <c r="E111" s="40"/>
      <c r="F111" s="218" t="s">
        <v>177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132</v>
      </c>
      <c r="AU111" s="17" t="s">
        <v>83</v>
      </c>
    </row>
    <row r="112" spans="1:47" s="2" customFormat="1" ht="12">
      <c r="A112" s="38"/>
      <c r="B112" s="39"/>
      <c r="C112" s="40"/>
      <c r="D112" s="217" t="s">
        <v>180</v>
      </c>
      <c r="E112" s="40"/>
      <c r="F112" s="222" t="s">
        <v>181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180</v>
      </c>
      <c r="AU112" s="17" t="s">
        <v>83</v>
      </c>
    </row>
    <row r="113" spans="1:65" s="2" customFormat="1" ht="16.5" customHeight="1">
      <c r="A113" s="38"/>
      <c r="B113" s="39"/>
      <c r="C113" s="204" t="s">
        <v>182</v>
      </c>
      <c r="D113" s="204" t="s">
        <v>126</v>
      </c>
      <c r="E113" s="205" t="s">
        <v>183</v>
      </c>
      <c r="F113" s="206" t="s">
        <v>184</v>
      </c>
      <c r="G113" s="207" t="s">
        <v>129</v>
      </c>
      <c r="H113" s="208">
        <v>1</v>
      </c>
      <c r="I113" s="209"/>
      <c r="J113" s="210">
        <f>ROUND(I113*H113,2)</f>
        <v>0</v>
      </c>
      <c r="K113" s="206" t="s">
        <v>19</v>
      </c>
      <c r="L113" s="44"/>
      <c r="M113" s="211" t="s">
        <v>19</v>
      </c>
      <c r="N113" s="212" t="s">
        <v>44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130</v>
      </c>
      <c r="AT113" s="215" t="s">
        <v>126</v>
      </c>
      <c r="AU113" s="215" t="s">
        <v>83</v>
      </c>
      <c r="AY113" s="17" t="s">
        <v>123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81</v>
      </c>
      <c r="BK113" s="216">
        <f>ROUND(I113*H113,2)</f>
        <v>0</v>
      </c>
      <c r="BL113" s="17" t="s">
        <v>130</v>
      </c>
      <c r="BM113" s="215" t="s">
        <v>185</v>
      </c>
    </row>
    <row r="114" spans="1:47" s="2" customFormat="1" ht="12">
      <c r="A114" s="38"/>
      <c r="B114" s="39"/>
      <c r="C114" s="40"/>
      <c r="D114" s="217" t="s">
        <v>132</v>
      </c>
      <c r="E114" s="40"/>
      <c r="F114" s="218" t="s">
        <v>186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132</v>
      </c>
      <c r="AU114" s="17" t="s">
        <v>83</v>
      </c>
    </row>
    <row r="115" spans="1:65" s="2" customFormat="1" ht="16.5" customHeight="1">
      <c r="A115" s="38"/>
      <c r="B115" s="39"/>
      <c r="C115" s="204" t="s">
        <v>187</v>
      </c>
      <c r="D115" s="204" t="s">
        <v>126</v>
      </c>
      <c r="E115" s="205" t="s">
        <v>188</v>
      </c>
      <c r="F115" s="206" t="s">
        <v>189</v>
      </c>
      <c r="G115" s="207" t="s">
        <v>129</v>
      </c>
      <c r="H115" s="208">
        <v>1</v>
      </c>
      <c r="I115" s="209"/>
      <c r="J115" s="210">
        <f>ROUND(I115*H115,2)</f>
        <v>0</v>
      </c>
      <c r="K115" s="206" t="s">
        <v>19</v>
      </c>
      <c r="L115" s="44"/>
      <c r="M115" s="211" t="s">
        <v>19</v>
      </c>
      <c r="N115" s="212" t="s">
        <v>44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130</v>
      </c>
      <c r="AT115" s="215" t="s">
        <v>126</v>
      </c>
      <c r="AU115" s="215" t="s">
        <v>83</v>
      </c>
      <c r="AY115" s="17" t="s">
        <v>123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81</v>
      </c>
      <c r="BK115" s="216">
        <f>ROUND(I115*H115,2)</f>
        <v>0</v>
      </c>
      <c r="BL115" s="17" t="s">
        <v>130</v>
      </c>
      <c r="BM115" s="215" t="s">
        <v>190</v>
      </c>
    </row>
    <row r="116" spans="1:47" s="2" customFormat="1" ht="12">
      <c r="A116" s="38"/>
      <c r="B116" s="39"/>
      <c r="C116" s="40"/>
      <c r="D116" s="217" t="s">
        <v>132</v>
      </c>
      <c r="E116" s="40"/>
      <c r="F116" s="218" t="s">
        <v>191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132</v>
      </c>
      <c r="AU116" s="17" t="s">
        <v>83</v>
      </c>
    </row>
    <row r="117" spans="1:63" s="12" customFormat="1" ht="22.8" customHeight="1">
      <c r="A117" s="12"/>
      <c r="B117" s="188"/>
      <c r="C117" s="189"/>
      <c r="D117" s="190" t="s">
        <v>72</v>
      </c>
      <c r="E117" s="202" t="s">
        <v>192</v>
      </c>
      <c r="F117" s="202" t="s">
        <v>193</v>
      </c>
      <c r="G117" s="189"/>
      <c r="H117" s="189"/>
      <c r="I117" s="192"/>
      <c r="J117" s="203">
        <f>BK117</f>
        <v>0</v>
      </c>
      <c r="K117" s="189"/>
      <c r="L117" s="194"/>
      <c r="M117" s="195"/>
      <c r="N117" s="196"/>
      <c r="O117" s="196"/>
      <c r="P117" s="197">
        <f>SUM(P118:P127)</f>
        <v>0</v>
      </c>
      <c r="Q117" s="196"/>
      <c r="R117" s="197">
        <f>SUM(R118:R127)</f>
        <v>0</v>
      </c>
      <c r="S117" s="196"/>
      <c r="T117" s="198">
        <f>SUM(T118:T127)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99" t="s">
        <v>122</v>
      </c>
      <c r="AT117" s="200" t="s">
        <v>72</v>
      </c>
      <c r="AU117" s="200" t="s">
        <v>81</v>
      </c>
      <c r="AY117" s="199" t="s">
        <v>123</v>
      </c>
      <c r="BK117" s="201">
        <f>SUM(BK118:BK127)</f>
        <v>0</v>
      </c>
    </row>
    <row r="118" spans="1:65" s="2" customFormat="1" ht="16.5" customHeight="1">
      <c r="A118" s="38"/>
      <c r="B118" s="39"/>
      <c r="C118" s="204" t="s">
        <v>194</v>
      </c>
      <c r="D118" s="204" t="s">
        <v>126</v>
      </c>
      <c r="E118" s="205" t="s">
        <v>195</v>
      </c>
      <c r="F118" s="206" t="s">
        <v>196</v>
      </c>
      <c r="G118" s="207" t="s">
        <v>129</v>
      </c>
      <c r="H118" s="208">
        <v>1</v>
      </c>
      <c r="I118" s="209"/>
      <c r="J118" s="210">
        <f>ROUND(I118*H118,2)</f>
        <v>0</v>
      </c>
      <c r="K118" s="206" t="s">
        <v>19</v>
      </c>
      <c r="L118" s="44"/>
      <c r="M118" s="211" t="s">
        <v>19</v>
      </c>
      <c r="N118" s="212" t="s">
        <v>44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130</v>
      </c>
      <c r="AT118" s="215" t="s">
        <v>126</v>
      </c>
      <c r="AU118" s="215" t="s">
        <v>83</v>
      </c>
      <c r="AY118" s="17" t="s">
        <v>123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81</v>
      </c>
      <c r="BK118" s="216">
        <f>ROUND(I118*H118,2)</f>
        <v>0</v>
      </c>
      <c r="BL118" s="17" t="s">
        <v>130</v>
      </c>
      <c r="BM118" s="215" t="s">
        <v>197</v>
      </c>
    </row>
    <row r="119" spans="1:47" s="2" customFormat="1" ht="12">
      <c r="A119" s="38"/>
      <c r="B119" s="39"/>
      <c r="C119" s="40"/>
      <c r="D119" s="217" t="s">
        <v>132</v>
      </c>
      <c r="E119" s="40"/>
      <c r="F119" s="218" t="s">
        <v>198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132</v>
      </c>
      <c r="AU119" s="17" t="s">
        <v>83</v>
      </c>
    </row>
    <row r="120" spans="1:65" s="2" customFormat="1" ht="16.5" customHeight="1">
      <c r="A120" s="38"/>
      <c r="B120" s="39"/>
      <c r="C120" s="204" t="s">
        <v>8</v>
      </c>
      <c r="D120" s="204" t="s">
        <v>126</v>
      </c>
      <c r="E120" s="205" t="s">
        <v>199</v>
      </c>
      <c r="F120" s="206" t="s">
        <v>200</v>
      </c>
      <c r="G120" s="207" t="s">
        <v>129</v>
      </c>
      <c r="H120" s="208">
        <v>1</v>
      </c>
      <c r="I120" s="209"/>
      <c r="J120" s="210">
        <f>ROUND(I120*H120,2)</f>
        <v>0</v>
      </c>
      <c r="K120" s="206" t="s">
        <v>19</v>
      </c>
      <c r="L120" s="44"/>
      <c r="M120" s="211" t="s">
        <v>19</v>
      </c>
      <c r="N120" s="212" t="s">
        <v>44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130</v>
      </c>
      <c r="AT120" s="215" t="s">
        <v>126</v>
      </c>
      <c r="AU120" s="215" t="s">
        <v>83</v>
      </c>
      <c r="AY120" s="17" t="s">
        <v>123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81</v>
      </c>
      <c r="BK120" s="216">
        <f>ROUND(I120*H120,2)</f>
        <v>0</v>
      </c>
      <c r="BL120" s="17" t="s">
        <v>130</v>
      </c>
      <c r="BM120" s="215" t="s">
        <v>201</v>
      </c>
    </row>
    <row r="121" spans="1:47" s="2" customFormat="1" ht="12">
      <c r="A121" s="38"/>
      <c r="B121" s="39"/>
      <c r="C121" s="40"/>
      <c r="D121" s="217" t="s">
        <v>132</v>
      </c>
      <c r="E121" s="40"/>
      <c r="F121" s="218" t="s">
        <v>202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132</v>
      </c>
      <c r="AU121" s="17" t="s">
        <v>83</v>
      </c>
    </row>
    <row r="122" spans="1:65" s="2" customFormat="1" ht="16.5" customHeight="1">
      <c r="A122" s="38"/>
      <c r="B122" s="39"/>
      <c r="C122" s="204" t="s">
        <v>203</v>
      </c>
      <c r="D122" s="204" t="s">
        <v>126</v>
      </c>
      <c r="E122" s="205" t="s">
        <v>204</v>
      </c>
      <c r="F122" s="206" t="s">
        <v>205</v>
      </c>
      <c r="G122" s="207" t="s">
        <v>129</v>
      </c>
      <c r="H122" s="208">
        <v>1</v>
      </c>
      <c r="I122" s="209"/>
      <c r="J122" s="210">
        <f>ROUND(I122*H122,2)</f>
        <v>0</v>
      </c>
      <c r="K122" s="206" t="s">
        <v>19</v>
      </c>
      <c r="L122" s="44"/>
      <c r="M122" s="211" t="s">
        <v>19</v>
      </c>
      <c r="N122" s="212" t="s">
        <v>44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130</v>
      </c>
      <c r="AT122" s="215" t="s">
        <v>126</v>
      </c>
      <c r="AU122" s="215" t="s">
        <v>83</v>
      </c>
      <c r="AY122" s="17" t="s">
        <v>123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81</v>
      </c>
      <c r="BK122" s="216">
        <f>ROUND(I122*H122,2)</f>
        <v>0</v>
      </c>
      <c r="BL122" s="17" t="s">
        <v>130</v>
      </c>
      <c r="BM122" s="215" t="s">
        <v>206</v>
      </c>
    </row>
    <row r="123" spans="1:47" s="2" customFormat="1" ht="12">
      <c r="A123" s="38"/>
      <c r="B123" s="39"/>
      <c r="C123" s="40"/>
      <c r="D123" s="217" t="s">
        <v>132</v>
      </c>
      <c r="E123" s="40"/>
      <c r="F123" s="218" t="s">
        <v>205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132</v>
      </c>
      <c r="AU123" s="17" t="s">
        <v>83</v>
      </c>
    </row>
    <row r="124" spans="1:65" s="2" customFormat="1" ht="16.5" customHeight="1">
      <c r="A124" s="38"/>
      <c r="B124" s="39"/>
      <c r="C124" s="204" t="s">
        <v>207</v>
      </c>
      <c r="D124" s="204" t="s">
        <v>126</v>
      </c>
      <c r="E124" s="205" t="s">
        <v>208</v>
      </c>
      <c r="F124" s="206" t="s">
        <v>209</v>
      </c>
      <c r="G124" s="207" t="s">
        <v>129</v>
      </c>
      <c r="H124" s="208">
        <v>1</v>
      </c>
      <c r="I124" s="209"/>
      <c r="J124" s="210">
        <f>ROUND(I124*H124,2)</f>
        <v>0</v>
      </c>
      <c r="K124" s="206" t="s">
        <v>19</v>
      </c>
      <c r="L124" s="44"/>
      <c r="M124" s="211" t="s">
        <v>19</v>
      </c>
      <c r="N124" s="212" t="s">
        <v>44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130</v>
      </c>
      <c r="AT124" s="215" t="s">
        <v>126</v>
      </c>
      <c r="AU124" s="215" t="s">
        <v>83</v>
      </c>
      <c r="AY124" s="17" t="s">
        <v>123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81</v>
      </c>
      <c r="BK124" s="216">
        <f>ROUND(I124*H124,2)</f>
        <v>0</v>
      </c>
      <c r="BL124" s="17" t="s">
        <v>130</v>
      </c>
      <c r="BM124" s="215" t="s">
        <v>210</v>
      </c>
    </row>
    <row r="125" spans="1:47" s="2" customFormat="1" ht="12">
      <c r="A125" s="38"/>
      <c r="B125" s="39"/>
      <c r="C125" s="40"/>
      <c r="D125" s="217" t="s">
        <v>132</v>
      </c>
      <c r="E125" s="40"/>
      <c r="F125" s="218" t="s">
        <v>209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132</v>
      </c>
      <c r="AU125" s="17" t="s">
        <v>83</v>
      </c>
    </row>
    <row r="126" spans="1:65" s="2" customFormat="1" ht="16.5" customHeight="1">
      <c r="A126" s="38"/>
      <c r="B126" s="39"/>
      <c r="C126" s="204" t="s">
        <v>211</v>
      </c>
      <c r="D126" s="204" t="s">
        <v>126</v>
      </c>
      <c r="E126" s="205" t="s">
        <v>212</v>
      </c>
      <c r="F126" s="206" t="s">
        <v>213</v>
      </c>
      <c r="G126" s="207" t="s">
        <v>129</v>
      </c>
      <c r="H126" s="208">
        <v>1</v>
      </c>
      <c r="I126" s="209"/>
      <c r="J126" s="210">
        <f>ROUND(I126*H126,2)</f>
        <v>0</v>
      </c>
      <c r="K126" s="206" t="s">
        <v>19</v>
      </c>
      <c r="L126" s="44"/>
      <c r="M126" s="211" t="s">
        <v>19</v>
      </c>
      <c r="N126" s="212" t="s">
        <v>44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130</v>
      </c>
      <c r="AT126" s="215" t="s">
        <v>126</v>
      </c>
      <c r="AU126" s="215" t="s">
        <v>83</v>
      </c>
      <c r="AY126" s="17" t="s">
        <v>123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81</v>
      </c>
      <c r="BK126" s="216">
        <f>ROUND(I126*H126,2)</f>
        <v>0</v>
      </c>
      <c r="BL126" s="17" t="s">
        <v>130</v>
      </c>
      <c r="BM126" s="215" t="s">
        <v>214</v>
      </c>
    </row>
    <row r="127" spans="1:47" s="2" customFormat="1" ht="12">
      <c r="A127" s="38"/>
      <c r="B127" s="39"/>
      <c r="C127" s="40"/>
      <c r="D127" s="217" t="s">
        <v>132</v>
      </c>
      <c r="E127" s="40"/>
      <c r="F127" s="218" t="s">
        <v>215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132</v>
      </c>
      <c r="AU127" s="17" t="s">
        <v>83</v>
      </c>
    </row>
    <row r="128" spans="1:63" s="12" customFormat="1" ht="22.8" customHeight="1">
      <c r="A128" s="12"/>
      <c r="B128" s="188"/>
      <c r="C128" s="189"/>
      <c r="D128" s="190" t="s">
        <v>72</v>
      </c>
      <c r="E128" s="202" t="s">
        <v>216</v>
      </c>
      <c r="F128" s="202" t="s">
        <v>217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SUM(P129:P130)</f>
        <v>0</v>
      </c>
      <c r="Q128" s="196"/>
      <c r="R128" s="197">
        <f>SUM(R129:R130)</f>
        <v>0</v>
      </c>
      <c r="S128" s="196"/>
      <c r="T128" s="198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9" t="s">
        <v>122</v>
      </c>
      <c r="AT128" s="200" t="s">
        <v>72</v>
      </c>
      <c r="AU128" s="200" t="s">
        <v>81</v>
      </c>
      <c r="AY128" s="199" t="s">
        <v>123</v>
      </c>
      <c r="BK128" s="201">
        <f>SUM(BK129:BK130)</f>
        <v>0</v>
      </c>
    </row>
    <row r="129" spans="1:65" s="2" customFormat="1" ht="16.5" customHeight="1">
      <c r="A129" s="38"/>
      <c r="B129" s="39"/>
      <c r="C129" s="204" t="s">
        <v>218</v>
      </c>
      <c r="D129" s="204" t="s">
        <v>126</v>
      </c>
      <c r="E129" s="205" t="s">
        <v>219</v>
      </c>
      <c r="F129" s="206" t="s">
        <v>220</v>
      </c>
      <c r="G129" s="207" t="s">
        <v>129</v>
      </c>
      <c r="H129" s="208">
        <v>1</v>
      </c>
      <c r="I129" s="209"/>
      <c r="J129" s="210">
        <f>ROUND(I129*H129,2)</f>
        <v>0</v>
      </c>
      <c r="K129" s="206" t="s">
        <v>19</v>
      </c>
      <c r="L129" s="44"/>
      <c r="M129" s="211" t="s">
        <v>19</v>
      </c>
      <c r="N129" s="212" t="s">
        <v>44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130</v>
      </c>
      <c r="AT129" s="215" t="s">
        <v>126</v>
      </c>
      <c r="AU129" s="215" t="s">
        <v>83</v>
      </c>
      <c r="AY129" s="17" t="s">
        <v>123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81</v>
      </c>
      <c r="BK129" s="216">
        <f>ROUND(I129*H129,2)</f>
        <v>0</v>
      </c>
      <c r="BL129" s="17" t="s">
        <v>130</v>
      </c>
      <c r="BM129" s="215" t="s">
        <v>221</v>
      </c>
    </row>
    <row r="130" spans="1:47" s="2" customFormat="1" ht="12">
      <c r="A130" s="38"/>
      <c r="B130" s="39"/>
      <c r="C130" s="40"/>
      <c r="D130" s="217" t="s">
        <v>132</v>
      </c>
      <c r="E130" s="40"/>
      <c r="F130" s="218" t="s">
        <v>222</v>
      </c>
      <c r="G130" s="40"/>
      <c r="H130" s="40"/>
      <c r="I130" s="219"/>
      <c r="J130" s="40"/>
      <c r="K130" s="40"/>
      <c r="L130" s="44"/>
      <c r="M130" s="223"/>
      <c r="N130" s="224"/>
      <c r="O130" s="225"/>
      <c r="P130" s="225"/>
      <c r="Q130" s="225"/>
      <c r="R130" s="225"/>
      <c r="S130" s="225"/>
      <c r="T130" s="226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132</v>
      </c>
      <c r="AU130" s="17" t="s">
        <v>83</v>
      </c>
    </row>
    <row r="131" spans="1:31" s="2" customFormat="1" ht="6.95" customHeight="1">
      <c r="A131" s="38"/>
      <c r="B131" s="59"/>
      <c r="C131" s="60"/>
      <c r="D131" s="60"/>
      <c r="E131" s="60"/>
      <c r="F131" s="60"/>
      <c r="G131" s="60"/>
      <c r="H131" s="60"/>
      <c r="I131" s="60"/>
      <c r="J131" s="60"/>
      <c r="K131" s="60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84:K13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  <c r="AZ2" s="227" t="s">
        <v>223</v>
      </c>
      <c r="BA2" s="227" t="s">
        <v>19</v>
      </c>
      <c r="BB2" s="227" t="s">
        <v>19</v>
      </c>
      <c r="BC2" s="227" t="s">
        <v>224</v>
      </c>
      <c r="BD2" s="227" t="s">
        <v>83</v>
      </c>
    </row>
    <row r="3" spans="2:5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  <c r="AZ3" s="227" t="s">
        <v>225</v>
      </c>
      <c r="BA3" s="227" t="s">
        <v>19</v>
      </c>
      <c r="BB3" s="227" t="s">
        <v>19</v>
      </c>
      <c r="BC3" s="227" t="s">
        <v>226</v>
      </c>
      <c r="BD3" s="227" t="s">
        <v>83</v>
      </c>
    </row>
    <row r="4" spans="2:56" s="1" customFormat="1" ht="24.95" customHeight="1">
      <c r="B4" s="20"/>
      <c r="D4" s="130" t="s">
        <v>90</v>
      </c>
      <c r="L4" s="20"/>
      <c r="M4" s="131" t="s">
        <v>10</v>
      </c>
      <c r="AT4" s="17" t="s">
        <v>4</v>
      </c>
      <c r="AZ4" s="227" t="s">
        <v>227</v>
      </c>
      <c r="BA4" s="227" t="s">
        <v>19</v>
      </c>
      <c r="BB4" s="227" t="s">
        <v>19</v>
      </c>
      <c r="BC4" s="227" t="s">
        <v>228</v>
      </c>
      <c r="BD4" s="227" t="s">
        <v>83</v>
      </c>
    </row>
    <row r="5" spans="2:56" s="1" customFormat="1" ht="6.95" customHeight="1">
      <c r="B5" s="20"/>
      <c r="L5" s="20"/>
      <c r="AZ5" s="227" t="s">
        <v>229</v>
      </c>
      <c r="BA5" s="227" t="s">
        <v>19</v>
      </c>
      <c r="BB5" s="227" t="s">
        <v>19</v>
      </c>
      <c r="BC5" s="227" t="s">
        <v>230</v>
      </c>
      <c r="BD5" s="227" t="s">
        <v>83</v>
      </c>
    </row>
    <row r="6" spans="2:56" s="1" customFormat="1" ht="12" customHeight="1">
      <c r="B6" s="20"/>
      <c r="D6" s="132" t="s">
        <v>16</v>
      </c>
      <c r="L6" s="20"/>
      <c r="AZ6" s="227" t="s">
        <v>231</v>
      </c>
      <c r="BA6" s="227" t="s">
        <v>19</v>
      </c>
      <c r="BB6" s="227" t="s">
        <v>19</v>
      </c>
      <c r="BC6" s="227" t="s">
        <v>232</v>
      </c>
      <c r="BD6" s="227" t="s">
        <v>83</v>
      </c>
    </row>
    <row r="7" spans="2:56" s="1" customFormat="1" ht="16.5" customHeight="1">
      <c r="B7" s="20"/>
      <c r="E7" s="133" t="str">
        <f>'Rekapitulace stavby'!K6</f>
        <v>Rekonstrukce MK Resslova, Děčín IV</v>
      </c>
      <c r="F7" s="132"/>
      <c r="G7" s="132"/>
      <c r="H7" s="132"/>
      <c r="L7" s="20"/>
      <c r="AZ7" s="227" t="s">
        <v>233</v>
      </c>
      <c r="BA7" s="227" t="s">
        <v>19</v>
      </c>
      <c r="BB7" s="227" t="s">
        <v>19</v>
      </c>
      <c r="BC7" s="227" t="s">
        <v>234</v>
      </c>
      <c r="BD7" s="227" t="s">
        <v>83</v>
      </c>
    </row>
    <row r="8" spans="1:56" s="2" customFormat="1" ht="12" customHeight="1">
      <c r="A8" s="38"/>
      <c r="B8" s="44"/>
      <c r="C8" s="38"/>
      <c r="D8" s="132" t="s">
        <v>91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227" t="s">
        <v>235</v>
      </c>
      <c r="BA8" s="227" t="s">
        <v>19</v>
      </c>
      <c r="BB8" s="227" t="s">
        <v>19</v>
      </c>
      <c r="BC8" s="227" t="s">
        <v>141</v>
      </c>
      <c r="BD8" s="227" t="s">
        <v>83</v>
      </c>
    </row>
    <row r="9" spans="1:56" s="2" customFormat="1" ht="16.5" customHeight="1">
      <c r="A9" s="38"/>
      <c r="B9" s="44"/>
      <c r="C9" s="38"/>
      <c r="D9" s="38"/>
      <c r="E9" s="135" t="s">
        <v>236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27" t="s">
        <v>237</v>
      </c>
      <c r="BA9" s="227" t="s">
        <v>19</v>
      </c>
      <c r="BB9" s="227" t="s">
        <v>19</v>
      </c>
      <c r="BC9" s="227" t="s">
        <v>122</v>
      </c>
      <c r="BD9" s="227" t="s">
        <v>83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27" t="s">
        <v>238</v>
      </c>
      <c r="BA10" s="227" t="s">
        <v>19</v>
      </c>
      <c r="BB10" s="227" t="s">
        <v>19</v>
      </c>
      <c r="BC10" s="227" t="s">
        <v>239</v>
      </c>
      <c r="BD10" s="227" t="s">
        <v>83</v>
      </c>
    </row>
    <row r="11" spans="1:56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27" t="s">
        <v>240</v>
      </c>
      <c r="BA11" s="227" t="s">
        <v>19</v>
      </c>
      <c r="BB11" s="227" t="s">
        <v>19</v>
      </c>
      <c r="BC11" s="227" t="s">
        <v>241</v>
      </c>
      <c r="BD11" s="227" t="s">
        <v>83</v>
      </c>
    </row>
    <row r="12" spans="1:56" s="2" customFormat="1" ht="12" customHeight="1">
      <c r="A12" s="38"/>
      <c r="B12" s="44"/>
      <c r="C12" s="38"/>
      <c r="D12" s="132" t="s">
        <v>21</v>
      </c>
      <c r="E12" s="38"/>
      <c r="F12" s="136" t="s">
        <v>93</v>
      </c>
      <c r="G12" s="38"/>
      <c r="H12" s="38"/>
      <c r="I12" s="132" t="s">
        <v>23</v>
      </c>
      <c r="J12" s="137" t="str">
        <f>'Rekapitulace stavby'!AN8</f>
        <v>16. 12. 2021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27" t="s">
        <v>242</v>
      </c>
      <c r="BA12" s="227" t="s">
        <v>19</v>
      </c>
      <c r="BB12" s="227" t="s">
        <v>19</v>
      </c>
      <c r="BC12" s="227" t="s">
        <v>243</v>
      </c>
      <c r="BD12" s="227" t="s">
        <v>83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227" t="s">
        <v>244</v>
      </c>
      <c r="BA13" s="227" t="s">
        <v>19</v>
      </c>
      <c r="BB13" s="227" t="s">
        <v>19</v>
      </c>
      <c r="BC13" s="227" t="s">
        <v>245</v>
      </c>
      <c r="BD13" s="227" t="s">
        <v>83</v>
      </c>
    </row>
    <row r="14" spans="1:56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227" t="s">
        <v>246</v>
      </c>
      <c r="BA14" s="227" t="s">
        <v>19</v>
      </c>
      <c r="BB14" s="227" t="s">
        <v>19</v>
      </c>
      <c r="BC14" s="227" t="s">
        <v>247</v>
      </c>
      <c r="BD14" s="227" t="s">
        <v>83</v>
      </c>
    </row>
    <row r="15" spans="1:56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94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227" t="s">
        <v>248</v>
      </c>
      <c r="BA15" s="227" t="s">
        <v>19</v>
      </c>
      <c r="BB15" s="227" t="s">
        <v>19</v>
      </c>
      <c r="BC15" s="227" t="s">
        <v>249</v>
      </c>
      <c r="BD15" s="227" t="s">
        <v>83</v>
      </c>
    </row>
    <row r="16" spans="1:56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227" t="s">
        <v>250</v>
      </c>
      <c r="BA16" s="227" t="s">
        <v>19</v>
      </c>
      <c r="BB16" s="227" t="s">
        <v>19</v>
      </c>
      <c r="BC16" s="227" t="s">
        <v>159</v>
      </c>
      <c r="BD16" s="227" t="s">
        <v>83</v>
      </c>
    </row>
    <row r="17" spans="1:56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227" t="s">
        <v>251</v>
      </c>
      <c r="BA17" s="227" t="s">
        <v>19</v>
      </c>
      <c r="BB17" s="227" t="s">
        <v>19</v>
      </c>
      <c r="BC17" s="227" t="s">
        <v>252</v>
      </c>
      <c r="BD17" s="227" t="s">
        <v>83</v>
      </c>
    </row>
    <row r="18" spans="1:56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227" t="s">
        <v>253</v>
      </c>
      <c r="BA18" s="227" t="s">
        <v>19</v>
      </c>
      <c r="BB18" s="227" t="s">
        <v>19</v>
      </c>
      <c r="BC18" s="227" t="s">
        <v>254</v>
      </c>
      <c r="BD18" s="227" t="s">
        <v>83</v>
      </c>
    </row>
    <row r="19" spans="1:56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227" t="s">
        <v>255</v>
      </c>
      <c r="BA19" s="227" t="s">
        <v>19</v>
      </c>
      <c r="BB19" s="227" t="s">
        <v>19</v>
      </c>
      <c r="BC19" s="227" t="s">
        <v>256</v>
      </c>
      <c r="BD19" s="227" t="s">
        <v>83</v>
      </c>
    </row>
    <row r="20" spans="1:56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227" t="s">
        <v>257</v>
      </c>
      <c r="BA20" s="227" t="s">
        <v>19</v>
      </c>
      <c r="BB20" s="227" t="s">
        <v>19</v>
      </c>
      <c r="BC20" s="227" t="s">
        <v>258</v>
      </c>
      <c r="BD20" s="227" t="s">
        <v>83</v>
      </c>
    </row>
    <row r="21" spans="1:56" s="2" customFormat="1" ht="18" customHeight="1">
      <c r="A21" s="38"/>
      <c r="B21" s="44"/>
      <c r="C21" s="38"/>
      <c r="D21" s="38"/>
      <c r="E21" s="136" t="s">
        <v>95</v>
      </c>
      <c r="F21" s="38"/>
      <c r="G21" s="38"/>
      <c r="H21" s="38"/>
      <c r="I21" s="132" t="s">
        <v>29</v>
      </c>
      <c r="J21" s="136" t="s">
        <v>96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227" t="s">
        <v>259</v>
      </c>
      <c r="BA21" s="227" t="s">
        <v>19</v>
      </c>
      <c r="BB21" s="227" t="s">
        <v>19</v>
      </c>
      <c r="BC21" s="227" t="s">
        <v>260</v>
      </c>
      <c r="BD21" s="227" t="s">
        <v>83</v>
      </c>
    </row>
    <row r="22" spans="1:56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227" t="s">
        <v>261</v>
      </c>
      <c r="BA22" s="227" t="s">
        <v>19</v>
      </c>
      <c r="BB22" s="227" t="s">
        <v>19</v>
      </c>
      <c r="BC22" s="227" t="s">
        <v>262</v>
      </c>
      <c r="BD22" s="227" t="s">
        <v>83</v>
      </c>
    </row>
    <row r="23" spans="1:56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33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227" t="s">
        <v>263</v>
      </c>
      <c r="BA23" s="227" t="s">
        <v>19</v>
      </c>
      <c r="BB23" s="227" t="s">
        <v>19</v>
      </c>
      <c r="BC23" s="227" t="s">
        <v>264</v>
      </c>
      <c r="BD23" s="227" t="s">
        <v>83</v>
      </c>
    </row>
    <row r="24" spans="1:56" s="2" customFormat="1" ht="18" customHeight="1">
      <c r="A24" s="38"/>
      <c r="B24" s="44"/>
      <c r="C24" s="38"/>
      <c r="D24" s="38"/>
      <c r="E24" s="136" t="s">
        <v>95</v>
      </c>
      <c r="F24" s="38"/>
      <c r="G24" s="38"/>
      <c r="H24" s="38"/>
      <c r="I24" s="132" t="s">
        <v>29</v>
      </c>
      <c r="J24" s="136" t="s">
        <v>96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227" t="s">
        <v>265</v>
      </c>
      <c r="BA24" s="227" t="s">
        <v>19</v>
      </c>
      <c r="BB24" s="227" t="s">
        <v>19</v>
      </c>
      <c r="BC24" s="227" t="s">
        <v>266</v>
      </c>
      <c r="BD24" s="227" t="s">
        <v>83</v>
      </c>
    </row>
    <row r="25" spans="1:56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227" t="s">
        <v>267</v>
      </c>
      <c r="BA25" s="227" t="s">
        <v>19</v>
      </c>
      <c r="BB25" s="227" t="s">
        <v>19</v>
      </c>
      <c r="BC25" s="227" t="s">
        <v>268</v>
      </c>
      <c r="BD25" s="227" t="s">
        <v>83</v>
      </c>
    </row>
    <row r="26" spans="1:56" s="2" customFormat="1" ht="12" customHeight="1">
      <c r="A26" s="38"/>
      <c r="B26" s="44"/>
      <c r="C26" s="38"/>
      <c r="D26" s="132" t="s">
        <v>37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227" t="s">
        <v>269</v>
      </c>
      <c r="BA26" s="227" t="s">
        <v>19</v>
      </c>
      <c r="BB26" s="227" t="s">
        <v>19</v>
      </c>
      <c r="BC26" s="227" t="s">
        <v>270</v>
      </c>
      <c r="BD26" s="227" t="s">
        <v>83</v>
      </c>
    </row>
    <row r="27" spans="1:56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Z27" s="228" t="s">
        <v>271</v>
      </c>
      <c r="BA27" s="228" t="s">
        <v>19</v>
      </c>
      <c r="BB27" s="228" t="s">
        <v>19</v>
      </c>
      <c r="BC27" s="228" t="s">
        <v>272</v>
      </c>
      <c r="BD27" s="228" t="s">
        <v>83</v>
      </c>
    </row>
    <row r="28" spans="1:56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227" t="s">
        <v>273</v>
      </c>
      <c r="BA28" s="227" t="s">
        <v>19</v>
      </c>
      <c r="BB28" s="227" t="s">
        <v>19</v>
      </c>
      <c r="BC28" s="227" t="s">
        <v>274</v>
      </c>
      <c r="BD28" s="227" t="s">
        <v>83</v>
      </c>
    </row>
    <row r="29" spans="1:56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Z29" s="227" t="s">
        <v>275</v>
      </c>
      <c r="BA29" s="227" t="s">
        <v>19</v>
      </c>
      <c r="BB29" s="227" t="s">
        <v>19</v>
      </c>
      <c r="BC29" s="227" t="s">
        <v>276</v>
      </c>
      <c r="BD29" s="227" t="s">
        <v>83</v>
      </c>
    </row>
    <row r="30" spans="1:56" s="2" customFormat="1" ht="25.4" customHeight="1">
      <c r="A30" s="38"/>
      <c r="B30" s="44"/>
      <c r="C30" s="38"/>
      <c r="D30" s="143" t="s">
        <v>39</v>
      </c>
      <c r="E30" s="38"/>
      <c r="F30" s="38"/>
      <c r="G30" s="38"/>
      <c r="H30" s="38"/>
      <c r="I30" s="38"/>
      <c r="J30" s="144">
        <f>ROUND(J92,2)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Z30" s="227" t="s">
        <v>277</v>
      </c>
      <c r="BA30" s="227" t="s">
        <v>19</v>
      </c>
      <c r="BB30" s="227" t="s">
        <v>19</v>
      </c>
      <c r="BC30" s="227" t="s">
        <v>276</v>
      </c>
      <c r="BD30" s="227" t="s">
        <v>83</v>
      </c>
    </row>
    <row r="31" spans="1:56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Z31" s="227" t="s">
        <v>278</v>
      </c>
      <c r="BA31" s="227" t="s">
        <v>19</v>
      </c>
      <c r="BB31" s="227" t="s">
        <v>19</v>
      </c>
      <c r="BC31" s="227" t="s">
        <v>279</v>
      </c>
      <c r="BD31" s="227" t="s">
        <v>83</v>
      </c>
    </row>
    <row r="32" spans="1:56" s="2" customFormat="1" ht="14.4" customHeight="1">
      <c r="A32" s="38"/>
      <c r="B32" s="44"/>
      <c r="C32" s="38"/>
      <c r="D32" s="38"/>
      <c r="E32" s="38"/>
      <c r="F32" s="145" t="s">
        <v>41</v>
      </c>
      <c r="G32" s="38"/>
      <c r="H32" s="38"/>
      <c r="I32" s="145" t="s">
        <v>40</v>
      </c>
      <c r="J32" s="145" t="s">
        <v>42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Z32" s="227" t="s">
        <v>280</v>
      </c>
      <c r="BA32" s="227" t="s">
        <v>19</v>
      </c>
      <c r="BB32" s="227" t="s">
        <v>19</v>
      </c>
      <c r="BC32" s="227" t="s">
        <v>281</v>
      </c>
      <c r="BD32" s="227" t="s">
        <v>83</v>
      </c>
    </row>
    <row r="33" spans="1:56" s="2" customFormat="1" ht="14.4" customHeight="1">
      <c r="A33" s="38"/>
      <c r="B33" s="44"/>
      <c r="C33" s="38"/>
      <c r="D33" s="146" t="s">
        <v>43</v>
      </c>
      <c r="E33" s="132" t="s">
        <v>44</v>
      </c>
      <c r="F33" s="147">
        <f>ROUND((SUM(BE92:BE509)),2)</f>
        <v>0</v>
      </c>
      <c r="G33" s="38"/>
      <c r="H33" s="38"/>
      <c r="I33" s="148">
        <v>0.21</v>
      </c>
      <c r="J33" s="147">
        <f>ROUND(((SUM(BE92:BE509))*I33),2)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Z33" s="227" t="s">
        <v>282</v>
      </c>
      <c r="BA33" s="227" t="s">
        <v>19</v>
      </c>
      <c r="BB33" s="227" t="s">
        <v>19</v>
      </c>
      <c r="BC33" s="227" t="s">
        <v>283</v>
      </c>
      <c r="BD33" s="227" t="s">
        <v>83</v>
      </c>
    </row>
    <row r="34" spans="1:56" s="2" customFormat="1" ht="14.4" customHeight="1">
      <c r="A34" s="38"/>
      <c r="B34" s="44"/>
      <c r="C34" s="38"/>
      <c r="D34" s="38"/>
      <c r="E34" s="132" t="s">
        <v>45</v>
      </c>
      <c r="F34" s="147">
        <f>ROUND((SUM(BF92:BF509)),2)</f>
        <v>0</v>
      </c>
      <c r="G34" s="38"/>
      <c r="H34" s="38"/>
      <c r="I34" s="148">
        <v>0.15</v>
      </c>
      <c r="J34" s="147">
        <f>ROUND(((SUM(BF92:BF509))*I34),2)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Z34" s="227" t="s">
        <v>284</v>
      </c>
      <c r="BA34" s="227" t="s">
        <v>19</v>
      </c>
      <c r="BB34" s="227" t="s">
        <v>19</v>
      </c>
      <c r="BC34" s="227" t="s">
        <v>285</v>
      </c>
      <c r="BD34" s="227" t="s">
        <v>83</v>
      </c>
    </row>
    <row r="35" spans="1:56" s="2" customFormat="1" ht="14.4" customHeight="1" hidden="1">
      <c r="A35" s="38"/>
      <c r="B35" s="44"/>
      <c r="C35" s="38"/>
      <c r="D35" s="38"/>
      <c r="E35" s="132" t="s">
        <v>46</v>
      </c>
      <c r="F35" s="147">
        <f>ROUND((SUM(BG92:BG509)),2)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Z35" s="227" t="s">
        <v>286</v>
      </c>
      <c r="BA35" s="227" t="s">
        <v>19</v>
      </c>
      <c r="BB35" s="227" t="s">
        <v>19</v>
      </c>
      <c r="BC35" s="227" t="s">
        <v>287</v>
      </c>
      <c r="BD35" s="227" t="s">
        <v>83</v>
      </c>
    </row>
    <row r="36" spans="1:56" s="2" customFormat="1" ht="14.4" customHeight="1" hidden="1">
      <c r="A36" s="38"/>
      <c r="B36" s="44"/>
      <c r="C36" s="38"/>
      <c r="D36" s="38"/>
      <c r="E36" s="132" t="s">
        <v>47</v>
      </c>
      <c r="F36" s="147">
        <f>ROUND((SUM(BH92:BH509)),2)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Z36" s="227" t="s">
        <v>288</v>
      </c>
      <c r="BA36" s="227" t="s">
        <v>19</v>
      </c>
      <c r="BB36" s="227" t="s">
        <v>19</v>
      </c>
      <c r="BC36" s="227" t="s">
        <v>289</v>
      </c>
      <c r="BD36" s="227" t="s">
        <v>83</v>
      </c>
    </row>
    <row r="37" spans="1:56" s="2" customFormat="1" ht="14.4" customHeight="1" hidden="1">
      <c r="A37" s="38"/>
      <c r="B37" s="44"/>
      <c r="C37" s="38"/>
      <c r="D37" s="38"/>
      <c r="E37" s="132" t="s">
        <v>48</v>
      </c>
      <c r="F37" s="147">
        <f>ROUND((SUM(BI92:BI509)),2)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Z37" s="227" t="s">
        <v>290</v>
      </c>
      <c r="BA37" s="227" t="s">
        <v>19</v>
      </c>
      <c r="BB37" s="227" t="s">
        <v>19</v>
      </c>
      <c r="BC37" s="227" t="s">
        <v>291</v>
      </c>
      <c r="BD37" s="227" t="s">
        <v>83</v>
      </c>
    </row>
    <row r="38" spans="1:56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Z38" s="227" t="s">
        <v>292</v>
      </c>
      <c r="BA38" s="227" t="s">
        <v>19</v>
      </c>
      <c r="BB38" s="227" t="s">
        <v>19</v>
      </c>
      <c r="BC38" s="227" t="s">
        <v>293</v>
      </c>
      <c r="BD38" s="227" t="s">
        <v>83</v>
      </c>
    </row>
    <row r="39" spans="1:31" s="2" customFormat="1" ht="25.4" customHeight="1">
      <c r="A39" s="38"/>
      <c r="B39" s="44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MK Resslova, Děčín IV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712/18-1 - SO 101 Místní komunikace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16. 12. 2021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Statutární město Děčín</v>
      </c>
      <c r="G54" s="40"/>
      <c r="H54" s="40"/>
      <c r="I54" s="32" t="s">
        <v>32</v>
      </c>
      <c r="J54" s="36" t="str">
        <f>E21</f>
        <v>NDCon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NDCon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71</v>
      </c>
      <c r="D59" s="40"/>
      <c r="E59" s="40"/>
      <c r="F59" s="40"/>
      <c r="G59" s="40"/>
      <c r="H59" s="40"/>
      <c r="I59" s="40"/>
      <c r="J59" s="102">
        <f>J92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294</v>
      </c>
      <c r="E60" s="168"/>
      <c r="F60" s="168"/>
      <c r="G60" s="168"/>
      <c r="H60" s="168"/>
      <c r="I60" s="168"/>
      <c r="J60" s="169">
        <f>J93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295</v>
      </c>
      <c r="E61" s="174"/>
      <c r="F61" s="174"/>
      <c r="G61" s="174"/>
      <c r="H61" s="174"/>
      <c r="I61" s="174"/>
      <c r="J61" s="175">
        <f>J94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296</v>
      </c>
      <c r="E62" s="174"/>
      <c r="F62" s="174"/>
      <c r="G62" s="174"/>
      <c r="H62" s="174"/>
      <c r="I62" s="174"/>
      <c r="J62" s="175">
        <f>J178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297</v>
      </c>
      <c r="E63" s="174"/>
      <c r="F63" s="174"/>
      <c r="G63" s="174"/>
      <c r="H63" s="174"/>
      <c r="I63" s="174"/>
      <c r="J63" s="175">
        <f>J197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298</v>
      </c>
      <c r="E64" s="174"/>
      <c r="F64" s="174"/>
      <c r="G64" s="174"/>
      <c r="H64" s="174"/>
      <c r="I64" s="174"/>
      <c r="J64" s="175">
        <f>J202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299</v>
      </c>
      <c r="E65" s="174"/>
      <c r="F65" s="174"/>
      <c r="G65" s="174"/>
      <c r="H65" s="174"/>
      <c r="I65" s="174"/>
      <c r="J65" s="175">
        <f>J311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300</v>
      </c>
      <c r="E66" s="174"/>
      <c r="F66" s="174"/>
      <c r="G66" s="174"/>
      <c r="H66" s="174"/>
      <c r="I66" s="174"/>
      <c r="J66" s="175">
        <f>J345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5"/>
      <c r="C67" s="166"/>
      <c r="D67" s="167" t="s">
        <v>301</v>
      </c>
      <c r="E67" s="168"/>
      <c r="F67" s="168"/>
      <c r="G67" s="168"/>
      <c r="H67" s="168"/>
      <c r="I67" s="168"/>
      <c r="J67" s="169">
        <f>J458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1"/>
      <c r="C68" s="172"/>
      <c r="D68" s="173" t="s">
        <v>302</v>
      </c>
      <c r="E68" s="174"/>
      <c r="F68" s="174"/>
      <c r="G68" s="174"/>
      <c r="H68" s="174"/>
      <c r="I68" s="174"/>
      <c r="J68" s="175">
        <f>J459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303</v>
      </c>
      <c r="E69" s="174"/>
      <c r="F69" s="174"/>
      <c r="G69" s="174"/>
      <c r="H69" s="174"/>
      <c r="I69" s="174"/>
      <c r="J69" s="175">
        <f>J468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304</v>
      </c>
      <c r="E70" s="174"/>
      <c r="F70" s="174"/>
      <c r="G70" s="174"/>
      <c r="H70" s="174"/>
      <c r="I70" s="174"/>
      <c r="J70" s="175">
        <f>J489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5"/>
      <c r="C71" s="166"/>
      <c r="D71" s="167" t="s">
        <v>305</v>
      </c>
      <c r="E71" s="168"/>
      <c r="F71" s="168"/>
      <c r="G71" s="168"/>
      <c r="H71" s="168"/>
      <c r="I71" s="168"/>
      <c r="J71" s="169">
        <f>J493</f>
        <v>0</v>
      </c>
      <c r="K71" s="166"/>
      <c r="L71" s="17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1"/>
      <c r="C72" s="172"/>
      <c r="D72" s="173" t="s">
        <v>306</v>
      </c>
      <c r="E72" s="174"/>
      <c r="F72" s="174"/>
      <c r="G72" s="174"/>
      <c r="H72" s="174"/>
      <c r="I72" s="174"/>
      <c r="J72" s="175">
        <f>J494</f>
        <v>0</v>
      </c>
      <c r="K72" s="172"/>
      <c r="L72" s="17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107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0" t="str">
        <f>E7</f>
        <v>Rekonstrukce MK Resslova, Děčín IV</v>
      </c>
      <c r="F82" s="32"/>
      <c r="G82" s="32"/>
      <c r="H82" s="32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91</v>
      </c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69" t="str">
        <f>E9</f>
        <v>712/18-1 - SO 101 Místní komunikace</v>
      </c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F12</f>
        <v xml:space="preserve"> </v>
      </c>
      <c r="G86" s="40"/>
      <c r="H86" s="40"/>
      <c r="I86" s="32" t="s">
        <v>23</v>
      </c>
      <c r="J86" s="72" t="str">
        <f>IF(J12="","",J12)</f>
        <v>16. 12. 2021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40"/>
      <c r="E88" s="40"/>
      <c r="F88" s="27" t="str">
        <f>E15</f>
        <v>Statutární město Děčín</v>
      </c>
      <c r="G88" s="40"/>
      <c r="H88" s="40"/>
      <c r="I88" s="32" t="s">
        <v>32</v>
      </c>
      <c r="J88" s="36" t="str">
        <f>E21</f>
        <v>NDCon s.r.o.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30</v>
      </c>
      <c r="D89" s="40"/>
      <c r="E89" s="40"/>
      <c r="F89" s="27" t="str">
        <f>IF(E18="","",E18)</f>
        <v>Vyplň údaj</v>
      </c>
      <c r="G89" s="40"/>
      <c r="H89" s="40"/>
      <c r="I89" s="32" t="s">
        <v>36</v>
      </c>
      <c r="J89" s="36" t="str">
        <f>E24</f>
        <v>NDCon s.r.o.</v>
      </c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77"/>
      <c r="B91" s="178"/>
      <c r="C91" s="179" t="s">
        <v>108</v>
      </c>
      <c r="D91" s="180" t="s">
        <v>58</v>
      </c>
      <c r="E91" s="180" t="s">
        <v>54</v>
      </c>
      <c r="F91" s="180" t="s">
        <v>55</v>
      </c>
      <c r="G91" s="180" t="s">
        <v>109</v>
      </c>
      <c r="H91" s="180" t="s">
        <v>110</v>
      </c>
      <c r="I91" s="180" t="s">
        <v>111</v>
      </c>
      <c r="J91" s="180" t="s">
        <v>99</v>
      </c>
      <c r="K91" s="181" t="s">
        <v>112</v>
      </c>
      <c r="L91" s="182"/>
      <c r="M91" s="92" t="s">
        <v>19</v>
      </c>
      <c r="N91" s="93" t="s">
        <v>43</v>
      </c>
      <c r="O91" s="93" t="s">
        <v>113</v>
      </c>
      <c r="P91" s="93" t="s">
        <v>114</v>
      </c>
      <c r="Q91" s="93" t="s">
        <v>115</v>
      </c>
      <c r="R91" s="93" t="s">
        <v>116</v>
      </c>
      <c r="S91" s="93" t="s">
        <v>117</v>
      </c>
      <c r="T91" s="94" t="s">
        <v>118</v>
      </c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</row>
    <row r="92" spans="1:63" s="2" customFormat="1" ht="22.8" customHeight="1">
      <c r="A92" s="38"/>
      <c r="B92" s="39"/>
      <c r="C92" s="99" t="s">
        <v>119</v>
      </c>
      <c r="D92" s="40"/>
      <c r="E92" s="40"/>
      <c r="F92" s="40"/>
      <c r="G92" s="40"/>
      <c r="H92" s="40"/>
      <c r="I92" s="40"/>
      <c r="J92" s="183">
        <f>BK92</f>
        <v>0</v>
      </c>
      <c r="K92" s="40"/>
      <c r="L92" s="44"/>
      <c r="M92" s="95"/>
      <c r="N92" s="184"/>
      <c r="O92" s="96"/>
      <c r="P92" s="185">
        <f>P93+P458+P493</f>
        <v>0</v>
      </c>
      <c r="Q92" s="96"/>
      <c r="R92" s="185">
        <f>R93+R458+R493</f>
        <v>454.4931991116699</v>
      </c>
      <c r="S92" s="96"/>
      <c r="T92" s="186">
        <f>T93+T458+T493</f>
        <v>1374.635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72</v>
      </c>
      <c r="AU92" s="17" t="s">
        <v>100</v>
      </c>
      <c r="BK92" s="187">
        <f>BK93+BK458+BK493</f>
        <v>0</v>
      </c>
    </row>
    <row r="93" spans="1:63" s="12" customFormat="1" ht="25.9" customHeight="1">
      <c r="A93" s="12"/>
      <c r="B93" s="188"/>
      <c r="C93" s="189"/>
      <c r="D93" s="190" t="s">
        <v>72</v>
      </c>
      <c r="E93" s="191" t="s">
        <v>307</v>
      </c>
      <c r="F93" s="191" t="s">
        <v>308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P94+P178+P197+P202+P311+P345</f>
        <v>0</v>
      </c>
      <c r="Q93" s="196"/>
      <c r="R93" s="197">
        <f>R94+R178+R197+R202+R311+R345</f>
        <v>454.15689911166993</v>
      </c>
      <c r="S93" s="196"/>
      <c r="T93" s="198">
        <f>T94+T178+T197+T202+T311+T345</f>
        <v>1374.635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81</v>
      </c>
      <c r="AT93" s="200" t="s">
        <v>72</v>
      </c>
      <c r="AU93" s="200" t="s">
        <v>73</v>
      </c>
      <c r="AY93" s="199" t="s">
        <v>123</v>
      </c>
      <c r="BK93" s="201">
        <f>BK94+BK178+BK197+BK202+BK311+BK345</f>
        <v>0</v>
      </c>
    </row>
    <row r="94" spans="1:63" s="12" customFormat="1" ht="22.8" customHeight="1">
      <c r="A94" s="12"/>
      <c r="B94" s="188"/>
      <c r="C94" s="189"/>
      <c r="D94" s="190" t="s">
        <v>72</v>
      </c>
      <c r="E94" s="202" t="s">
        <v>81</v>
      </c>
      <c r="F94" s="202" t="s">
        <v>309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SUM(P95:P177)</f>
        <v>0</v>
      </c>
      <c r="Q94" s="196"/>
      <c r="R94" s="197">
        <f>SUM(R95:R177)</f>
        <v>64.5</v>
      </c>
      <c r="S94" s="196"/>
      <c r="T94" s="198">
        <f>SUM(T95:T177)</f>
        <v>1239.097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81</v>
      </c>
      <c r="AT94" s="200" t="s">
        <v>72</v>
      </c>
      <c r="AU94" s="200" t="s">
        <v>81</v>
      </c>
      <c r="AY94" s="199" t="s">
        <v>123</v>
      </c>
      <c r="BK94" s="201">
        <f>SUM(BK95:BK177)</f>
        <v>0</v>
      </c>
    </row>
    <row r="95" spans="1:65" s="2" customFormat="1" ht="16.5" customHeight="1">
      <c r="A95" s="38"/>
      <c r="B95" s="39"/>
      <c r="C95" s="204" t="s">
        <v>81</v>
      </c>
      <c r="D95" s="204" t="s">
        <v>126</v>
      </c>
      <c r="E95" s="205" t="s">
        <v>310</v>
      </c>
      <c r="F95" s="206" t="s">
        <v>311</v>
      </c>
      <c r="G95" s="207" t="s">
        <v>312</v>
      </c>
      <c r="H95" s="208">
        <v>128</v>
      </c>
      <c r="I95" s="209"/>
      <c r="J95" s="210">
        <f>ROUND(I95*H95,2)</f>
        <v>0</v>
      </c>
      <c r="K95" s="206" t="s">
        <v>313</v>
      </c>
      <c r="L95" s="44"/>
      <c r="M95" s="211" t="s">
        <v>19</v>
      </c>
      <c r="N95" s="212" t="s">
        <v>44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0.255</v>
      </c>
      <c r="T95" s="214">
        <f>S95*H95</f>
        <v>32.64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141</v>
      </c>
      <c r="AT95" s="215" t="s">
        <v>126</v>
      </c>
      <c r="AU95" s="215" t="s">
        <v>83</v>
      </c>
      <c r="AY95" s="17" t="s">
        <v>123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81</v>
      </c>
      <c r="BK95" s="216">
        <f>ROUND(I95*H95,2)</f>
        <v>0</v>
      </c>
      <c r="BL95" s="17" t="s">
        <v>141</v>
      </c>
      <c r="BM95" s="215" t="s">
        <v>314</v>
      </c>
    </row>
    <row r="96" spans="1:47" s="2" customFormat="1" ht="12">
      <c r="A96" s="38"/>
      <c r="B96" s="39"/>
      <c r="C96" s="40"/>
      <c r="D96" s="217" t="s">
        <v>132</v>
      </c>
      <c r="E96" s="40"/>
      <c r="F96" s="218" t="s">
        <v>315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132</v>
      </c>
      <c r="AU96" s="17" t="s">
        <v>83</v>
      </c>
    </row>
    <row r="97" spans="1:47" s="2" customFormat="1" ht="12">
      <c r="A97" s="38"/>
      <c r="B97" s="39"/>
      <c r="C97" s="40"/>
      <c r="D97" s="229" t="s">
        <v>316</v>
      </c>
      <c r="E97" s="40"/>
      <c r="F97" s="230" t="s">
        <v>317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316</v>
      </c>
      <c r="AU97" s="17" t="s">
        <v>83</v>
      </c>
    </row>
    <row r="98" spans="1:51" s="13" customFormat="1" ht="12">
      <c r="A98" s="13"/>
      <c r="B98" s="231"/>
      <c r="C98" s="232"/>
      <c r="D98" s="217" t="s">
        <v>318</v>
      </c>
      <c r="E98" s="233" t="s">
        <v>253</v>
      </c>
      <c r="F98" s="234" t="s">
        <v>319</v>
      </c>
      <c r="G98" s="232"/>
      <c r="H98" s="235">
        <v>128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318</v>
      </c>
      <c r="AU98" s="241" t="s">
        <v>83</v>
      </c>
      <c r="AV98" s="13" t="s">
        <v>83</v>
      </c>
      <c r="AW98" s="13" t="s">
        <v>35</v>
      </c>
      <c r="AX98" s="13" t="s">
        <v>81</v>
      </c>
      <c r="AY98" s="241" t="s">
        <v>123</v>
      </c>
    </row>
    <row r="99" spans="1:65" s="2" customFormat="1" ht="16.5" customHeight="1">
      <c r="A99" s="38"/>
      <c r="B99" s="39"/>
      <c r="C99" s="204" t="s">
        <v>83</v>
      </c>
      <c r="D99" s="204" t="s">
        <v>126</v>
      </c>
      <c r="E99" s="205" t="s">
        <v>320</v>
      </c>
      <c r="F99" s="206" t="s">
        <v>321</v>
      </c>
      <c r="G99" s="207" t="s">
        <v>312</v>
      </c>
      <c r="H99" s="208">
        <v>95.5</v>
      </c>
      <c r="I99" s="209"/>
      <c r="J99" s="210">
        <f>ROUND(I99*H99,2)</f>
        <v>0</v>
      </c>
      <c r="K99" s="206" t="s">
        <v>313</v>
      </c>
      <c r="L99" s="44"/>
      <c r="M99" s="211" t="s">
        <v>19</v>
      </c>
      <c r="N99" s="212" t="s">
        <v>44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0.26</v>
      </c>
      <c r="T99" s="214">
        <f>S99*H99</f>
        <v>24.830000000000002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141</v>
      </c>
      <c r="AT99" s="215" t="s">
        <v>126</v>
      </c>
      <c r="AU99" s="215" t="s">
        <v>83</v>
      </c>
      <c r="AY99" s="17" t="s">
        <v>123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81</v>
      </c>
      <c r="BK99" s="216">
        <f>ROUND(I99*H99,2)</f>
        <v>0</v>
      </c>
      <c r="BL99" s="17" t="s">
        <v>141</v>
      </c>
      <c r="BM99" s="215" t="s">
        <v>322</v>
      </c>
    </row>
    <row r="100" spans="1:47" s="2" customFormat="1" ht="12">
      <c r="A100" s="38"/>
      <c r="B100" s="39"/>
      <c r="C100" s="40"/>
      <c r="D100" s="217" t="s">
        <v>132</v>
      </c>
      <c r="E100" s="40"/>
      <c r="F100" s="218" t="s">
        <v>323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132</v>
      </c>
      <c r="AU100" s="17" t="s">
        <v>83</v>
      </c>
    </row>
    <row r="101" spans="1:47" s="2" customFormat="1" ht="12">
      <c r="A101" s="38"/>
      <c r="B101" s="39"/>
      <c r="C101" s="40"/>
      <c r="D101" s="229" t="s">
        <v>316</v>
      </c>
      <c r="E101" s="40"/>
      <c r="F101" s="230" t="s">
        <v>324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316</v>
      </c>
      <c r="AU101" s="17" t="s">
        <v>83</v>
      </c>
    </row>
    <row r="102" spans="1:51" s="13" customFormat="1" ht="12">
      <c r="A102" s="13"/>
      <c r="B102" s="231"/>
      <c r="C102" s="232"/>
      <c r="D102" s="217" t="s">
        <v>318</v>
      </c>
      <c r="E102" s="233" t="s">
        <v>261</v>
      </c>
      <c r="F102" s="234" t="s">
        <v>325</v>
      </c>
      <c r="G102" s="232"/>
      <c r="H102" s="235">
        <v>95.5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318</v>
      </c>
      <c r="AU102" s="241" t="s">
        <v>83</v>
      </c>
      <c r="AV102" s="13" t="s">
        <v>83</v>
      </c>
      <c r="AW102" s="13" t="s">
        <v>35</v>
      </c>
      <c r="AX102" s="13" t="s">
        <v>81</v>
      </c>
      <c r="AY102" s="241" t="s">
        <v>123</v>
      </c>
    </row>
    <row r="103" spans="1:65" s="2" customFormat="1" ht="21.75" customHeight="1">
      <c r="A103" s="38"/>
      <c r="B103" s="39"/>
      <c r="C103" s="204" t="s">
        <v>137</v>
      </c>
      <c r="D103" s="204" t="s">
        <v>126</v>
      </c>
      <c r="E103" s="205" t="s">
        <v>326</v>
      </c>
      <c r="F103" s="206" t="s">
        <v>327</v>
      </c>
      <c r="G103" s="207" t="s">
        <v>312</v>
      </c>
      <c r="H103" s="208">
        <v>61.6</v>
      </c>
      <c r="I103" s="209"/>
      <c r="J103" s="210">
        <f>ROUND(I103*H103,2)</f>
        <v>0</v>
      </c>
      <c r="K103" s="206" t="s">
        <v>313</v>
      </c>
      <c r="L103" s="44"/>
      <c r="M103" s="211" t="s">
        <v>19</v>
      </c>
      <c r="N103" s="212" t="s">
        <v>44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0.325</v>
      </c>
      <c r="T103" s="214">
        <f>S103*H103</f>
        <v>20.02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141</v>
      </c>
      <c r="AT103" s="215" t="s">
        <v>126</v>
      </c>
      <c r="AU103" s="215" t="s">
        <v>83</v>
      </c>
      <c r="AY103" s="17" t="s">
        <v>123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81</v>
      </c>
      <c r="BK103" s="216">
        <f>ROUND(I103*H103,2)</f>
        <v>0</v>
      </c>
      <c r="BL103" s="17" t="s">
        <v>141</v>
      </c>
      <c r="BM103" s="215" t="s">
        <v>328</v>
      </c>
    </row>
    <row r="104" spans="1:47" s="2" customFormat="1" ht="12">
      <c r="A104" s="38"/>
      <c r="B104" s="39"/>
      <c r="C104" s="40"/>
      <c r="D104" s="217" t="s">
        <v>132</v>
      </c>
      <c r="E104" s="40"/>
      <c r="F104" s="218" t="s">
        <v>329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132</v>
      </c>
      <c r="AU104" s="17" t="s">
        <v>83</v>
      </c>
    </row>
    <row r="105" spans="1:47" s="2" customFormat="1" ht="12">
      <c r="A105" s="38"/>
      <c r="B105" s="39"/>
      <c r="C105" s="40"/>
      <c r="D105" s="229" t="s">
        <v>316</v>
      </c>
      <c r="E105" s="40"/>
      <c r="F105" s="230" t="s">
        <v>330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316</v>
      </c>
      <c r="AU105" s="17" t="s">
        <v>83</v>
      </c>
    </row>
    <row r="106" spans="1:51" s="13" customFormat="1" ht="12">
      <c r="A106" s="13"/>
      <c r="B106" s="231"/>
      <c r="C106" s="232"/>
      <c r="D106" s="217" t="s">
        <v>318</v>
      </c>
      <c r="E106" s="233" t="s">
        <v>255</v>
      </c>
      <c r="F106" s="234" t="s">
        <v>331</v>
      </c>
      <c r="G106" s="232"/>
      <c r="H106" s="235">
        <v>61.6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318</v>
      </c>
      <c r="AU106" s="241" t="s">
        <v>83</v>
      </c>
      <c r="AV106" s="13" t="s">
        <v>83</v>
      </c>
      <c r="AW106" s="13" t="s">
        <v>35</v>
      </c>
      <c r="AX106" s="13" t="s">
        <v>81</v>
      </c>
      <c r="AY106" s="241" t="s">
        <v>123</v>
      </c>
    </row>
    <row r="107" spans="1:65" s="2" customFormat="1" ht="16.5" customHeight="1">
      <c r="A107" s="38"/>
      <c r="B107" s="39"/>
      <c r="C107" s="204" t="s">
        <v>141</v>
      </c>
      <c r="D107" s="204" t="s">
        <v>126</v>
      </c>
      <c r="E107" s="205" t="s">
        <v>332</v>
      </c>
      <c r="F107" s="206" t="s">
        <v>333</v>
      </c>
      <c r="G107" s="207" t="s">
        <v>312</v>
      </c>
      <c r="H107" s="208">
        <v>473.6</v>
      </c>
      <c r="I107" s="209"/>
      <c r="J107" s="210">
        <f>ROUND(I107*H107,2)</f>
        <v>0</v>
      </c>
      <c r="K107" s="206" t="s">
        <v>313</v>
      </c>
      <c r="L107" s="44"/>
      <c r="M107" s="211" t="s">
        <v>19</v>
      </c>
      <c r="N107" s="212" t="s">
        <v>44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0.29</v>
      </c>
      <c r="T107" s="214">
        <f>S107*H107</f>
        <v>137.344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141</v>
      </c>
      <c r="AT107" s="215" t="s">
        <v>126</v>
      </c>
      <c r="AU107" s="215" t="s">
        <v>83</v>
      </c>
      <c r="AY107" s="17" t="s">
        <v>123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81</v>
      </c>
      <c r="BK107" s="216">
        <f>ROUND(I107*H107,2)</f>
        <v>0</v>
      </c>
      <c r="BL107" s="17" t="s">
        <v>141</v>
      </c>
      <c r="BM107" s="215" t="s">
        <v>334</v>
      </c>
    </row>
    <row r="108" spans="1:47" s="2" customFormat="1" ht="12">
      <c r="A108" s="38"/>
      <c r="B108" s="39"/>
      <c r="C108" s="40"/>
      <c r="D108" s="217" t="s">
        <v>132</v>
      </c>
      <c r="E108" s="40"/>
      <c r="F108" s="218" t="s">
        <v>335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132</v>
      </c>
      <c r="AU108" s="17" t="s">
        <v>83</v>
      </c>
    </row>
    <row r="109" spans="1:47" s="2" customFormat="1" ht="12">
      <c r="A109" s="38"/>
      <c r="B109" s="39"/>
      <c r="C109" s="40"/>
      <c r="D109" s="229" t="s">
        <v>316</v>
      </c>
      <c r="E109" s="40"/>
      <c r="F109" s="230" t="s">
        <v>336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316</v>
      </c>
      <c r="AU109" s="17" t="s">
        <v>83</v>
      </c>
    </row>
    <row r="110" spans="1:51" s="13" customFormat="1" ht="12">
      <c r="A110" s="13"/>
      <c r="B110" s="231"/>
      <c r="C110" s="232"/>
      <c r="D110" s="217" t="s">
        <v>318</v>
      </c>
      <c r="E110" s="233" t="s">
        <v>263</v>
      </c>
      <c r="F110" s="234" t="s">
        <v>337</v>
      </c>
      <c r="G110" s="232"/>
      <c r="H110" s="235">
        <v>473.6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318</v>
      </c>
      <c r="AU110" s="241" t="s">
        <v>83</v>
      </c>
      <c r="AV110" s="13" t="s">
        <v>83</v>
      </c>
      <c r="AW110" s="13" t="s">
        <v>35</v>
      </c>
      <c r="AX110" s="13" t="s">
        <v>81</v>
      </c>
      <c r="AY110" s="241" t="s">
        <v>123</v>
      </c>
    </row>
    <row r="111" spans="1:65" s="2" customFormat="1" ht="16.5" customHeight="1">
      <c r="A111" s="38"/>
      <c r="B111" s="39"/>
      <c r="C111" s="204" t="s">
        <v>122</v>
      </c>
      <c r="D111" s="204" t="s">
        <v>126</v>
      </c>
      <c r="E111" s="205" t="s">
        <v>338</v>
      </c>
      <c r="F111" s="206" t="s">
        <v>339</v>
      </c>
      <c r="G111" s="207" t="s">
        <v>312</v>
      </c>
      <c r="H111" s="208">
        <v>188.5</v>
      </c>
      <c r="I111" s="209"/>
      <c r="J111" s="210">
        <f>ROUND(I111*H111,2)</f>
        <v>0</v>
      </c>
      <c r="K111" s="206" t="s">
        <v>313</v>
      </c>
      <c r="L111" s="44"/>
      <c r="M111" s="211" t="s">
        <v>19</v>
      </c>
      <c r="N111" s="212" t="s">
        <v>44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0.098</v>
      </c>
      <c r="T111" s="214">
        <f>S111*H111</f>
        <v>18.473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141</v>
      </c>
      <c r="AT111" s="215" t="s">
        <v>126</v>
      </c>
      <c r="AU111" s="215" t="s">
        <v>83</v>
      </c>
      <c r="AY111" s="17" t="s">
        <v>123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81</v>
      </c>
      <c r="BK111" s="216">
        <f>ROUND(I111*H111,2)</f>
        <v>0</v>
      </c>
      <c r="BL111" s="17" t="s">
        <v>141</v>
      </c>
      <c r="BM111" s="215" t="s">
        <v>340</v>
      </c>
    </row>
    <row r="112" spans="1:47" s="2" customFormat="1" ht="12">
      <c r="A112" s="38"/>
      <c r="B112" s="39"/>
      <c r="C112" s="40"/>
      <c r="D112" s="217" t="s">
        <v>132</v>
      </c>
      <c r="E112" s="40"/>
      <c r="F112" s="218" t="s">
        <v>341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132</v>
      </c>
      <c r="AU112" s="17" t="s">
        <v>83</v>
      </c>
    </row>
    <row r="113" spans="1:47" s="2" customFormat="1" ht="12">
      <c r="A113" s="38"/>
      <c r="B113" s="39"/>
      <c r="C113" s="40"/>
      <c r="D113" s="229" t="s">
        <v>316</v>
      </c>
      <c r="E113" s="40"/>
      <c r="F113" s="230" t="s">
        <v>342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316</v>
      </c>
      <c r="AU113" s="17" t="s">
        <v>83</v>
      </c>
    </row>
    <row r="114" spans="1:47" s="2" customFormat="1" ht="12">
      <c r="A114" s="38"/>
      <c r="B114" s="39"/>
      <c r="C114" s="40"/>
      <c r="D114" s="217" t="s">
        <v>180</v>
      </c>
      <c r="E114" s="40"/>
      <c r="F114" s="222" t="s">
        <v>343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180</v>
      </c>
      <c r="AU114" s="17" t="s">
        <v>83</v>
      </c>
    </row>
    <row r="115" spans="1:51" s="13" customFormat="1" ht="12">
      <c r="A115" s="13"/>
      <c r="B115" s="231"/>
      <c r="C115" s="232"/>
      <c r="D115" s="217" t="s">
        <v>318</v>
      </c>
      <c r="E115" s="233" t="s">
        <v>257</v>
      </c>
      <c r="F115" s="234" t="s">
        <v>344</v>
      </c>
      <c r="G115" s="232"/>
      <c r="H115" s="235">
        <v>188.5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318</v>
      </c>
      <c r="AU115" s="241" t="s">
        <v>83</v>
      </c>
      <c r="AV115" s="13" t="s">
        <v>83</v>
      </c>
      <c r="AW115" s="13" t="s">
        <v>35</v>
      </c>
      <c r="AX115" s="13" t="s">
        <v>81</v>
      </c>
      <c r="AY115" s="241" t="s">
        <v>123</v>
      </c>
    </row>
    <row r="116" spans="1:65" s="2" customFormat="1" ht="16.5" customHeight="1">
      <c r="A116" s="38"/>
      <c r="B116" s="39"/>
      <c r="C116" s="204" t="s">
        <v>149</v>
      </c>
      <c r="D116" s="204" t="s">
        <v>126</v>
      </c>
      <c r="E116" s="205" t="s">
        <v>345</v>
      </c>
      <c r="F116" s="206" t="s">
        <v>346</v>
      </c>
      <c r="G116" s="207" t="s">
        <v>312</v>
      </c>
      <c r="H116" s="208">
        <v>1199</v>
      </c>
      <c r="I116" s="209"/>
      <c r="J116" s="210">
        <f>ROUND(I116*H116,2)</f>
        <v>0</v>
      </c>
      <c r="K116" s="206" t="s">
        <v>313</v>
      </c>
      <c r="L116" s="44"/>
      <c r="M116" s="211" t="s">
        <v>19</v>
      </c>
      <c r="N116" s="212" t="s">
        <v>44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0.58</v>
      </c>
      <c r="T116" s="214">
        <f>S116*H116</f>
        <v>695.42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141</v>
      </c>
      <c r="AT116" s="215" t="s">
        <v>126</v>
      </c>
      <c r="AU116" s="215" t="s">
        <v>83</v>
      </c>
      <c r="AY116" s="17" t="s">
        <v>123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81</v>
      </c>
      <c r="BK116" s="216">
        <f>ROUND(I116*H116,2)</f>
        <v>0</v>
      </c>
      <c r="BL116" s="17" t="s">
        <v>141</v>
      </c>
      <c r="BM116" s="215" t="s">
        <v>347</v>
      </c>
    </row>
    <row r="117" spans="1:47" s="2" customFormat="1" ht="12">
      <c r="A117" s="38"/>
      <c r="B117" s="39"/>
      <c r="C117" s="40"/>
      <c r="D117" s="217" t="s">
        <v>132</v>
      </c>
      <c r="E117" s="40"/>
      <c r="F117" s="218" t="s">
        <v>348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132</v>
      </c>
      <c r="AU117" s="17" t="s">
        <v>83</v>
      </c>
    </row>
    <row r="118" spans="1:47" s="2" customFormat="1" ht="12">
      <c r="A118" s="38"/>
      <c r="B118" s="39"/>
      <c r="C118" s="40"/>
      <c r="D118" s="229" t="s">
        <v>316</v>
      </c>
      <c r="E118" s="40"/>
      <c r="F118" s="230" t="s">
        <v>349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316</v>
      </c>
      <c r="AU118" s="17" t="s">
        <v>83</v>
      </c>
    </row>
    <row r="119" spans="1:51" s="13" customFormat="1" ht="12">
      <c r="A119" s="13"/>
      <c r="B119" s="231"/>
      <c r="C119" s="232"/>
      <c r="D119" s="217" t="s">
        <v>318</v>
      </c>
      <c r="E119" s="233" t="s">
        <v>265</v>
      </c>
      <c r="F119" s="234" t="s">
        <v>350</v>
      </c>
      <c r="G119" s="232"/>
      <c r="H119" s="235">
        <v>1199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1" t="s">
        <v>318</v>
      </c>
      <c r="AU119" s="241" t="s">
        <v>83</v>
      </c>
      <c r="AV119" s="13" t="s">
        <v>83</v>
      </c>
      <c r="AW119" s="13" t="s">
        <v>35</v>
      </c>
      <c r="AX119" s="13" t="s">
        <v>81</v>
      </c>
      <c r="AY119" s="241" t="s">
        <v>123</v>
      </c>
    </row>
    <row r="120" spans="1:65" s="2" customFormat="1" ht="16.5" customHeight="1">
      <c r="A120" s="38"/>
      <c r="B120" s="39"/>
      <c r="C120" s="204" t="s">
        <v>156</v>
      </c>
      <c r="D120" s="204" t="s">
        <v>126</v>
      </c>
      <c r="E120" s="205" t="s">
        <v>351</v>
      </c>
      <c r="F120" s="206" t="s">
        <v>352</v>
      </c>
      <c r="G120" s="207" t="s">
        <v>312</v>
      </c>
      <c r="H120" s="208">
        <v>1025</v>
      </c>
      <c r="I120" s="209"/>
      <c r="J120" s="210">
        <f>ROUND(I120*H120,2)</f>
        <v>0</v>
      </c>
      <c r="K120" s="206" t="s">
        <v>313</v>
      </c>
      <c r="L120" s="44"/>
      <c r="M120" s="211" t="s">
        <v>19</v>
      </c>
      <c r="N120" s="212" t="s">
        <v>44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0.22</v>
      </c>
      <c r="T120" s="214">
        <f>S120*H120</f>
        <v>225.5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141</v>
      </c>
      <c r="AT120" s="215" t="s">
        <v>126</v>
      </c>
      <c r="AU120" s="215" t="s">
        <v>83</v>
      </c>
      <c r="AY120" s="17" t="s">
        <v>123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81</v>
      </c>
      <c r="BK120" s="216">
        <f>ROUND(I120*H120,2)</f>
        <v>0</v>
      </c>
      <c r="BL120" s="17" t="s">
        <v>141</v>
      </c>
      <c r="BM120" s="215" t="s">
        <v>353</v>
      </c>
    </row>
    <row r="121" spans="1:47" s="2" customFormat="1" ht="12">
      <c r="A121" s="38"/>
      <c r="B121" s="39"/>
      <c r="C121" s="40"/>
      <c r="D121" s="217" t="s">
        <v>132</v>
      </c>
      <c r="E121" s="40"/>
      <c r="F121" s="218" t="s">
        <v>354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132</v>
      </c>
      <c r="AU121" s="17" t="s">
        <v>83</v>
      </c>
    </row>
    <row r="122" spans="1:47" s="2" customFormat="1" ht="12">
      <c r="A122" s="38"/>
      <c r="B122" s="39"/>
      <c r="C122" s="40"/>
      <c r="D122" s="229" t="s">
        <v>316</v>
      </c>
      <c r="E122" s="40"/>
      <c r="F122" s="230" t="s">
        <v>355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316</v>
      </c>
      <c r="AU122" s="17" t="s">
        <v>83</v>
      </c>
    </row>
    <row r="123" spans="1:47" s="2" customFormat="1" ht="12">
      <c r="A123" s="38"/>
      <c r="B123" s="39"/>
      <c r="C123" s="40"/>
      <c r="D123" s="217" t="s">
        <v>180</v>
      </c>
      <c r="E123" s="40"/>
      <c r="F123" s="222" t="s">
        <v>356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180</v>
      </c>
      <c r="AU123" s="17" t="s">
        <v>83</v>
      </c>
    </row>
    <row r="124" spans="1:51" s="13" customFormat="1" ht="12">
      <c r="A124" s="13"/>
      <c r="B124" s="231"/>
      <c r="C124" s="232"/>
      <c r="D124" s="217" t="s">
        <v>318</v>
      </c>
      <c r="E124" s="233" t="s">
        <v>259</v>
      </c>
      <c r="F124" s="234" t="s">
        <v>357</v>
      </c>
      <c r="G124" s="232"/>
      <c r="H124" s="235">
        <v>1025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1" t="s">
        <v>318</v>
      </c>
      <c r="AU124" s="241" t="s">
        <v>83</v>
      </c>
      <c r="AV124" s="13" t="s">
        <v>83</v>
      </c>
      <c r="AW124" s="13" t="s">
        <v>35</v>
      </c>
      <c r="AX124" s="13" t="s">
        <v>81</v>
      </c>
      <c r="AY124" s="241" t="s">
        <v>123</v>
      </c>
    </row>
    <row r="125" spans="1:65" s="2" customFormat="1" ht="16.5" customHeight="1">
      <c r="A125" s="38"/>
      <c r="B125" s="39"/>
      <c r="C125" s="204" t="s">
        <v>159</v>
      </c>
      <c r="D125" s="204" t="s">
        <v>126</v>
      </c>
      <c r="E125" s="205" t="s">
        <v>358</v>
      </c>
      <c r="F125" s="206" t="s">
        <v>359</v>
      </c>
      <c r="G125" s="207" t="s">
        <v>360</v>
      </c>
      <c r="H125" s="208">
        <v>414</v>
      </c>
      <c r="I125" s="209"/>
      <c r="J125" s="210">
        <f>ROUND(I125*H125,2)</f>
        <v>0</v>
      </c>
      <c r="K125" s="206" t="s">
        <v>313</v>
      </c>
      <c r="L125" s="44"/>
      <c r="M125" s="211" t="s">
        <v>19</v>
      </c>
      <c r="N125" s="212" t="s">
        <v>44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0.205</v>
      </c>
      <c r="T125" s="214">
        <f>S125*H125</f>
        <v>84.86999999999999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141</v>
      </c>
      <c r="AT125" s="215" t="s">
        <v>126</v>
      </c>
      <c r="AU125" s="215" t="s">
        <v>83</v>
      </c>
      <c r="AY125" s="17" t="s">
        <v>123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81</v>
      </c>
      <c r="BK125" s="216">
        <f>ROUND(I125*H125,2)</f>
        <v>0</v>
      </c>
      <c r="BL125" s="17" t="s">
        <v>141</v>
      </c>
      <c r="BM125" s="215" t="s">
        <v>361</v>
      </c>
    </row>
    <row r="126" spans="1:47" s="2" customFormat="1" ht="12">
      <c r="A126" s="38"/>
      <c r="B126" s="39"/>
      <c r="C126" s="40"/>
      <c r="D126" s="217" t="s">
        <v>132</v>
      </c>
      <c r="E126" s="40"/>
      <c r="F126" s="218" t="s">
        <v>362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132</v>
      </c>
      <c r="AU126" s="17" t="s">
        <v>83</v>
      </c>
    </row>
    <row r="127" spans="1:47" s="2" customFormat="1" ht="12">
      <c r="A127" s="38"/>
      <c r="B127" s="39"/>
      <c r="C127" s="40"/>
      <c r="D127" s="229" t="s">
        <v>316</v>
      </c>
      <c r="E127" s="40"/>
      <c r="F127" s="230" t="s">
        <v>363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316</v>
      </c>
      <c r="AU127" s="17" t="s">
        <v>83</v>
      </c>
    </row>
    <row r="128" spans="1:51" s="13" customFormat="1" ht="12">
      <c r="A128" s="13"/>
      <c r="B128" s="231"/>
      <c r="C128" s="232"/>
      <c r="D128" s="217" t="s">
        <v>318</v>
      </c>
      <c r="E128" s="233" t="s">
        <v>246</v>
      </c>
      <c r="F128" s="234" t="s">
        <v>364</v>
      </c>
      <c r="G128" s="232"/>
      <c r="H128" s="235">
        <v>414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318</v>
      </c>
      <c r="AU128" s="241" t="s">
        <v>83</v>
      </c>
      <c r="AV128" s="13" t="s">
        <v>83</v>
      </c>
      <c r="AW128" s="13" t="s">
        <v>35</v>
      </c>
      <c r="AX128" s="13" t="s">
        <v>81</v>
      </c>
      <c r="AY128" s="241" t="s">
        <v>123</v>
      </c>
    </row>
    <row r="129" spans="1:65" s="2" customFormat="1" ht="21.75" customHeight="1">
      <c r="A129" s="38"/>
      <c r="B129" s="39"/>
      <c r="C129" s="204" t="s">
        <v>164</v>
      </c>
      <c r="D129" s="204" t="s">
        <v>126</v>
      </c>
      <c r="E129" s="205" t="s">
        <v>365</v>
      </c>
      <c r="F129" s="206" t="s">
        <v>366</v>
      </c>
      <c r="G129" s="207" t="s">
        <v>367</v>
      </c>
      <c r="H129" s="208">
        <v>40.14</v>
      </c>
      <c r="I129" s="209"/>
      <c r="J129" s="210">
        <f>ROUND(I129*H129,2)</f>
        <v>0</v>
      </c>
      <c r="K129" s="206" t="s">
        <v>313</v>
      </c>
      <c r="L129" s="44"/>
      <c r="M129" s="211" t="s">
        <v>19</v>
      </c>
      <c r="N129" s="212" t="s">
        <v>44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141</v>
      </c>
      <c r="AT129" s="215" t="s">
        <v>126</v>
      </c>
      <c r="AU129" s="215" t="s">
        <v>83</v>
      </c>
      <c r="AY129" s="17" t="s">
        <v>123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81</v>
      </c>
      <c r="BK129" s="216">
        <f>ROUND(I129*H129,2)</f>
        <v>0</v>
      </c>
      <c r="BL129" s="17" t="s">
        <v>141</v>
      </c>
      <c r="BM129" s="215" t="s">
        <v>368</v>
      </c>
    </row>
    <row r="130" spans="1:47" s="2" customFormat="1" ht="12">
      <c r="A130" s="38"/>
      <c r="B130" s="39"/>
      <c r="C130" s="40"/>
      <c r="D130" s="217" t="s">
        <v>132</v>
      </c>
      <c r="E130" s="40"/>
      <c r="F130" s="218" t="s">
        <v>369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132</v>
      </c>
      <c r="AU130" s="17" t="s">
        <v>83</v>
      </c>
    </row>
    <row r="131" spans="1:47" s="2" customFormat="1" ht="12">
      <c r="A131" s="38"/>
      <c r="B131" s="39"/>
      <c r="C131" s="40"/>
      <c r="D131" s="229" t="s">
        <v>316</v>
      </c>
      <c r="E131" s="40"/>
      <c r="F131" s="230" t="s">
        <v>370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316</v>
      </c>
      <c r="AU131" s="17" t="s">
        <v>83</v>
      </c>
    </row>
    <row r="132" spans="1:47" s="2" customFormat="1" ht="12">
      <c r="A132" s="38"/>
      <c r="B132" s="39"/>
      <c r="C132" s="40"/>
      <c r="D132" s="217" t="s">
        <v>180</v>
      </c>
      <c r="E132" s="40"/>
      <c r="F132" s="222" t="s">
        <v>371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180</v>
      </c>
      <c r="AU132" s="17" t="s">
        <v>83</v>
      </c>
    </row>
    <row r="133" spans="1:51" s="13" customFormat="1" ht="12">
      <c r="A133" s="13"/>
      <c r="B133" s="231"/>
      <c r="C133" s="232"/>
      <c r="D133" s="217" t="s">
        <v>318</v>
      </c>
      <c r="E133" s="233" t="s">
        <v>290</v>
      </c>
      <c r="F133" s="234" t="s">
        <v>372</v>
      </c>
      <c r="G133" s="232"/>
      <c r="H133" s="235">
        <v>40.14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318</v>
      </c>
      <c r="AU133" s="241" t="s">
        <v>83</v>
      </c>
      <c r="AV133" s="13" t="s">
        <v>83</v>
      </c>
      <c r="AW133" s="13" t="s">
        <v>35</v>
      </c>
      <c r="AX133" s="13" t="s">
        <v>81</v>
      </c>
      <c r="AY133" s="241" t="s">
        <v>123</v>
      </c>
    </row>
    <row r="134" spans="1:65" s="2" customFormat="1" ht="21.75" customHeight="1">
      <c r="A134" s="38"/>
      <c r="B134" s="39"/>
      <c r="C134" s="204" t="s">
        <v>168</v>
      </c>
      <c r="D134" s="204" t="s">
        <v>126</v>
      </c>
      <c r="E134" s="205" t="s">
        <v>373</v>
      </c>
      <c r="F134" s="206" t="s">
        <v>374</v>
      </c>
      <c r="G134" s="207" t="s">
        <v>367</v>
      </c>
      <c r="H134" s="208">
        <v>480</v>
      </c>
      <c r="I134" s="209"/>
      <c r="J134" s="210">
        <f>ROUND(I134*H134,2)</f>
        <v>0</v>
      </c>
      <c r="K134" s="206" t="s">
        <v>313</v>
      </c>
      <c r="L134" s="44"/>
      <c r="M134" s="211" t="s">
        <v>19</v>
      </c>
      <c r="N134" s="212" t="s">
        <v>44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141</v>
      </c>
      <c r="AT134" s="215" t="s">
        <v>126</v>
      </c>
      <c r="AU134" s="215" t="s">
        <v>83</v>
      </c>
      <c r="AY134" s="17" t="s">
        <v>123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81</v>
      </c>
      <c r="BK134" s="216">
        <f>ROUND(I134*H134,2)</f>
        <v>0</v>
      </c>
      <c r="BL134" s="17" t="s">
        <v>141</v>
      </c>
      <c r="BM134" s="215" t="s">
        <v>375</v>
      </c>
    </row>
    <row r="135" spans="1:47" s="2" customFormat="1" ht="12">
      <c r="A135" s="38"/>
      <c r="B135" s="39"/>
      <c r="C135" s="40"/>
      <c r="D135" s="217" t="s">
        <v>132</v>
      </c>
      <c r="E135" s="40"/>
      <c r="F135" s="218" t="s">
        <v>376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132</v>
      </c>
      <c r="AU135" s="17" t="s">
        <v>83</v>
      </c>
    </row>
    <row r="136" spans="1:47" s="2" customFormat="1" ht="12">
      <c r="A136" s="38"/>
      <c r="B136" s="39"/>
      <c r="C136" s="40"/>
      <c r="D136" s="229" t="s">
        <v>316</v>
      </c>
      <c r="E136" s="40"/>
      <c r="F136" s="230" t="s">
        <v>377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316</v>
      </c>
      <c r="AU136" s="17" t="s">
        <v>83</v>
      </c>
    </row>
    <row r="137" spans="1:51" s="13" customFormat="1" ht="12">
      <c r="A137" s="13"/>
      <c r="B137" s="231"/>
      <c r="C137" s="232"/>
      <c r="D137" s="217" t="s">
        <v>318</v>
      </c>
      <c r="E137" s="233" t="s">
        <v>267</v>
      </c>
      <c r="F137" s="234" t="s">
        <v>378</v>
      </c>
      <c r="G137" s="232"/>
      <c r="H137" s="235">
        <v>310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318</v>
      </c>
      <c r="AU137" s="241" t="s">
        <v>83</v>
      </c>
      <c r="AV137" s="13" t="s">
        <v>83</v>
      </c>
      <c r="AW137" s="13" t="s">
        <v>35</v>
      </c>
      <c r="AX137" s="13" t="s">
        <v>73</v>
      </c>
      <c r="AY137" s="241" t="s">
        <v>123</v>
      </c>
    </row>
    <row r="138" spans="1:51" s="13" customFormat="1" ht="12">
      <c r="A138" s="13"/>
      <c r="B138" s="231"/>
      <c r="C138" s="232"/>
      <c r="D138" s="217" t="s">
        <v>318</v>
      </c>
      <c r="E138" s="233" t="s">
        <v>286</v>
      </c>
      <c r="F138" s="234" t="s">
        <v>379</v>
      </c>
      <c r="G138" s="232"/>
      <c r="H138" s="235">
        <v>170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318</v>
      </c>
      <c r="AU138" s="241" t="s">
        <v>83</v>
      </c>
      <c r="AV138" s="13" t="s">
        <v>83</v>
      </c>
      <c r="AW138" s="13" t="s">
        <v>35</v>
      </c>
      <c r="AX138" s="13" t="s">
        <v>73</v>
      </c>
      <c r="AY138" s="241" t="s">
        <v>123</v>
      </c>
    </row>
    <row r="139" spans="1:51" s="14" customFormat="1" ht="12">
      <c r="A139" s="14"/>
      <c r="B139" s="242"/>
      <c r="C139" s="243"/>
      <c r="D139" s="217" t="s">
        <v>318</v>
      </c>
      <c r="E139" s="244" t="s">
        <v>19</v>
      </c>
      <c r="F139" s="245" t="s">
        <v>380</v>
      </c>
      <c r="G139" s="243"/>
      <c r="H139" s="246">
        <v>480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318</v>
      </c>
      <c r="AU139" s="252" t="s">
        <v>83</v>
      </c>
      <c r="AV139" s="14" t="s">
        <v>141</v>
      </c>
      <c r="AW139" s="14" t="s">
        <v>35</v>
      </c>
      <c r="AX139" s="14" t="s">
        <v>81</v>
      </c>
      <c r="AY139" s="252" t="s">
        <v>123</v>
      </c>
    </row>
    <row r="140" spans="1:65" s="2" customFormat="1" ht="24.15" customHeight="1">
      <c r="A140" s="38"/>
      <c r="B140" s="39"/>
      <c r="C140" s="204" t="s">
        <v>175</v>
      </c>
      <c r="D140" s="204" t="s">
        <v>126</v>
      </c>
      <c r="E140" s="205" t="s">
        <v>381</v>
      </c>
      <c r="F140" s="206" t="s">
        <v>382</v>
      </c>
      <c r="G140" s="207" t="s">
        <v>367</v>
      </c>
      <c r="H140" s="208">
        <v>248</v>
      </c>
      <c r="I140" s="209"/>
      <c r="J140" s="210">
        <f>ROUND(I140*H140,2)</f>
        <v>0</v>
      </c>
      <c r="K140" s="206" t="s">
        <v>313</v>
      </c>
      <c r="L140" s="44"/>
      <c r="M140" s="211" t="s">
        <v>19</v>
      </c>
      <c r="N140" s="212" t="s">
        <v>44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141</v>
      </c>
      <c r="AT140" s="215" t="s">
        <v>126</v>
      </c>
      <c r="AU140" s="215" t="s">
        <v>83</v>
      </c>
      <c r="AY140" s="17" t="s">
        <v>123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81</v>
      </c>
      <c r="BK140" s="216">
        <f>ROUND(I140*H140,2)</f>
        <v>0</v>
      </c>
      <c r="BL140" s="17" t="s">
        <v>141</v>
      </c>
      <c r="BM140" s="215" t="s">
        <v>383</v>
      </c>
    </row>
    <row r="141" spans="1:47" s="2" customFormat="1" ht="12">
      <c r="A141" s="38"/>
      <c r="B141" s="39"/>
      <c r="C141" s="40"/>
      <c r="D141" s="217" t="s">
        <v>132</v>
      </c>
      <c r="E141" s="40"/>
      <c r="F141" s="218" t="s">
        <v>384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132</v>
      </c>
      <c r="AU141" s="17" t="s">
        <v>83</v>
      </c>
    </row>
    <row r="142" spans="1:47" s="2" customFormat="1" ht="12">
      <c r="A142" s="38"/>
      <c r="B142" s="39"/>
      <c r="C142" s="40"/>
      <c r="D142" s="229" t="s">
        <v>316</v>
      </c>
      <c r="E142" s="40"/>
      <c r="F142" s="230" t="s">
        <v>385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316</v>
      </c>
      <c r="AU142" s="17" t="s">
        <v>83</v>
      </c>
    </row>
    <row r="143" spans="1:51" s="13" customFormat="1" ht="12">
      <c r="A143" s="13"/>
      <c r="B143" s="231"/>
      <c r="C143" s="232"/>
      <c r="D143" s="217" t="s">
        <v>318</v>
      </c>
      <c r="E143" s="233" t="s">
        <v>269</v>
      </c>
      <c r="F143" s="234" t="s">
        <v>386</v>
      </c>
      <c r="G143" s="232"/>
      <c r="H143" s="235">
        <v>248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318</v>
      </c>
      <c r="AU143" s="241" t="s">
        <v>83</v>
      </c>
      <c r="AV143" s="13" t="s">
        <v>83</v>
      </c>
      <c r="AW143" s="13" t="s">
        <v>35</v>
      </c>
      <c r="AX143" s="13" t="s">
        <v>81</v>
      </c>
      <c r="AY143" s="241" t="s">
        <v>123</v>
      </c>
    </row>
    <row r="144" spans="1:65" s="2" customFormat="1" ht="24.15" customHeight="1">
      <c r="A144" s="38"/>
      <c r="B144" s="39"/>
      <c r="C144" s="204" t="s">
        <v>182</v>
      </c>
      <c r="D144" s="204" t="s">
        <v>126</v>
      </c>
      <c r="E144" s="205" t="s">
        <v>387</v>
      </c>
      <c r="F144" s="206" t="s">
        <v>388</v>
      </c>
      <c r="G144" s="207" t="s">
        <v>367</v>
      </c>
      <c r="H144" s="208">
        <v>62</v>
      </c>
      <c r="I144" s="209"/>
      <c r="J144" s="210">
        <f>ROUND(I144*H144,2)</f>
        <v>0</v>
      </c>
      <c r="K144" s="206" t="s">
        <v>313</v>
      </c>
      <c r="L144" s="44"/>
      <c r="M144" s="211" t="s">
        <v>19</v>
      </c>
      <c r="N144" s="212" t="s">
        <v>44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141</v>
      </c>
      <c r="AT144" s="215" t="s">
        <v>126</v>
      </c>
      <c r="AU144" s="215" t="s">
        <v>83</v>
      </c>
      <c r="AY144" s="17" t="s">
        <v>123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81</v>
      </c>
      <c r="BK144" s="216">
        <f>ROUND(I144*H144,2)</f>
        <v>0</v>
      </c>
      <c r="BL144" s="17" t="s">
        <v>141</v>
      </c>
      <c r="BM144" s="215" t="s">
        <v>389</v>
      </c>
    </row>
    <row r="145" spans="1:47" s="2" customFormat="1" ht="12">
      <c r="A145" s="38"/>
      <c r="B145" s="39"/>
      <c r="C145" s="40"/>
      <c r="D145" s="217" t="s">
        <v>132</v>
      </c>
      <c r="E145" s="40"/>
      <c r="F145" s="218" t="s">
        <v>390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132</v>
      </c>
      <c r="AU145" s="17" t="s">
        <v>83</v>
      </c>
    </row>
    <row r="146" spans="1:47" s="2" customFormat="1" ht="12">
      <c r="A146" s="38"/>
      <c r="B146" s="39"/>
      <c r="C146" s="40"/>
      <c r="D146" s="229" t="s">
        <v>316</v>
      </c>
      <c r="E146" s="40"/>
      <c r="F146" s="230" t="s">
        <v>391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316</v>
      </c>
      <c r="AU146" s="17" t="s">
        <v>83</v>
      </c>
    </row>
    <row r="147" spans="1:51" s="13" customFormat="1" ht="12">
      <c r="A147" s="13"/>
      <c r="B147" s="231"/>
      <c r="C147" s="232"/>
      <c r="D147" s="217" t="s">
        <v>318</v>
      </c>
      <c r="E147" s="233" t="s">
        <v>271</v>
      </c>
      <c r="F147" s="234" t="s">
        <v>392</v>
      </c>
      <c r="G147" s="232"/>
      <c r="H147" s="235">
        <v>62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318</v>
      </c>
      <c r="AU147" s="241" t="s">
        <v>83</v>
      </c>
      <c r="AV147" s="13" t="s">
        <v>83</v>
      </c>
      <c r="AW147" s="13" t="s">
        <v>35</v>
      </c>
      <c r="AX147" s="13" t="s">
        <v>81</v>
      </c>
      <c r="AY147" s="241" t="s">
        <v>123</v>
      </c>
    </row>
    <row r="148" spans="1:65" s="2" customFormat="1" ht="16.5" customHeight="1">
      <c r="A148" s="38"/>
      <c r="B148" s="39"/>
      <c r="C148" s="204" t="s">
        <v>187</v>
      </c>
      <c r="D148" s="204" t="s">
        <v>126</v>
      </c>
      <c r="E148" s="205" t="s">
        <v>393</v>
      </c>
      <c r="F148" s="206" t="s">
        <v>394</v>
      </c>
      <c r="G148" s="207" t="s">
        <v>367</v>
      </c>
      <c r="H148" s="208">
        <v>13.5</v>
      </c>
      <c r="I148" s="209"/>
      <c r="J148" s="210">
        <f>ROUND(I148*H148,2)</f>
        <v>0</v>
      </c>
      <c r="K148" s="206" t="s">
        <v>313</v>
      </c>
      <c r="L148" s="44"/>
      <c r="M148" s="211" t="s">
        <v>19</v>
      </c>
      <c r="N148" s="212" t="s">
        <v>44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141</v>
      </c>
      <c r="AT148" s="215" t="s">
        <v>126</v>
      </c>
      <c r="AU148" s="215" t="s">
        <v>83</v>
      </c>
      <c r="AY148" s="17" t="s">
        <v>123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81</v>
      </c>
      <c r="BK148" s="216">
        <f>ROUND(I148*H148,2)</f>
        <v>0</v>
      </c>
      <c r="BL148" s="17" t="s">
        <v>141</v>
      </c>
      <c r="BM148" s="215" t="s">
        <v>395</v>
      </c>
    </row>
    <row r="149" spans="1:47" s="2" customFormat="1" ht="12">
      <c r="A149" s="38"/>
      <c r="B149" s="39"/>
      <c r="C149" s="40"/>
      <c r="D149" s="217" t="s">
        <v>132</v>
      </c>
      <c r="E149" s="40"/>
      <c r="F149" s="218" t="s">
        <v>396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132</v>
      </c>
      <c r="AU149" s="17" t="s">
        <v>83</v>
      </c>
    </row>
    <row r="150" spans="1:47" s="2" customFormat="1" ht="12">
      <c r="A150" s="38"/>
      <c r="B150" s="39"/>
      <c r="C150" s="40"/>
      <c r="D150" s="229" t="s">
        <v>316</v>
      </c>
      <c r="E150" s="40"/>
      <c r="F150" s="230" t="s">
        <v>397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316</v>
      </c>
      <c r="AU150" s="17" t="s">
        <v>83</v>
      </c>
    </row>
    <row r="151" spans="1:47" s="2" customFormat="1" ht="12">
      <c r="A151" s="38"/>
      <c r="B151" s="39"/>
      <c r="C151" s="40"/>
      <c r="D151" s="217" t="s">
        <v>180</v>
      </c>
      <c r="E151" s="40"/>
      <c r="F151" s="222" t="s">
        <v>398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180</v>
      </c>
      <c r="AU151" s="17" t="s">
        <v>83</v>
      </c>
    </row>
    <row r="152" spans="1:51" s="13" customFormat="1" ht="12">
      <c r="A152" s="13"/>
      <c r="B152" s="231"/>
      <c r="C152" s="232"/>
      <c r="D152" s="217" t="s">
        <v>318</v>
      </c>
      <c r="E152" s="233" t="s">
        <v>240</v>
      </c>
      <c r="F152" s="234" t="s">
        <v>399</v>
      </c>
      <c r="G152" s="232"/>
      <c r="H152" s="235">
        <v>13.5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318</v>
      </c>
      <c r="AU152" s="241" t="s">
        <v>83</v>
      </c>
      <c r="AV152" s="13" t="s">
        <v>83</v>
      </c>
      <c r="AW152" s="13" t="s">
        <v>35</v>
      </c>
      <c r="AX152" s="13" t="s">
        <v>81</v>
      </c>
      <c r="AY152" s="241" t="s">
        <v>123</v>
      </c>
    </row>
    <row r="153" spans="1:65" s="2" customFormat="1" ht="16.5" customHeight="1">
      <c r="A153" s="38"/>
      <c r="B153" s="39"/>
      <c r="C153" s="204" t="s">
        <v>194</v>
      </c>
      <c r="D153" s="204" t="s">
        <v>126</v>
      </c>
      <c r="E153" s="205" t="s">
        <v>400</v>
      </c>
      <c r="F153" s="206" t="s">
        <v>401</v>
      </c>
      <c r="G153" s="207" t="s">
        <v>367</v>
      </c>
      <c r="H153" s="208">
        <v>32.25</v>
      </c>
      <c r="I153" s="209"/>
      <c r="J153" s="210">
        <f>ROUND(I153*H153,2)</f>
        <v>0</v>
      </c>
      <c r="K153" s="206" t="s">
        <v>313</v>
      </c>
      <c r="L153" s="44"/>
      <c r="M153" s="211" t="s">
        <v>19</v>
      </c>
      <c r="N153" s="212" t="s">
        <v>44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141</v>
      </c>
      <c r="AT153" s="215" t="s">
        <v>126</v>
      </c>
      <c r="AU153" s="215" t="s">
        <v>83</v>
      </c>
      <c r="AY153" s="17" t="s">
        <v>123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81</v>
      </c>
      <c r="BK153" s="216">
        <f>ROUND(I153*H153,2)</f>
        <v>0</v>
      </c>
      <c r="BL153" s="17" t="s">
        <v>141</v>
      </c>
      <c r="BM153" s="215" t="s">
        <v>402</v>
      </c>
    </row>
    <row r="154" spans="1:47" s="2" customFormat="1" ht="12">
      <c r="A154" s="38"/>
      <c r="B154" s="39"/>
      <c r="C154" s="40"/>
      <c r="D154" s="217" t="s">
        <v>132</v>
      </c>
      <c r="E154" s="40"/>
      <c r="F154" s="218" t="s">
        <v>403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132</v>
      </c>
      <c r="AU154" s="17" t="s">
        <v>83</v>
      </c>
    </row>
    <row r="155" spans="1:47" s="2" customFormat="1" ht="12">
      <c r="A155" s="38"/>
      <c r="B155" s="39"/>
      <c r="C155" s="40"/>
      <c r="D155" s="229" t="s">
        <v>316</v>
      </c>
      <c r="E155" s="40"/>
      <c r="F155" s="230" t="s">
        <v>404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316</v>
      </c>
      <c r="AU155" s="17" t="s">
        <v>83</v>
      </c>
    </row>
    <row r="156" spans="1:47" s="2" customFormat="1" ht="12">
      <c r="A156" s="38"/>
      <c r="B156" s="39"/>
      <c r="C156" s="40"/>
      <c r="D156" s="217" t="s">
        <v>180</v>
      </c>
      <c r="E156" s="40"/>
      <c r="F156" s="222" t="s">
        <v>405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180</v>
      </c>
      <c r="AU156" s="17" t="s">
        <v>83</v>
      </c>
    </row>
    <row r="157" spans="1:51" s="13" customFormat="1" ht="12">
      <c r="A157" s="13"/>
      <c r="B157" s="231"/>
      <c r="C157" s="232"/>
      <c r="D157" s="217" t="s">
        <v>318</v>
      </c>
      <c r="E157" s="233" t="s">
        <v>238</v>
      </c>
      <c r="F157" s="234" t="s">
        <v>406</v>
      </c>
      <c r="G157" s="232"/>
      <c r="H157" s="235">
        <v>32.25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318</v>
      </c>
      <c r="AU157" s="241" t="s">
        <v>83</v>
      </c>
      <c r="AV157" s="13" t="s">
        <v>83</v>
      </c>
      <c r="AW157" s="13" t="s">
        <v>35</v>
      </c>
      <c r="AX157" s="13" t="s">
        <v>81</v>
      </c>
      <c r="AY157" s="241" t="s">
        <v>123</v>
      </c>
    </row>
    <row r="158" spans="1:65" s="2" customFormat="1" ht="16.5" customHeight="1">
      <c r="A158" s="38"/>
      <c r="B158" s="39"/>
      <c r="C158" s="253" t="s">
        <v>8</v>
      </c>
      <c r="D158" s="253" t="s">
        <v>407</v>
      </c>
      <c r="E158" s="254" t="s">
        <v>408</v>
      </c>
      <c r="F158" s="255" t="s">
        <v>409</v>
      </c>
      <c r="G158" s="256" t="s">
        <v>410</v>
      </c>
      <c r="H158" s="257">
        <v>64.5</v>
      </c>
      <c r="I158" s="258"/>
      <c r="J158" s="259">
        <f>ROUND(I158*H158,2)</f>
        <v>0</v>
      </c>
      <c r="K158" s="255" t="s">
        <v>313</v>
      </c>
      <c r="L158" s="260"/>
      <c r="M158" s="261" t="s">
        <v>19</v>
      </c>
      <c r="N158" s="262" t="s">
        <v>44</v>
      </c>
      <c r="O158" s="84"/>
      <c r="P158" s="213">
        <f>O158*H158</f>
        <v>0</v>
      </c>
      <c r="Q158" s="213">
        <v>1</v>
      </c>
      <c r="R158" s="213">
        <f>Q158*H158</f>
        <v>64.5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159</v>
      </c>
      <c r="AT158" s="215" t="s">
        <v>407</v>
      </c>
      <c r="AU158" s="215" t="s">
        <v>83</v>
      </c>
      <c r="AY158" s="17" t="s">
        <v>123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81</v>
      </c>
      <c r="BK158" s="216">
        <f>ROUND(I158*H158,2)</f>
        <v>0</v>
      </c>
      <c r="BL158" s="17" t="s">
        <v>141</v>
      </c>
      <c r="BM158" s="215" t="s">
        <v>411</v>
      </c>
    </row>
    <row r="159" spans="1:47" s="2" customFormat="1" ht="12">
      <c r="A159" s="38"/>
      <c r="B159" s="39"/>
      <c r="C159" s="40"/>
      <c r="D159" s="217" t="s">
        <v>132</v>
      </c>
      <c r="E159" s="40"/>
      <c r="F159" s="218" t="s">
        <v>409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132</v>
      </c>
      <c r="AU159" s="17" t="s">
        <v>83</v>
      </c>
    </row>
    <row r="160" spans="1:51" s="13" customFormat="1" ht="12">
      <c r="A160" s="13"/>
      <c r="B160" s="231"/>
      <c r="C160" s="232"/>
      <c r="D160" s="217" t="s">
        <v>318</v>
      </c>
      <c r="E160" s="233" t="s">
        <v>19</v>
      </c>
      <c r="F160" s="234" t="s">
        <v>238</v>
      </c>
      <c r="G160" s="232"/>
      <c r="H160" s="235">
        <v>32.25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318</v>
      </c>
      <c r="AU160" s="241" t="s">
        <v>83</v>
      </c>
      <c r="AV160" s="13" t="s">
        <v>83</v>
      </c>
      <c r="AW160" s="13" t="s">
        <v>35</v>
      </c>
      <c r="AX160" s="13" t="s">
        <v>81</v>
      </c>
      <c r="AY160" s="241" t="s">
        <v>123</v>
      </c>
    </row>
    <row r="161" spans="1:51" s="13" customFormat="1" ht="12">
      <c r="A161" s="13"/>
      <c r="B161" s="231"/>
      <c r="C161" s="232"/>
      <c r="D161" s="217" t="s">
        <v>318</v>
      </c>
      <c r="E161" s="232"/>
      <c r="F161" s="234" t="s">
        <v>412</v>
      </c>
      <c r="G161" s="232"/>
      <c r="H161" s="235">
        <v>64.5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318</v>
      </c>
      <c r="AU161" s="241" t="s">
        <v>83</v>
      </c>
      <c r="AV161" s="13" t="s">
        <v>83</v>
      </c>
      <c r="AW161" s="13" t="s">
        <v>4</v>
      </c>
      <c r="AX161" s="13" t="s">
        <v>81</v>
      </c>
      <c r="AY161" s="241" t="s">
        <v>123</v>
      </c>
    </row>
    <row r="162" spans="1:65" s="2" customFormat="1" ht="16.5" customHeight="1">
      <c r="A162" s="38"/>
      <c r="B162" s="39"/>
      <c r="C162" s="204" t="s">
        <v>203</v>
      </c>
      <c r="D162" s="204" t="s">
        <v>126</v>
      </c>
      <c r="E162" s="205" t="s">
        <v>413</v>
      </c>
      <c r="F162" s="206" t="s">
        <v>414</v>
      </c>
      <c r="G162" s="207" t="s">
        <v>312</v>
      </c>
      <c r="H162" s="208">
        <v>1951.2</v>
      </c>
      <c r="I162" s="209"/>
      <c r="J162" s="210">
        <f>ROUND(I162*H162,2)</f>
        <v>0</v>
      </c>
      <c r="K162" s="206" t="s">
        <v>313</v>
      </c>
      <c r="L162" s="44"/>
      <c r="M162" s="211" t="s">
        <v>19</v>
      </c>
      <c r="N162" s="212" t="s">
        <v>44</v>
      </c>
      <c r="O162" s="8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141</v>
      </c>
      <c r="AT162" s="215" t="s">
        <v>126</v>
      </c>
      <c r="AU162" s="215" t="s">
        <v>83</v>
      </c>
      <c r="AY162" s="17" t="s">
        <v>123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81</v>
      </c>
      <c r="BK162" s="216">
        <f>ROUND(I162*H162,2)</f>
        <v>0</v>
      </c>
      <c r="BL162" s="17" t="s">
        <v>141</v>
      </c>
      <c r="BM162" s="215" t="s">
        <v>415</v>
      </c>
    </row>
    <row r="163" spans="1:47" s="2" customFormat="1" ht="12">
      <c r="A163" s="38"/>
      <c r="B163" s="39"/>
      <c r="C163" s="40"/>
      <c r="D163" s="217" t="s">
        <v>132</v>
      </c>
      <c r="E163" s="40"/>
      <c r="F163" s="218" t="s">
        <v>416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132</v>
      </c>
      <c r="AU163" s="17" t="s">
        <v>83</v>
      </c>
    </row>
    <row r="164" spans="1:47" s="2" customFormat="1" ht="12">
      <c r="A164" s="38"/>
      <c r="B164" s="39"/>
      <c r="C164" s="40"/>
      <c r="D164" s="229" t="s">
        <v>316</v>
      </c>
      <c r="E164" s="40"/>
      <c r="F164" s="230" t="s">
        <v>417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316</v>
      </c>
      <c r="AU164" s="17" t="s">
        <v>83</v>
      </c>
    </row>
    <row r="165" spans="1:51" s="13" customFormat="1" ht="12">
      <c r="A165" s="13"/>
      <c r="B165" s="231"/>
      <c r="C165" s="232"/>
      <c r="D165" s="217" t="s">
        <v>318</v>
      </c>
      <c r="E165" s="233" t="s">
        <v>19</v>
      </c>
      <c r="F165" s="234" t="s">
        <v>418</v>
      </c>
      <c r="G165" s="232"/>
      <c r="H165" s="235">
        <v>1951.2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318</v>
      </c>
      <c r="AU165" s="241" t="s">
        <v>83</v>
      </c>
      <c r="AV165" s="13" t="s">
        <v>83</v>
      </c>
      <c r="AW165" s="13" t="s">
        <v>35</v>
      </c>
      <c r="AX165" s="13" t="s">
        <v>81</v>
      </c>
      <c r="AY165" s="241" t="s">
        <v>123</v>
      </c>
    </row>
    <row r="166" spans="1:65" s="2" customFormat="1" ht="21.75" customHeight="1">
      <c r="A166" s="38"/>
      <c r="B166" s="39"/>
      <c r="C166" s="204" t="s">
        <v>207</v>
      </c>
      <c r="D166" s="204" t="s">
        <v>126</v>
      </c>
      <c r="E166" s="205" t="s">
        <v>419</v>
      </c>
      <c r="F166" s="206" t="s">
        <v>420</v>
      </c>
      <c r="G166" s="207" t="s">
        <v>367</v>
      </c>
      <c r="H166" s="208">
        <v>506.64</v>
      </c>
      <c r="I166" s="209"/>
      <c r="J166" s="210">
        <f>ROUND(I166*H166,2)</f>
        <v>0</v>
      </c>
      <c r="K166" s="206" t="s">
        <v>19</v>
      </c>
      <c r="L166" s="44"/>
      <c r="M166" s="211" t="s">
        <v>19</v>
      </c>
      <c r="N166" s="212" t="s">
        <v>44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141</v>
      </c>
      <c r="AT166" s="215" t="s">
        <v>126</v>
      </c>
      <c r="AU166" s="215" t="s">
        <v>83</v>
      </c>
      <c r="AY166" s="17" t="s">
        <v>123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81</v>
      </c>
      <c r="BK166" s="216">
        <f>ROUND(I166*H166,2)</f>
        <v>0</v>
      </c>
      <c r="BL166" s="17" t="s">
        <v>141</v>
      </c>
      <c r="BM166" s="215" t="s">
        <v>421</v>
      </c>
    </row>
    <row r="167" spans="1:47" s="2" customFormat="1" ht="12">
      <c r="A167" s="38"/>
      <c r="B167" s="39"/>
      <c r="C167" s="40"/>
      <c r="D167" s="217" t="s">
        <v>132</v>
      </c>
      <c r="E167" s="40"/>
      <c r="F167" s="218" t="s">
        <v>422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132</v>
      </c>
      <c r="AU167" s="17" t="s">
        <v>83</v>
      </c>
    </row>
    <row r="168" spans="1:47" s="2" customFormat="1" ht="12">
      <c r="A168" s="38"/>
      <c r="B168" s="39"/>
      <c r="C168" s="40"/>
      <c r="D168" s="217" t="s">
        <v>180</v>
      </c>
      <c r="E168" s="40"/>
      <c r="F168" s="222" t="s">
        <v>423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180</v>
      </c>
      <c r="AU168" s="17" t="s">
        <v>83</v>
      </c>
    </row>
    <row r="169" spans="1:51" s="13" customFormat="1" ht="12">
      <c r="A169" s="13"/>
      <c r="B169" s="231"/>
      <c r="C169" s="232"/>
      <c r="D169" s="217" t="s">
        <v>318</v>
      </c>
      <c r="E169" s="233" t="s">
        <v>19</v>
      </c>
      <c r="F169" s="234" t="s">
        <v>424</v>
      </c>
      <c r="G169" s="232"/>
      <c r="H169" s="235">
        <v>506.64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318</v>
      </c>
      <c r="AU169" s="241" t="s">
        <v>83</v>
      </c>
      <c r="AV169" s="13" t="s">
        <v>83</v>
      </c>
      <c r="AW169" s="13" t="s">
        <v>35</v>
      </c>
      <c r="AX169" s="13" t="s">
        <v>81</v>
      </c>
      <c r="AY169" s="241" t="s">
        <v>123</v>
      </c>
    </row>
    <row r="170" spans="1:65" s="2" customFormat="1" ht="21.75" customHeight="1">
      <c r="A170" s="38"/>
      <c r="B170" s="39"/>
      <c r="C170" s="204" t="s">
        <v>211</v>
      </c>
      <c r="D170" s="204" t="s">
        <v>126</v>
      </c>
      <c r="E170" s="205" t="s">
        <v>425</v>
      </c>
      <c r="F170" s="206" t="s">
        <v>426</v>
      </c>
      <c r="G170" s="207" t="s">
        <v>367</v>
      </c>
      <c r="H170" s="208">
        <v>248</v>
      </c>
      <c r="I170" s="209"/>
      <c r="J170" s="210">
        <f>ROUND(I170*H170,2)</f>
        <v>0</v>
      </c>
      <c r="K170" s="206" t="s">
        <v>19</v>
      </c>
      <c r="L170" s="44"/>
      <c r="M170" s="211" t="s">
        <v>19</v>
      </c>
      <c r="N170" s="212" t="s">
        <v>44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141</v>
      </c>
      <c r="AT170" s="215" t="s">
        <v>126</v>
      </c>
      <c r="AU170" s="215" t="s">
        <v>83</v>
      </c>
      <c r="AY170" s="17" t="s">
        <v>123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81</v>
      </c>
      <c r="BK170" s="216">
        <f>ROUND(I170*H170,2)</f>
        <v>0</v>
      </c>
      <c r="BL170" s="17" t="s">
        <v>141</v>
      </c>
      <c r="BM170" s="215" t="s">
        <v>427</v>
      </c>
    </row>
    <row r="171" spans="1:47" s="2" customFormat="1" ht="12">
      <c r="A171" s="38"/>
      <c r="B171" s="39"/>
      <c r="C171" s="40"/>
      <c r="D171" s="217" t="s">
        <v>132</v>
      </c>
      <c r="E171" s="40"/>
      <c r="F171" s="218" t="s">
        <v>422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132</v>
      </c>
      <c r="AU171" s="17" t="s">
        <v>83</v>
      </c>
    </row>
    <row r="172" spans="1:47" s="2" customFormat="1" ht="12">
      <c r="A172" s="38"/>
      <c r="B172" s="39"/>
      <c r="C172" s="40"/>
      <c r="D172" s="217" t="s">
        <v>180</v>
      </c>
      <c r="E172" s="40"/>
      <c r="F172" s="222" t="s">
        <v>423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180</v>
      </c>
      <c r="AU172" s="17" t="s">
        <v>83</v>
      </c>
    </row>
    <row r="173" spans="1:51" s="13" customFormat="1" ht="12">
      <c r="A173" s="13"/>
      <c r="B173" s="231"/>
      <c r="C173" s="232"/>
      <c r="D173" s="217" t="s">
        <v>318</v>
      </c>
      <c r="E173" s="233" t="s">
        <v>19</v>
      </c>
      <c r="F173" s="234" t="s">
        <v>269</v>
      </c>
      <c r="G173" s="232"/>
      <c r="H173" s="235">
        <v>248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318</v>
      </c>
      <c r="AU173" s="241" t="s">
        <v>83</v>
      </c>
      <c r="AV173" s="13" t="s">
        <v>83</v>
      </c>
      <c r="AW173" s="13" t="s">
        <v>35</v>
      </c>
      <c r="AX173" s="13" t="s">
        <v>81</v>
      </c>
      <c r="AY173" s="241" t="s">
        <v>123</v>
      </c>
    </row>
    <row r="174" spans="1:65" s="2" customFormat="1" ht="21.75" customHeight="1">
      <c r="A174" s="38"/>
      <c r="B174" s="39"/>
      <c r="C174" s="204" t="s">
        <v>218</v>
      </c>
      <c r="D174" s="204" t="s">
        <v>126</v>
      </c>
      <c r="E174" s="205" t="s">
        <v>428</v>
      </c>
      <c r="F174" s="206" t="s">
        <v>429</v>
      </c>
      <c r="G174" s="207" t="s">
        <v>367</v>
      </c>
      <c r="H174" s="208">
        <v>62</v>
      </c>
      <c r="I174" s="209"/>
      <c r="J174" s="210">
        <f>ROUND(I174*H174,2)</f>
        <v>0</v>
      </c>
      <c r="K174" s="206" t="s">
        <v>19</v>
      </c>
      <c r="L174" s="44"/>
      <c r="M174" s="211" t="s">
        <v>19</v>
      </c>
      <c r="N174" s="212" t="s">
        <v>44</v>
      </c>
      <c r="O174" s="84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141</v>
      </c>
      <c r="AT174" s="215" t="s">
        <v>126</v>
      </c>
      <c r="AU174" s="215" t="s">
        <v>83</v>
      </c>
      <c r="AY174" s="17" t="s">
        <v>123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81</v>
      </c>
      <c r="BK174" s="216">
        <f>ROUND(I174*H174,2)</f>
        <v>0</v>
      </c>
      <c r="BL174" s="17" t="s">
        <v>141</v>
      </c>
      <c r="BM174" s="215" t="s">
        <v>430</v>
      </c>
    </row>
    <row r="175" spans="1:47" s="2" customFormat="1" ht="12">
      <c r="A175" s="38"/>
      <c r="B175" s="39"/>
      <c r="C175" s="40"/>
      <c r="D175" s="217" t="s">
        <v>132</v>
      </c>
      <c r="E175" s="40"/>
      <c r="F175" s="218" t="s">
        <v>422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132</v>
      </c>
      <c r="AU175" s="17" t="s">
        <v>83</v>
      </c>
    </row>
    <row r="176" spans="1:47" s="2" customFormat="1" ht="12">
      <c r="A176" s="38"/>
      <c r="B176" s="39"/>
      <c r="C176" s="40"/>
      <c r="D176" s="217" t="s">
        <v>180</v>
      </c>
      <c r="E176" s="40"/>
      <c r="F176" s="222" t="s">
        <v>423</v>
      </c>
      <c r="G176" s="40"/>
      <c r="H176" s="40"/>
      <c r="I176" s="219"/>
      <c r="J176" s="40"/>
      <c r="K176" s="40"/>
      <c r="L176" s="44"/>
      <c r="M176" s="220"/>
      <c r="N176" s="221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180</v>
      </c>
      <c r="AU176" s="17" t="s">
        <v>83</v>
      </c>
    </row>
    <row r="177" spans="1:51" s="13" customFormat="1" ht="12">
      <c r="A177" s="13"/>
      <c r="B177" s="231"/>
      <c r="C177" s="232"/>
      <c r="D177" s="217" t="s">
        <v>318</v>
      </c>
      <c r="E177" s="233" t="s">
        <v>19</v>
      </c>
      <c r="F177" s="234" t="s">
        <v>271</v>
      </c>
      <c r="G177" s="232"/>
      <c r="H177" s="235">
        <v>62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318</v>
      </c>
      <c r="AU177" s="241" t="s">
        <v>83</v>
      </c>
      <c r="AV177" s="13" t="s">
        <v>83</v>
      </c>
      <c r="AW177" s="13" t="s">
        <v>35</v>
      </c>
      <c r="AX177" s="13" t="s">
        <v>81</v>
      </c>
      <c r="AY177" s="241" t="s">
        <v>123</v>
      </c>
    </row>
    <row r="178" spans="1:63" s="12" customFormat="1" ht="22.8" customHeight="1">
      <c r="A178" s="12"/>
      <c r="B178" s="188"/>
      <c r="C178" s="189"/>
      <c r="D178" s="190" t="s">
        <v>72</v>
      </c>
      <c r="E178" s="202" t="s">
        <v>83</v>
      </c>
      <c r="F178" s="202" t="s">
        <v>431</v>
      </c>
      <c r="G178" s="189"/>
      <c r="H178" s="189"/>
      <c r="I178" s="192"/>
      <c r="J178" s="203">
        <f>BK178</f>
        <v>0</v>
      </c>
      <c r="K178" s="189"/>
      <c r="L178" s="194"/>
      <c r="M178" s="195"/>
      <c r="N178" s="196"/>
      <c r="O178" s="196"/>
      <c r="P178" s="197">
        <f>SUM(P179:P196)</f>
        <v>0</v>
      </c>
      <c r="Q178" s="196"/>
      <c r="R178" s="197">
        <f>SUM(R179:R196)</f>
        <v>72.63726163246999</v>
      </c>
      <c r="S178" s="196"/>
      <c r="T178" s="198">
        <f>SUM(T179:T196)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9" t="s">
        <v>81</v>
      </c>
      <c r="AT178" s="200" t="s">
        <v>72</v>
      </c>
      <c r="AU178" s="200" t="s">
        <v>81</v>
      </c>
      <c r="AY178" s="199" t="s">
        <v>123</v>
      </c>
      <c r="BK178" s="201">
        <f>SUM(BK179:BK196)</f>
        <v>0</v>
      </c>
    </row>
    <row r="179" spans="1:65" s="2" customFormat="1" ht="16.5" customHeight="1">
      <c r="A179" s="38"/>
      <c r="B179" s="39"/>
      <c r="C179" s="204" t="s">
        <v>432</v>
      </c>
      <c r="D179" s="204" t="s">
        <v>126</v>
      </c>
      <c r="E179" s="205" t="s">
        <v>433</v>
      </c>
      <c r="F179" s="206" t="s">
        <v>434</v>
      </c>
      <c r="G179" s="207" t="s">
        <v>360</v>
      </c>
      <c r="H179" s="208">
        <v>215</v>
      </c>
      <c r="I179" s="209"/>
      <c r="J179" s="210">
        <f>ROUND(I179*H179,2)</f>
        <v>0</v>
      </c>
      <c r="K179" s="206" t="s">
        <v>435</v>
      </c>
      <c r="L179" s="44"/>
      <c r="M179" s="211" t="s">
        <v>19</v>
      </c>
      <c r="N179" s="212" t="s">
        <v>44</v>
      </c>
      <c r="O179" s="84"/>
      <c r="P179" s="213">
        <f>O179*H179</f>
        <v>0</v>
      </c>
      <c r="Q179" s="213">
        <v>0.2305828</v>
      </c>
      <c r="R179" s="213">
        <f>Q179*H179</f>
        <v>49.575302</v>
      </c>
      <c r="S179" s="213">
        <v>0</v>
      </c>
      <c r="T179" s="21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141</v>
      </c>
      <c r="AT179" s="215" t="s">
        <v>126</v>
      </c>
      <c r="AU179" s="215" t="s">
        <v>83</v>
      </c>
      <c r="AY179" s="17" t="s">
        <v>123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81</v>
      </c>
      <c r="BK179" s="216">
        <f>ROUND(I179*H179,2)</f>
        <v>0</v>
      </c>
      <c r="BL179" s="17" t="s">
        <v>141</v>
      </c>
      <c r="BM179" s="215" t="s">
        <v>436</v>
      </c>
    </row>
    <row r="180" spans="1:47" s="2" customFormat="1" ht="12">
      <c r="A180" s="38"/>
      <c r="B180" s="39"/>
      <c r="C180" s="40"/>
      <c r="D180" s="217" t="s">
        <v>132</v>
      </c>
      <c r="E180" s="40"/>
      <c r="F180" s="218" t="s">
        <v>437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132</v>
      </c>
      <c r="AU180" s="17" t="s">
        <v>83</v>
      </c>
    </row>
    <row r="181" spans="1:51" s="13" customFormat="1" ht="12">
      <c r="A181" s="13"/>
      <c r="B181" s="231"/>
      <c r="C181" s="232"/>
      <c r="D181" s="217" t="s">
        <v>318</v>
      </c>
      <c r="E181" s="233" t="s">
        <v>19</v>
      </c>
      <c r="F181" s="234" t="s">
        <v>438</v>
      </c>
      <c r="G181" s="232"/>
      <c r="H181" s="235">
        <v>215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318</v>
      </c>
      <c r="AU181" s="241" t="s">
        <v>83</v>
      </c>
      <c r="AV181" s="13" t="s">
        <v>83</v>
      </c>
      <c r="AW181" s="13" t="s">
        <v>35</v>
      </c>
      <c r="AX181" s="13" t="s">
        <v>81</v>
      </c>
      <c r="AY181" s="241" t="s">
        <v>123</v>
      </c>
    </row>
    <row r="182" spans="1:65" s="2" customFormat="1" ht="16.5" customHeight="1">
      <c r="A182" s="38"/>
      <c r="B182" s="39"/>
      <c r="C182" s="204" t="s">
        <v>7</v>
      </c>
      <c r="D182" s="204" t="s">
        <v>126</v>
      </c>
      <c r="E182" s="205" t="s">
        <v>439</v>
      </c>
      <c r="F182" s="206" t="s">
        <v>440</v>
      </c>
      <c r="G182" s="207" t="s">
        <v>367</v>
      </c>
      <c r="H182" s="208">
        <v>2.08</v>
      </c>
      <c r="I182" s="209"/>
      <c r="J182" s="210">
        <f>ROUND(I182*H182,2)</f>
        <v>0</v>
      </c>
      <c r="K182" s="206" t="s">
        <v>313</v>
      </c>
      <c r="L182" s="44"/>
      <c r="M182" s="211" t="s">
        <v>19</v>
      </c>
      <c r="N182" s="212" t="s">
        <v>44</v>
      </c>
      <c r="O182" s="84"/>
      <c r="P182" s="213">
        <f>O182*H182</f>
        <v>0</v>
      </c>
      <c r="Q182" s="213">
        <v>2.301022204</v>
      </c>
      <c r="R182" s="213">
        <f>Q182*H182</f>
        <v>4.7861261843200005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141</v>
      </c>
      <c r="AT182" s="215" t="s">
        <v>126</v>
      </c>
      <c r="AU182" s="215" t="s">
        <v>83</v>
      </c>
      <c r="AY182" s="17" t="s">
        <v>123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81</v>
      </c>
      <c r="BK182" s="216">
        <f>ROUND(I182*H182,2)</f>
        <v>0</v>
      </c>
      <c r="BL182" s="17" t="s">
        <v>141</v>
      </c>
      <c r="BM182" s="215" t="s">
        <v>441</v>
      </c>
    </row>
    <row r="183" spans="1:47" s="2" customFormat="1" ht="12">
      <c r="A183" s="38"/>
      <c r="B183" s="39"/>
      <c r="C183" s="40"/>
      <c r="D183" s="217" t="s">
        <v>132</v>
      </c>
      <c r="E183" s="40"/>
      <c r="F183" s="218" t="s">
        <v>442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132</v>
      </c>
      <c r="AU183" s="17" t="s">
        <v>83</v>
      </c>
    </row>
    <row r="184" spans="1:47" s="2" customFormat="1" ht="12">
      <c r="A184" s="38"/>
      <c r="B184" s="39"/>
      <c r="C184" s="40"/>
      <c r="D184" s="229" t="s">
        <v>316</v>
      </c>
      <c r="E184" s="40"/>
      <c r="F184" s="230" t="s">
        <v>443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316</v>
      </c>
      <c r="AU184" s="17" t="s">
        <v>83</v>
      </c>
    </row>
    <row r="185" spans="1:47" s="2" customFormat="1" ht="12">
      <c r="A185" s="38"/>
      <c r="B185" s="39"/>
      <c r="C185" s="40"/>
      <c r="D185" s="217" t="s">
        <v>180</v>
      </c>
      <c r="E185" s="40"/>
      <c r="F185" s="222" t="s">
        <v>444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180</v>
      </c>
      <c r="AU185" s="17" t="s">
        <v>83</v>
      </c>
    </row>
    <row r="186" spans="1:51" s="13" customFormat="1" ht="12">
      <c r="A186" s="13"/>
      <c r="B186" s="231"/>
      <c r="C186" s="232"/>
      <c r="D186" s="217" t="s">
        <v>318</v>
      </c>
      <c r="E186" s="233" t="s">
        <v>19</v>
      </c>
      <c r="F186" s="234" t="s">
        <v>445</v>
      </c>
      <c r="G186" s="232"/>
      <c r="H186" s="235">
        <v>2.08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1" t="s">
        <v>318</v>
      </c>
      <c r="AU186" s="241" t="s">
        <v>83</v>
      </c>
      <c r="AV186" s="13" t="s">
        <v>83</v>
      </c>
      <c r="AW186" s="13" t="s">
        <v>35</v>
      </c>
      <c r="AX186" s="13" t="s">
        <v>81</v>
      </c>
      <c r="AY186" s="241" t="s">
        <v>123</v>
      </c>
    </row>
    <row r="187" spans="1:65" s="2" customFormat="1" ht="21.75" customHeight="1">
      <c r="A187" s="38"/>
      <c r="B187" s="39"/>
      <c r="C187" s="204" t="s">
        <v>446</v>
      </c>
      <c r="D187" s="204" t="s">
        <v>126</v>
      </c>
      <c r="E187" s="205" t="s">
        <v>447</v>
      </c>
      <c r="F187" s="206" t="s">
        <v>448</v>
      </c>
      <c r="G187" s="207" t="s">
        <v>312</v>
      </c>
      <c r="H187" s="208">
        <v>14.995</v>
      </c>
      <c r="I187" s="209"/>
      <c r="J187" s="210">
        <f>ROUND(I187*H187,2)</f>
        <v>0</v>
      </c>
      <c r="K187" s="206" t="s">
        <v>313</v>
      </c>
      <c r="L187" s="44"/>
      <c r="M187" s="211" t="s">
        <v>19</v>
      </c>
      <c r="N187" s="212" t="s">
        <v>44</v>
      </c>
      <c r="O187" s="84"/>
      <c r="P187" s="213">
        <f>O187*H187</f>
        <v>0</v>
      </c>
      <c r="Q187" s="213">
        <v>1.20855085</v>
      </c>
      <c r="R187" s="213">
        <f>Q187*H187</f>
        <v>18.122219995749997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141</v>
      </c>
      <c r="AT187" s="215" t="s">
        <v>126</v>
      </c>
      <c r="AU187" s="215" t="s">
        <v>83</v>
      </c>
      <c r="AY187" s="17" t="s">
        <v>123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81</v>
      </c>
      <c r="BK187" s="216">
        <f>ROUND(I187*H187,2)</f>
        <v>0</v>
      </c>
      <c r="BL187" s="17" t="s">
        <v>141</v>
      </c>
      <c r="BM187" s="215" t="s">
        <v>449</v>
      </c>
    </row>
    <row r="188" spans="1:47" s="2" customFormat="1" ht="12">
      <c r="A188" s="38"/>
      <c r="B188" s="39"/>
      <c r="C188" s="40"/>
      <c r="D188" s="217" t="s">
        <v>132</v>
      </c>
      <c r="E188" s="40"/>
      <c r="F188" s="218" t="s">
        <v>450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132</v>
      </c>
      <c r="AU188" s="17" t="s">
        <v>83</v>
      </c>
    </row>
    <row r="189" spans="1:47" s="2" customFormat="1" ht="12">
      <c r="A189" s="38"/>
      <c r="B189" s="39"/>
      <c r="C189" s="40"/>
      <c r="D189" s="229" t="s">
        <v>316</v>
      </c>
      <c r="E189" s="40"/>
      <c r="F189" s="230" t="s">
        <v>451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316</v>
      </c>
      <c r="AU189" s="17" t="s">
        <v>83</v>
      </c>
    </row>
    <row r="190" spans="1:47" s="2" customFormat="1" ht="12">
      <c r="A190" s="38"/>
      <c r="B190" s="39"/>
      <c r="C190" s="40"/>
      <c r="D190" s="217" t="s">
        <v>180</v>
      </c>
      <c r="E190" s="40"/>
      <c r="F190" s="222" t="s">
        <v>444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180</v>
      </c>
      <c r="AU190" s="17" t="s">
        <v>83</v>
      </c>
    </row>
    <row r="191" spans="1:51" s="13" customFormat="1" ht="12">
      <c r="A191" s="13"/>
      <c r="B191" s="231"/>
      <c r="C191" s="232"/>
      <c r="D191" s="217" t="s">
        <v>318</v>
      </c>
      <c r="E191" s="233" t="s">
        <v>19</v>
      </c>
      <c r="F191" s="234" t="s">
        <v>452</v>
      </c>
      <c r="G191" s="232"/>
      <c r="H191" s="235">
        <v>14.995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318</v>
      </c>
      <c r="AU191" s="241" t="s">
        <v>83</v>
      </c>
      <c r="AV191" s="13" t="s">
        <v>83</v>
      </c>
      <c r="AW191" s="13" t="s">
        <v>35</v>
      </c>
      <c r="AX191" s="13" t="s">
        <v>81</v>
      </c>
      <c r="AY191" s="241" t="s">
        <v>123</v>
      </c>
    </row>
    <row r="192" spans="1:65" s="2" customFormat="1" ht="16.5" customHeight="1">
      <c r="A192" s="38"/>
      <c r="B192" s="39"/>
      <c r="C192" s="204" t="s">
        <v>453</v>
      </c>
      <c r="D192" s="204" t="s">
        <v>126</v>
      </c>
      <c r="E192" s="205" t="s">
        <v>454</v>
      </c>
      <c r="F192" s="206" t="s">
        <v>455</v>
      </c>
      <c r="G192" s="207" t="s">
        <v>410</v>
      </c>
      <c r="H192" s="208">
        <v>0.145</v>
      </c>
      <c r="I192" s="209"/>
      <c r="J192" s="210">
        <f>ROUND(I192*H192,2)</f>
        <v>0</v>
      </c>
      <c r="K192" s="206" t="s">
        <v>313</v>
      </c>
      <c r="L192" s="44"/>
      <c r="M192" s="211" t="s">
        <v>19</v>
      </c>
      <c r="N192" s="212" t="s">
        <v>44</v>
      </c>
      <c r="O192" s="84"/>
      <c r="P192" s="213">
        <f>O192*H192</f>
        <v>0</v>
      </c>
      <c r="Q192" s="213">
        <v>1.05940312</v>
      </c>
      <c r="R192" s="213">
        <f>Q192*H192</f>
        <v>0.1536134524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141</v>
      </c>
      <c r="AT192" s="215" t="s">
        <v>126</v>
      </c>
      <c r="AU192" s="215" t="s">
        <v>83</v>
      </c>
      <c r="AY192" s="17" t="s">
        <v>123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81</v>
      </c>
      <c r="BK192" s="216">
        <f>ROUND(I192*H192,2)</f>
        <v>0</v>
      </c>
      <c r="BL192" s="17" t="s">
        <v>141</v>
      </c>
      <c r="BM192" s="215" t="s">
        <v>456</v>
      </c>
    </row>
    <row r="193" spans="1:47" s="2" customFormat="1" ht="12">
      <c r="A193" s="38"/>
      <c r="B193" s="39"/>
      <c r="C193" s="40"/>
      <c r="D193" s="217" t="s">
        <v>132</v>
      </c>
      <c r="E193" s="40"/>
      <c r="F193" s="218" t="s">
        <v>457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132</v>
      </c>
      <c r="AU193" s="17" t="s">
        <v>83</v>
      </c>
    </row>
    <row r="194" spans="1:47" s="2" customFormat="1" ht="12">
      <c r="A194" s="38"/>
      <c r="B194" s="39"/>
      <c r="C194" s="40"/>
      <c r="D194" s="229" t="s">
        <v>316</v>
      </c>
      <c r="E194" s="40"/>
      <c r="F194" s="230" t="s">
        <v>458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316</v>
      </c>
      <c r="AU194" s="17" t="s">
        <v>83</v>
      </c>
    </row>
    <row r="195" spans="1:47" s="2" customFormat="1" ht="12">
      <c r="A195" s="38"/>
      <c r="B195" s="39"/>
      <c r="C195" s="40"/>
      <c r="D195" s="217" t="s">
        <v>180</v>
      </c>
      <c r="E195" s="40"/>
      <c r="F195" s="222" t="s">
        <v>444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180</v>
      </c>
      <c r="AU195" s="17" t="s">
        <v>83</v>
      </c>
    </row>
    <row r="196" spans="1:51" s="13" customFormat="1" ht="12">
      <c r="A196" s="13"/>
      <c r="B196" s="231"/>
      <c r="C196" s="232"/>
      <c r="D196" s="217" t="s">
        <v>318</v>
      </c>
      <c r="E196" s="233" t="s">
        <v>19</v>
      </c>
      <c r="F196" s="234" t="s">
        <v>459</v>
      </c>
      <c r="G196" s="232"/>
      <c r="H196" s="235">
        <v>0.145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318</v>
      </c>
      <c r="AU196" s="241" t="s">
        <v>83</v>
      </c>
      <c r="AV196" s="13" t="s">
        <v>83</v>
      </c>
      <c r="AW196" s="13" t="s">
        <v>35</v>
      </c>
      <c r="AX196" s="13" t="s">
        <v>81</v>
      </c>
      <c r="AY196" s="241" t="s">
        <v>123</v>
      </c>
    </row>
    <row r="197" spans="1:63" s="12" customFormat="1" ht="22.8" customHeight="1">
      <c r="A197" s="12"/>
      <c r="B197" s="188"/>
      <c r="C197" s="189"/>
      <c r="D197" s="190" t="s">
        <v>72</v>
      </c>
      <c r="E197" s="202" t="s">
        <v>137</v>
      </c>
      <c r="F197" s="202" t="s">
        <v>460</v>
      </c>
      <c r="G197" s="189"/>
      <c r="H197" s="189"/>
      <c r="I197" s="192"/>
      <c r="J197" s="203">
        <f>BK197</f>
        <v>0</v>
      </c>
      <c r="K197" s="189"/>
      <c r="L197" s="194"/>
      <c r="M197" s="195"/>
      <c r="N197" s="196"/>
      <c r="O197" s="196"/>
      <c r="P197" s="197">
        <f>SUM(P198:P201)</f>
        <v>0</v>
      </c>
      <c r="Q197" s="196"/>
      <c r="R197" s="197">
        <f>SUM(R198:R201)</f>
        <v>0.53291</v>
      </c>
      <c r="S197" s="196"/>
      <c r="T197" s="198">
        <f>SUM(T198:T201)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99" t="s">
        <v>81</v>
      </c>
      <c r="AT197" s="200" t="s">
        <v>72</v>
      </c>
      <c r="AU197" s="200" t="s">
        <v>81</v>
      </c>
      <c r="AY197" s="199" t="s">
        <v>123</v>
      </c>
      <c r="BK197" s="201">
        <f>SUM(BK198:BK201)</f>
        <v>0</v>
      </c>
    </row>
    <row r="198" spans="1:65" s="2" customFormat="1" ht="21.75" customHeight="1">
      <c r="A198" s="38"/>
      <c r="B198" s="39"/>
      <c r="C198" s="204" t="s">
        <v>461</v>
      </c>
      <c r="D198" s="204" t="s">
        <v>126</v>
      </c>
      <c r="E198" s="205" t="s">
        <v>462</v>
      </c>
      <c r="F198" s="206" t="s">
        <v>463</v>
      </c>
      <c r="G198" s="207" t="s">
        <v>360</v>
      </c>
      <c r="H198" s="208">
        <v>11.5</v>
      </c>
      <c r="I198" s="209"/>
      <c r="J198" s="210">
        <f>ROUND(I198*H198,2)</f>
        <v>0</v>
      </c>
      <c r="K198" s="206" t="s">
        <v>19</v>
      </c>
      <c r="L198" s="44"/>
      <c r="M198" s="211" t="s">
        <v>19</v>
      </c>
      <c r="N198" s="212" t="s">
        <v>44</v>
      </c>
      <c r="O198" s="84"/>
      <c r="P198" s="213">
        <f>O198*H198</f>
        <v>0</v>
      </c>
      <c r="Q198" s="213">
        <v>0.04634</v>
      </c>
      <c r="R198" s="213">
        <f>Q198*H198</f>
        <v>0.53291</v>
      </c>
      <c r="S198" s="213">
        <v>0</v>
      </c>
      <c r="T198" s="21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5" t="s">
        <v>141</v>
      </c>
      <c r="AT198" s="215" t="s">
        <v>126</v>
      </c>
      <c r="AU198" s="215" t="s">
        <v>83</v>
      </c>
      <c r="AY198" s="17" t="s">
        <v>123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7" t="s">
        <v>81</v>
      </c>
      <c r="BK198" s="216">
        <f>ROUND(I198*H198,2)</f>
        <v>0</v>
      </c>
      <c r="BL198" s="17" t="s">
        <v>141</v>
      </c>
      <c r="BM198" s="215" t="s">
        <v>464</v>
      </c>
    </row>
    <row r="199" spans="1:47" s="2" customFormat="1" ht="12">
      <c r="A199" s="38"/>
      <c r="B199" s="39"/>
      <c r="C199" s="40"/>
      <c r="D199" s="217" t="s">
        <v>132</v>
      </c>
      <c r="E199" s="40"/>
      <c r="F199" s="218" t="s">
        <v>463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132</v>
      </c>
      <c r="AU199" s="17" t="s">
        <v>83</v>
      </c>
    </row>
    <row r="200" spans="1:47" s="2" customFormat="1" ht="12">
      <c r="A200" s="38"/>
      <c r="B200" s="39"/>
      <c r="C200" s="40"/>
      <c r="D200" s="217" t="s">
        <v>180</v>
      </c>
      <c r="E200" s="40"/>
      <c r="F200" s="222" t="s">
        <v>444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180</v>
      </c>
      <c r="AU200" s="17" t="s">
        <v>83</v>
      </c>
    </row>
    <row r="201" spans="1:51" s="13" customFormat="1" ht="12">
      <c r="A201" s="13"/>
      <c r="B201" s="231"/>
      <c r="C201" s="232"/>
      <c r="D201" s="217" t="s">
        <v>318</v>
      </c>
      <c r="E201" s="233" t="s">
        <v>19</v>
      </c>
      <c r="F201" s="234" t="s">
        <v>465</v>
      </c>
      <c r="G201" s="232"/>
      <c r="H201" s="235">
        <v>11.5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1" t="s">
        <v>318</v>
      </c>
      <c r="AU201" s="241" t="s">
        <v>83</v>
      </c>
      <c r="AV201" s="13" t="s">
        <v>83</v>
      </c>
      <c r="AW201" s="13" t="s">
        <v>35</v>
      </c>
      <c r="AX201" s="13" t="s">
        <v>81</v>
      </c>
      <c r="AY201" s="241" t="s">
        <v>123</v>
      </c>
    </row>
    <row r="202" spans="1:63" s="12" customFormat="1" ht="22.8" customHeight="1">
      <c r="A202" s="12"/>
      <c r="B202" s="188"/>
      <c r="C202" s="189"/>
      <c r="D202" s="190" t="s">
        <v>72</v>
      </c>
      <c r="E202" s="202" t="s">
        <v>122</v>
      </c>
      <c r="F202" s="202" t="s">
        <v>466</v>
      </c>
      <c r="G202" s="189"/>
      <c r="H202" s="189"/>
      <c r="I202" s="192"/>
      <c r="J202" s="203">
        <f>BK202</f>
        <v>0</v>
      </c>
      <c r="K202" s="189"/>
      <c r="L202" s="194"/>
      <c r="M202" s="195"/>
      <c r="N202" s="196"/>
      <c r="O202" s="196"/>
      <c r="P202" s="197">
        <f>SUM(P203:P310)</f>
        <v>0</v>
      </c>
      <c r="Q202" s="196"/>
      <c r="R202" s="197">
        <f>SUM(R203:R310)</f>
        <v>231.23520200000002</v>
      </c>
      <c r="S202" s="196"/>
      <c r="T202" s="198">
        <f>SUM(T203:T310)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99" t="s">
        <v>81</v>
      </c>
      <c r="AT202" s="200" t="s">
        <v>72</v>
      </c>
      <c r="AU202" s="200" t="s">
        <v>81</v>
      </c>
      <c r="AY202" s="199" t="s">
        <v>123</v>
      </c>
      <c r="BK202" s="201">
        <f>SUM(BK203:BK310)</f>
        <v>0</v>
      </c>
    </row>
    <row r="203" spans="1:65" s="2" customFormat="1" ht="16.5" customHeight="1">
      <c r="A203" s="38"/>
      <c r="B203" s="39"/>
      <c r="C203" s="204" t="s">
        <v>230</v>
      </c>
      <c r="D203" s="204" t="s">
        <v>126</v>
      </c>
      <c r="E203" s="205" t="s">
        <v>467</v>
      </c>
      <c r="F203" s="206" t="s">
        <v>468</v>
      </c>
      <c r="G203" s="207" t="s">
        <v>312</v>
      </c>
      <c r="H203" s="208">
        <v>1135.2</v>
      </c>
      <c r="I203" s="209"/>
      <c r="J203" s="210">
        <f>ROUND(I203*H203,2)</f>
        <v>0</v>
      </c>
      <c r="K203" s="206" t="s">
        <v>469</v>
      </c>
      <c r="L203" s="44"/>
      <c r="M203" s="211" t="s">
        <v>19</v>
      </c>
      <c r="N203" s="212" t="s">
        <v>44</v>
      </c>
      <c r="O203" s="84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5" t="s">
        <v>141</v>
      </c>
      <c r="AT203" s="215" t="s">
        <v>126</v>
      </c>
      <c r="AU203" s="215" t="s">
        <v>83</v>
      </c>
      <c r="AY203" s="17" t="s">
        <v>123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81</v>
      </c>
      <c r="BK203" s="216">
        <f>ROUND(I203*H203,2)</f>
        <v>0</v>
      </c>
      <c r="BL203" s="17" t="s">
        <v>141</v>
      </c>
      <c r="BM203" s="215" t="s">
        <v>470</v>
      </c>
    </row>
    <row r="204" spans="1:47" s="2" customFormat="1" ht="12">
      <c r="A204" s="38"/>
      <c r="B204" s="39"/>
      <c r="C204" s="40"/>
      <c r="D204" s="217" t="s">
        <v>132</v>
      </c>
      <c r="E204" s="40"/>
      <c r="F204" s="218" t="s">
        <v>468</v>
      </c>
      <c r="G204" s="40"/>
      <c r="H204" s="40"/>
      <c r="I204" s="219"/>
      <c r="J204" s="40"/>
      <c r="K204" s="40"/>
      <c r="L204" s="44"/>
      <c r="M204" s="220"/>
      <c r="N204" s="221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132</v>
      </c>
      <c r="AU204" s="17" t="s">
        <v>83</v>
      </c>
    </row>
    <row r="205" spans="1:47" s="2" customFormat="1" ht="12">
      <c r="A205" s="38"/>
      <c r="B205" s="39"/>
      <c r="C205" s="40"/>
      <c r="D205" s="229" t="s">
        <v>316</v>
      </c>
      <c r="E205" s="40"/>
      <c r="F205" s="230" t="s">
        <v>471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316</v>
      </c>
      <c r="AU205" s="17" t="s">
        <v>83</v>
      </c>
    </row>
    <row r="206" spans="1:47" s="2" customFormat="1" ht="12">
      <c r="A206" s="38"/>
      <c r="B206" s="39"/>
      <c r="C206" s="40"/>
      <c r="D206" s="217" t="s">
        <v>180</v>
      </c>
      <c r="E206" s="40"/>
      <c r="F206" s="222" t="s">
        <v>472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180</v>
      </c>
      <c r="AU206" s="17" t="s">
        <v>83</v>
      </c>
    </row>
    <row r="207" spans="1:51" s="13" customFormat="1" ht="12">
      <c r="A207" s="13"/>
      <c r="B207" s="231"/>
      <c r="C207" s="232"/>
      <c r="D207" s="217" t="s">
        <v>318</v>
      </c>
      <c r="E207" s="233" t="s">
        <v>19</v>
      </c>
      <c r="F207" s="234" t="s">
        <v>225</v>
      </c>
      <c r="G207" s="232"/>
      <c r="H207" s="235">
        <v>1135.2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1" t="s">
        <v>318</v>
      </c>
      <c r="AU207" s="241" t="s">
        <v>83</v>
      </c>
      <c r="AV207" s="13" t="s">
        <v>83</v>
      </c>
      <c r="AW207" s="13" t="s">
        <v>35</v>
      </c>
      <c r="AX207" s="13" t="s">
        <v>81</v>
      </c>
      <c r="AY207" s="241" t="s">
        <v>123</v>
      </c>
    </row>
    <row r="208" spans="1:65" s="2" customFormat="1" ht="16.5" customHeight="1">
      <c r="A208" s="38"/>
      <c r="B208" s="39"/>
      <c r="C208" s="204" t="s">
        <v>473</v>
      </c>
      <c r="D208" s="204" t="s">
        <v>126</v>
      </c>
      <c r="E208" s="205" t="s">
        <v>474</v>
      </c>
      <c r="F208" s="206" t="s">
        <v>475</v>
      </c>
      <c r="G208" s="207" t="s">
        <v>312</v>
      </c>
      <c r="H208" s="208">
        <v>946</v>
      </c>
      <c r="I208" s="209"/>
      <c r="J208" s="210">
        <f>ROUND(I208*H208,2)</f>
        <v>0</v>
      </c>
      <c r="K208" s="206" t="s">
        <v>313</v>
      </c>
      <c r="L208" s="44"/>
      <c r="M208" s="211" t="s">
        <v>19</v>
      </c>
      <c r="N208" s="212" t="s">
        <v>44</v>
      </c>
      <c r="O208" s="84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5" t="s">
        <v>141</v>
      </c>
      <c r="AT208" s="215" t="s">
        <v>126</v>
      </c>
      <c r="AU208" s="215" t="s">
        <v>83</v>
      </c>
      <c r="AY208" s="17" t="s">
        <v>123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81</v>
      </c>
      <c r="BK208" s="216">
        <f>ROUND(I208*H208,2)</f>
        <v>0</v>
      </c>
      <c r="BL208" s="17" t="s">
        <v>141</v>
      </c>
      <c r="BM208" s="215" t="s">
        <v>476</v>
      </c>
    </row>
    <row r="209" spans="1:47" s="2" customFormat="1" ht="12">
      <c r="A209" s="38"/>
      <c r="B209" s="39"/>
      <c r="C209" s="40"/>
      <c r="D209" s="217" t="s">
        <v>132</v>
      </c>
      <c r="E209" s="40"/>
      <c r="F209" s="218" t="s">
        <v>477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132</v>
      </c>
      <c r="AU209" s="17" t="s">
        <v>83</v>
      </c>
    </row>
    <row r="210" spans="1:47" s="2" customFormat="1" ht="12">
      <c r="A210" s="38"/>
      <c r="B210" s="39"/>
      <c r="C210" s="40"/>
      <c r="D210" s="229" t="s">
        <v>316</v>
      </c>
      <c r="E210" s="40"/>
      <c r="F210" s="230" t="s">
        <v>478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316</v>
      </c>
      <c r="AU210" s="17" t="s">
        <v>83</v>
      </c>
    </row>
    <row r="211" spans="1:47" s="2" customFormat="1" ht="12">
      <c r="A211" s="38"/>
      <c r="B211" s="39"/>
      <c r="C211" s="40"/>
      <c r="D211" s="217" t="s">
        <v>180</v>
      </c>
      <c r="E211" s="40"/>
      <c r="F211" s="222" t="s">
        <v>479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180</v>
      </c>
      <c r="AU211" s="17" t="s">
        <v>83</v>
      </c>
    </row>
    <row r="212" spans="1:51" s="13" customFormat="1" ht="12">
      <c r="A212" s="13"/>
      <c r="B212" s="231"/>
      <c r="C212" s="232"/>
      <c r="D212" s="217" t="s">
        <v>318</v>
      </c>
      <c r="E212" s="233" t="s">
        <v>19</v>
      </c>
      <c r="F212" s="234" t="s">
        <v>223</v>
      </c>
      <c r="G212" s="232"/>
      <c r="H212" s="235">
        <v>877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318</v>
      </c>
      <c r="AU212" s="241" t="s">
        <v>83</v>
      </c>
      <c r="AV212" s="13" t="s">
        <v>83</v>
      </c>
      <c r="AW212" s="13" t="s">
        <v>35</v>
      </c>
      <c r="AX212" s="13" t="s">
        <v>73</v>
      </c>
      <c r="AY212" s="241" t="s">
        <v>123</v>
      </c>
    </row>
    <row r="213" spans="1:51" s="13" customFormat="1" ht="12">
      <c r="A213" s="13"/>
      <c r="B213" s="231"/>
      <c r="C213" s="232"/>
      <c r="D213" s="217" t="s">
        <v>318</v>
      </c>
      <c r="E213" s="233" t="s">
        <v>19</v>
      </c>
      <c r="F213" s="234" t="s">
        <v>242</v>
      </c>
      <c r="G213" s="232"/>
      <c r="H213" s="235">
        <v>69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1" t="s">
        <v>318</v>
      </c>
      <c r="AU213" s="241" t="s">
        <v>83</v>
      </c>
      <c r="AV213" s="13" t="s">
        <v>83</v>
      </c>
      <c r="AW213" s="13" t="s">
        <v>35</v>
      </c>
      <c r="AX213" s="13" t="s">
        <v>73</v>
      </c>
      <c r="AY213" s="241" t="s">
        <v>123</v>
      </c>
    </row>
    <row r="214" spans="1:51" s="14" customFormat="1" ht="12">
      <c r="A214" s="14"/>
      <c r="B214" s="242"/>
      <c r="C214" s="243"/>
      <c r="D214" s="217" t="s">
        <v>318</v>
      </c>
      <c r="E214" s="244" t="s">
        <v>244</v>
      </c>
      <c r="F214" s="245" t="s">
        <v>380</v>
      </c>
      <c r="G214" s="243"/>
      <c r="H214" s="246">
        <v>946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2" t="s">
        <v>318</v>
      </c>
      <c r="AU214" s="252" t="s">
        <v>83</v>
      </c>
      <c r="AV214" s="14" t="s">
        <v>141</v>
      </c>
      <c r="AW214" s="14" t="s">
        <v>35</v>
      </c>
      <c r="AX214" s="14" t="s">
        <v>81</v>
      </c>
      <c r="AY214" s="252" t="s">
        <v>123</v>
      </c>
    </row>
    <row r="215" spans="1:65" s="2" customFormat="1" ht="16.5" customHeight="1">
      <c r="A215" s="38"/>
      <c r="B215" s="39"/>
      <c r="C215" s="204" t="s">
        <v>480</v>
      </c>
      <c r="D215" s="204" t="s">
        <v>126</v>
      </c>
      <c r="E215" s="205" t="s">
        <v>481</v>
      </c>
      <c r="F215" s="206" t="s">
        <v>482</v>
      </c>
      <c r="G215" s="207" t="s">
        <v>312</v>
      </c>
      <c r="H215" s="208">
        <v>1135.2</v>
      </c>
      <c r="I215" s="209"/>
      <c r="J215" s="210">
        <f>ROUND(I215*H215,2)</f>
        <v>0</v>
      </c>
      <c r="K215" s="206" t="s">
        <v>19</v>
      </c>
      <c r="L215" s="44"/>
      <c r="M215" s="211" t="s">
        <v>19</v>
      </c>
      <c r="N215" s="212" t="s">
        <v>44</v>
      </c>
      <c r="O215" s="84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141</v>
      </c>
      <c r="AT215" s="215" t="s">
        <v>126</v>
      </c>
      <c r="AU215" s="215" t="s">
        <v>83</v>
      </c>
      <c r="AY215" s="17" t="s">
        <v>123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81</v>
      </c>
      <c r="BK215" s="216">
        <f>ROUND(I215*H215,2)</f>
        <v>0</v>
      </c>
      <c r="BL215" s="17" t="s">
        <v>141</v>
      </c>
      <c r="BM215" s="215" t="s">
        <v>483</v>
      </c>
    </row>
    <row r="216" spans="1:47" s="2" customFormat="1" ht="12">
      <c r="A216" s="38"/>
      <c r="B216" s="39"/>
      <c r="C216" s="40"/>
      <c r="D216" s="217" t="s">
        <v>132</v>
      </c>
      <c r="E216" s="40"/>
      <c r="F216" s="218" t="s">
        <v>484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132</v>
      </c>
      <c r="AU216" s="17" t="s">
        <v>83</v>
      </c>
    </row>
    <row r="217" spans="1:47" s="2" customFormat="1" ht="12">
      <c r="A217" s="38"/>
      <c r="B217" s="39"/>
      <c r="C217" s="40"/>
      <c r="D217" s="217" t="s">
        <v>180</v>
      </c>
      <c r="E217" s="40"/>
      <c r="F217" s="222" t="s">
        <v>485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180</v>
      </c>
      <c r="AU217" s="17" t="s">
        <v>83</v>
      </c>
    </row>
    <row r="218" spans="1:51" s="13" customFormat="1" ht="12">
      <c r="A218" s="13"/>
      <c r="B218" s="231"/>
      <c r="C218" s="232"/>
      <c r="D218" s="217" t="s">
        <v>318</v>
      </c>
      <c r="E218" s="233" t="s">
        <v>225</v>
      </c>
      <c r="F218" s="234" t="s">
        <v>486</v>
      </c>
      <c r="G218" s="232"/>
      <c r="H218" s="235">
        <v>1135.2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318</v>
      </c>
      <c r="AU218" s="241" t="s">
        <v>83</v>
      </c>
      <c r="AV218" s="13" t="s">
        <v>83</v>
      </c>
      <c r="AW218" s="13" t="s">
        <v>35</v>
      </c>
      <c r="AX218" s="13" t="s">
        <v>81</v>
      </c>
      <c r="AY218" s="241" t="s">
        <v>123</v>
      </c>
    </row>
    <row r="219" spans="1:65" s="2" customFormat="1" ht="16.5" customHeight="1">
      <c r="A219" s="38"/>
      <c r="B219" s="39"/>
      <c r="C219" s="204" t="s">
        <v>487</v>
      </c>
      <c r="D219" s="204" t="s">
        <v>126</v>
      </c>
      <c r="E219" s="205" t="s">
        <v>488</v>
      </c>
      <c r="F219" s="206" t="s">
        <v>482</v>
      </c>
      <c r="G219" s="207" t="s">
        <v>312</v>
      </c>
      <c r="H219" s="208">
        <v>82.5</v>
      </c>
      <c r="I219" s="209"/>
      <c r="J219" s="210">
        <f>ROUND(I219*H219,2)</f>
        <v>0</v>
      </c>
      <c r="K219" s="206" t="s">
        <v>19</v>
      </c>
      <c r="L219" s="44"/>
      <c r="M219" s="211" t="s">
        <v>19</v>
      </c>
      <c r="N219" s="212" t="s">
        <v>44</v>
      </c>
      <c r="O219" s="84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15" t="s">
        <v>141</v>
      </c>
      <c r="AT219" s="215" t="s">
        <v>126</v>
      </c>
      <c r="AU219" s="215" t="s">
        <v>83</v>
      </c>
      <c r="AY219" s="17" t="s">
        <v>123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7" t="s">
        <v>81</v>
      </c>
      <c r="BK219" s="216">
        <f>ROUND(I219*H219,2)</f>
        <v>0</v>
      </c>
      <c r="BL219" s="17" t="s">
        <v>141</v>
      </c>
      <c r="BM219" s="215" t="s">
        <v>489</v>
      </c>
    </row>
    <row r="220" spans="1:47" s="2" customFormat="1" ht="12">
      <c r="A220" s="38"/>
      <c r="B220" s="39"/>
      <c r="C220" s="40"/>
      <c r="D220" s="217" t="s">
        <v>132</v>
      </c>
      <c r="E220" s="40"/>
      <c r="F220" s="218" t="s">
        <v>484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132</v>
      </c>
      <c r="AU220" s="17" t="s">
        <v>83</v>
      </c>
    </row>
    <row r="221" spans="1:47" s="2" customFormat="1" ht="12">
      <c r="A221" s="38"/>
      <c r="B221" s="39"/>
      <c r="C221" s="40"/>
      <c r="D221" s="217" t="s">
        <v>180</v>
      </c>
      <c r="E221" s="40"/>
      <c r="F221" s="222" t="s">
        <v>490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180</v>
      </c>
      <c r="AU221" s="17" t="s">
        <v>83</v>
      </c>
    </row>
    <row r="222" spans="1:51" s="13" customFormat="1" ht="12">
      <c r="A222" s="13"/>
      <c r="B222" s="231"/>
      <c r="C222" s="232"/>
      <c r="D222" s="217" t="s">
        <v>318</v>
      </c>
      <c r="E222" s="233" t="s">
        <v>277</v>
      </c>
      <c r="F222" s="234" t="s">
        <v>275</v>
      </c>
      <c r="G222" s="232"/>
      <c r="H222" s="235">
        <v>82.5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1" t="s">
        <v>318</v>
      </c>
      <c r="AU222" s="241" t="s">
        <v>83</v>
      </c>
      <c r="AV222" s="13" t="s">
        <v>83</v>
      </c>
      <c r="AW222" s="13" t="s">
        <v>35</v>
      </c>
      <c r="AX222" s="13" t="s">
        <v>81</v>
      </c>
      <c r="AY222" s="241" t="s">
        <v>123</v>
      </c>
    </row>
    <row r="223" spans="1:65" s="2" customFormat="1" ht="16.5" customHeight="1">
      <c r="A223" s="38"/>
      <c r="B223" s="39"/>
      <c r="C223" s="204" t="s">
        <v>491</v>
      </c>
      <c r="D223" s="204" t="s">
        <v>126</v>
      </c>
      <c r="E223" s="205" t="s">
        <v>492</v>
      </c>
      <c r="F223" s="206" t="s">
        <v>493</v>
      </c>
      <c r="G223" s="207" t="s">
        <v>312</v>
      </c>
      <c r="H223" s="208">
        <v>390.5</v>
      </c>
      <c r="I223" s="209"/>
      <c r="J223" s="210">
        <f>ROUND(I223*H223,2)</f>
        <v>0</v>
      </c>
      <c r="K223" s="206" t="s">
        <v>313</v>
      </c>
      <c r="L223" s="44"/>
      <c r="M223" s="211" t="s">
        <v>19</v>
      </c>
      <c r="N223" s="212" t="s">
        <v>44</v>
      </c>
      <c r="O223" s="84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141</v>
      </c>
      <c r="AT223" s="215" t="s">
        <v>126</v>
      </c>
      <c r="AU223" s="215" t="s">
        <v>83</v>
      </c>
      <c r="AY223" s="17" t="s">
        <v>123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81</v>
      </c>
      <c r="BK223" s="216">
        <f>ROUND(I223*H223,2)</f>
        <v>0</v>
      </c>
      <c r="BL223" s="17" t="s">
        <v>141</v>
      </c>
      <c r="BM223" s="215" t="s">
        <v>494</v>
      </c>
    </row>
    <row r="224" spans="1:47" s="2" customFormat="1" ht="12">
      <c r="A224" s="38"/>
      <c r="B224" s="39"/>
      <c r="C224" s="40"/>
      <c r="D224" s="217" t="s">
        <v>132</v>
      </c>
      <c r="E224" s="40"/>
      <c r="F224" s="218" t="s">
        <v>495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132</v>
      </c>
      <c r="AU224" s="17" t="s">
        <v>83</v>
      </c>
    </row>
    <row r="225" spans="1:47" s="2" customFormat="1" ht="12">
      <c r="A225" s="38"/>
      <c r="B225" s="39"/>
      <c r="C225" s="40"/>
      <c r="D225" s="229" t="s">
        <v>316</v>
      </c>
      <c r="E225" s="40"/>
      <c r="F225" s="230" t="s">
        <v>496</v>
      </c>
      <c r="G225" s="40"/>
      <c r="H225" s="40"/>
      <c r="I225" s="219"/>
      <c r="J225" s="40"/>
      <c r="K225" s="40"/>
      <c r="L225" s="44"/>
      <c r="M225" s="220"/>
      <c r="N225" s="221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316</v>
      </c>
      <c r="AU225" s="17" t="s">
        <v>83</v>
      </c>
    </row>
    <row r="226" spans="1:47" s="2" customFormat="1" ht="12">
      <c r="A226" s="38"/>
      <c r="B226" s="39"/>
      <c r="C226" s="40"/>
      <c r="D226" s="217" t="s">
        <v>180</v>
      </c>
      <c r="E226" s="40"/>
      <c r="F226" s="222" t="s">
        <v>490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180</v>
      </c>
      <c r="AU226" s="17" t="s">
        <v>83</v>
      </c>
    </row>
    <row r="227" spans="1:51" s="13" customFormat="1" ht="12">
      <c r="A227" s="13"/>
      <c r="B227" s="231"/>
      <c r="C227" s="232"/>
      <c r="D227" s="217" t="s">
        <v>318</v>
      </c>
      <c r="E227" s="233" t="s">
        <v>288</v>
      </c>
      <c r="F227" s="234" t="s">
        <v>497</v>
      </c>
      <c r="G227" s="232"/>
      <c r="H227" s="235">
        <v>275.5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1" t="s">
        <v>318</v>
      </c>
      <c r="AU227" s="241" t="s">
        <v>83</v>
      </c>
      <c r="AV227" s="13" t="s">
        <v>83</v>
      </c>
      <c r="AW227" s="13" t="s">
        <v>35</v>
      </c>
      <c r="AX227" s="13" t="s">
        <v>73</v>
      </c>
      <c r="AY227" s="241" t="s">
        <v>123</v>
      </c>
    </row>
    <row r="228" spans="1:51" s="13" customFormat="1" ht="12">
      <c r="A228" s="13"/>
      <c r="B228" s="231"/>
      <c r="C228" s="232"/>
      <c r="D228" s="217" t="s">
        <v>318</v>
      </c>
      <c r="E228" s="233" t="s">
        <v>19</v>
      </c>
      <c r="F228" s="234" t="s">
        <v>498</v>
      </c>
      <c r="G228" s="232"/>
      <c r="H228" s="235">
        <v>115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1" t="s">
        <v>318</v>
      </c>
      <c r="AU228" s="241" t="s">
        <v>83</v>
      </c>
      <c r="AV228" s="13" t="s">
        <v>83</v>
      </c>
      <c r="AW228" s="13" t="s">
        <v>35</v>
      </c>
      <c r="AX228" s="13" t="s">
        <v>73</v>
      </c>
      <c r="AY228" s="241" t="s">
        <v>123</v>
      </c>
    </row>
    <row r="229" spans="1:51" s="14" customFormat="1" ht="12">
      <c r="A229" s="14"/>
      <c r="B229" s="242"/>
      <c r="C229" s="243"/>
      <c r="D229" s="217" t="s">
        <v>318</v>
      </c>
      <c r="E229" s="244" t="s">
        <v>278</v>
      </c>
      <c r="F229" s="245" t="s">
        <v>380</v>
      </c>
      <c r="G229" s="243"/>
      <c r="H229" s="246">
        <v>390.5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2" t="s">
        <v>318</v>
      </c>
      <c r="AU229" s="252" t="s">
        <v>83</v>
      </c>
      <c r="AV229" s="14" t="s">
        <v>141</v>
      </c>
      <c r="AW229" s="14" t="s">
        <v>35</v>
      </c>
      <c r="AX229" s="14" t="s">
        <v>81</v>
      </c>
      <c r="AY229" s="252" t="s">
        <v>123</v>
      </c>
    </row>
    <row r="230" spans="1:65" s="2" customFormat="1" ht="16.5" customHeight="1">
      <c r="A230" s="38"/>
      <c r="B230" s="39"/>
      <c r="C230" s="204" t="s">
        <v>499</v>
      </c>
      <c r="D230" s="204" t="s">
        <v>126</v>
      </c>
      <c r="E230" s="205" t="s">
        <v>500</v>
      </c>
      <c r="F230" s="206" t="s">
        <v>501</v>
      </c>
      <c r="G230" s="207" t="s">
        <v>312</v>
      </c>
      <c r="H230" s="208">
        <v>1135.2</v>
      </c>
      <c r="I230" s="209"/>
      <c r="J230" s="210">
        <f>ROUND(I230*H230,2)</f>
        <v>0</v>
      </c>
      <c r="K230" s="206" t="s">
        <v>19</v>
      </c>
      <c r="L230" s="44"/>
      <c r="M230" s="211" t="s">
        <v>19</v>
      </c>
      <c r="N230" s="212" t="s">
        <v>44</v>
      </c>
      <c r="O230" s="84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5" t="s">
        <v>141</v>
      </c>
      <c r="AT230" s="215" t="s">
        <v>126</v>
      </c>
      <c r="AU230" s="215" t="s">
        <v>83</v>
      </c>
      <c r="AY230" s="17" t="s">
        <v>123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7" t="s">
        <v>81</v>
      </c>
      <c r="BK230" s="216">
        <f>ROUND(I230*H230,2)</f>
        <v>0</v>
      </c>
      <c r="BL230" s="17" t="s">
        <v>141</v>
      </c>
      <c r="BM230" s="215" t="s">
        <v>502</v>
      </c>
    </row>
    <row r="231" spans="1:47" s="2" customFormat="1" ht="12">
      <c r="A231" s="38"/>
      <c r="B231" s="39"/>
      <c r="C231" s="40"/>
      <c r="D231" s="217" t="s">
        <v>132</v>
      </c>
      <c r="E231" s="40"/>
      <c r="F231" s="218" t="s">
        <v>503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132</v>
      </c>
      <c r="AU231" s="17" t="s">
        <v>83</v>
      </c>
    </row>
    <row r="232" spans="1:47" s="2" customFormat="1" ht="12">
      <c r="A232" s="38"/>
      <c r="B232" s="39"/>
      <c r="C232" s="40"/>
      <c r="D232" s="217" t="s">
        <v>180</v>
      </c>
      <c r="E232" s="40"/>
      <c r="F232" s="222" t="s">
        <v>504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180</v>
      </c>
      <c r="AU232" s="17" t="s">
        <v>83</v>
      </c>
    </row>
    <row r="233" spans="1:51" s="13" customFormat="1" ht="12">
      <c r="A233" s="13"/>
      <c r="B233" s="231"/>
      <c r="C233" s="232"/>
      <c r="D233" s="217" t="s">
        <v>318</v>
      </c>
      <c r="E233" s="233" t="s">
        <v>19</v>
      </c>
      <c r="F233" s="234" t="s">
        <v>225</v>
      </c>
      <c r="G233" s="232"/>
      <c r="H233" s="235">
        <v>1135.2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318</v>
      </c>
      <c r="AU233" s="241" t="s">
        <v>83</v>
      </c>
      <c r="AV233" s="13" t="s">
        <v>83</v>
      </c>
      <c r="AW233" s="13" t="s">
        <v>35</v>
      </c>
      <c r="AX233" s="13" t="s">
        <v>81</v>
      </c>
      <c r="AY233" s="241" t="s">
        <v>123</v>
      </c>
    </row>
    <row r="234" spans="1:65" s="2" customFormat="1" ht="16.5" customHeight="1">
      <c r="A234" s="38"/>
      <c r="B234" s="39"/>
      <c r="C234" s="204" t="s">
        <v>505</v>
      </c>
      <c r="D234" s="204" t="s">
        <v>126</v>
      </c>
      <c r="E234" s="205" t="s">
        <v>506</v>
      </c>
      <c r="F234" s="206" t="s">
        <v>501</v>
      </c>
      <c r="G234" s="207" t="s">
        <v>312</v>
      </c>
      <c r="H234" s="208">
        <v>1951.2</v>
      </c>
      <c r="I234" s="209"/>
      <c r="J234" s="210">
        <f>ROUND(I234*H234,2)</f>
        <v>0</v>
      </c>
      <c r="K234" s="206" t="s">
        <v>19</v>
      </c>
      <c r="L234" s="44"/>
      <c r="M234" s="211" t="s">
        <v>19</v>
      </c>
      <c r="N234" s="212" t="s">
        <v>44</v>
      </c>
      <c r="O234" s="84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15" t="s">
        <v>141</v>
      </c>
      <c r="AT234" s="215" t="s">
        <v>126</v>
      </c>
      <c r="AU234" s="215" t="s">
        <v>83</v>
      </c>
      <c r="AY234" s="17" t="s">
        <v>123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7" t="s">
        <v>81</v>
      </c>
      <c r="BK234" s="216">
        <f>ROUND(I234*H234,2)</f>
        <v>0</v>
      </c>
      <c r="BL234" s="17" t="s">
        <v>141</v>
      </c>
      <c r="BM234" s="215" t="s">
        <v>507</v>
      </c>
    </row>
    <row r="235" spans="1:47" s="2" customFormat="1" ht="12">
      <c r="A235" s="38"/>
      <c r="B235" s="39"/>
      <c r="C235" s="40"/>
      <c r="D235" s="217" t="s">
        <v>132</v>
      </c>
      <c r="E235" s="40"/>
      <c r="F235" s="218" t="s">
        <v>503</v>
      </c>
      <c r="G235" s="40"/>
      <c r="H235" s="40"/>
      <c r="I235" s="219"/>
      <c r="J235" s="40"/>
      <c r="K235" s="40"/>
      <c r="L235" s="44"/>
      <c r="M235" s="220"/>
      <c r="N235" s="221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132</v>
      </c>
      <c r="AU235" s="17" t="s">
        <v>83</v>
      </c>
    </row>
    <row r="236" spans="1:47" s="2" customFormat="1" ht="12">
      <c r="A236" s="38"/>
      <c r="B236" s="39"/>
      <c r="C236" s="40"/>
      <c r="D236" s="217" t="s">
        <v>180</v>
      </c>
      <c r="E236" s="40"/>
      <c r="F236" s="222" t="s">
        <v>508</v>
      </c>
      <c r="G236" s="40"/>
      <c r="H236" s="40"/>
      <c r="I236" s="219"/>
      <c r="J236" s="40"/>
      <c r="K236" s="40"/>
      <c r="L236" s="44"/>
      <c r="M236" s="220"/>
      <c r="N236" s="221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180</v>
      </c>
      <c r="AU236" s="17" t="s">
        <v>83</v>
      </c>
    </row>
    <row r="237" spans="1:51" s="13" customFormat="1" ht="12">
      <c r="A237" s="13"/>
      <c r="B237" s="231"/>
      <c r="C237" s="232"/>
      <c r="D237" s="217" t="s">
        <v>318</v>
      </c>
      <c r="E237" s="233" t="s">
        <v>19</v>
      </c>
      <c r="F237" s="234" t="s">
        <v>418</v>
      </c>
      <c r="G237" s="232"/>
      <c r="H237" s="235">
        <v>1951.2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1" t="s">
        <v>318</v>
      </c>
      <c r="AU237" s="241" t="s">
        <v>83</v>
      </c>
      <c r="AV237" s="13" t="s">
        <v>83</v>
      </c>
      <c r="AW237" s="13" t="s">
        <v>35</v>
      </c>
      <c r="AX237" s="13" t="s">
        <v>81</v>
      </c>
      <c r="AY237" s="241" t="s">
        <v>123</v>
      </c>
    </row>
    <row r="238" spans="1:65" s="2" customFormat="1" ht="16.5" customHeight="1">
      <c r="A238" s="38"/>
      <c r="B238" s="39"/>
      <c r="C238" s="204" t="s">
        <v>509</v>
      </c>
      <c r="D238" s="204" t="s">
        <v>126</v>
      </c>
      <c r="E238" s="205" t="s">
        <v>510</v>
      </c>
      <c r="F238" s="206" t="s">
        <v>511</v>
      </c>
      <c r="G238" s="207" t="s">
        <v>312</v>
      </c>
      <c r="H238" s="208">
        <v>343</v>
      </c>
      <c r="I238" s="209"/>
      <c r="J238" s="210">
        <f>ROUND(I238*H238,2)</f>
        <v>0</v>
      </c>
      <c r="K238" s="206" t="s">
        <v>313</v>
      </c>
      <c r="L238" s="44"/>
      <c r="M238" s="211" t="s">
        <v>19</v>
      </c>
      <c r="N238" s="212" t="s">
        <v>44</v>
      </c>
      <c r="O238" s="84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5" t="s">
        <v>141</v>
      </c>
      <c r="AT238" s="215" t="s">
        <v>126</v>
      </c>
      <c r="AU238" s="215" t="s">
        <v>83</v>
      </c>
      <c r="AY238" s="17" t="s">
        <v>123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7" t="s">
        <v>81</v>
      </c>
      <c r="BK238" s="216">
        <f>ROUND(I238*H238,2)</f>
        <v>0</v>
      </c>
      <c r="BL238" s="17" t="s">
        <v>141</v>
      </c>
      <c r="BM238" s="215" t="s">
        <v>512</v>
      </c>
    </row>
    <row r="239" spans="1:47" s="2" customFormat="1" ht="12">
      <c r="A239" s="38"/>
      <c r="B239" s="39"/>
      <c r="C239" s="40"/>
      <c r="D239" s="217" t="s">
        <v>132</v>
      </c>
      <c r="E239" s="40"/>
      <c r="F239" s="218" t="s">
        <v>513</v>
      </c>
      <c r="G239" s="40"/>
      <c r="H239" s="40"/>
      <c r="I239" s="219"/>
      <c r="J239" s="40"/>
      <c r="K239" s="40"/>
      <c r="L239" s="44"/>
      <c r="M239" s="220"/>
      <c r="N239" s="221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132</v>
      </c>
      <c r="AU239" s="17" t="s">
        <v>83</v>
      </c>
    </row>
    <row r="240" spans="1:47" s="2" customFormat="1" ht="12">
      <c r="A240" s="38"/>
      <c r="B240" s="39"/>
      <c r="C240" s="40"/>
      <c r="D240" s="229" t="s">
        <v>316</v>
      </c>
      <c r="E240" s="40"/>
      <c r="F240" s="230" t="s">
        <v>514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316</v>
      </c>
      <c r="AU240" s="17" t="s">
        <v>83</v>
      </c>
    </row>
    <row r="241" spans="1:47" s="2" customFormat="1" ht="12">
      <c r="A241" s="38"/>
      <c r="B241" s="39"/>
      <c r="C241" s="40"/>
      <c r="D241" s="217" t="s">
        <v>180</v>
      </c>
      <c r="E241" s="40"/>
      <c r="F241" s="222" t="s">
        <v>490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180</v>
      </c>
      <c r="AU241" s="17" t="s">
        <v>83</v>
      </c>
    </row>
    <row r="242" spans="1:51" s="13" customFormat="1" ht="12">
      <c r="A242" s="13"/>
      <c r="B242" s="231"/>
      <c r="C242" s="232"/>
      <c r="D242" s="217" t="s">
        <v>318</v>
      </c>
      <c r="E242" s="233" t="s">
        <v>19</v>
      </c>
      <c r="F242" s="234" t="s">
        <v>515</v>
      </c>
      <c r="G242" s="232"/>
      <c r="H242" s="235">
        <v>156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318</v>
      </c>
      <c r="AU242" s="241" t="s">
        <v>83</v>
      </c>
      <c r="AV242" s="13" t="s">
        <v>83</v>
      </c>
      <c r="AW242" s="13" t="s">
        <v>35</v>
      </c>
      <c r="AX242" s="13" t="s">
        <v>73</v>
      </c>
      <c r="AY242" s="241" t="s">
        <v>123</v>
      </c>
    </row>
    <row r="243" spans="1:51" s="13" customFormat="1" ht="12">
      <c r="A243" s="13"/>
      <c r="B243" s="231"/>
      <c r="C243" s="232"/>
      <c r="D243" s="217" t="s">
        <v>318</v>
      </c>
      <c r="E243" s="233" t="s">
        <v>19</v>
      </c>
      <c r="F243" s="234" t="s">
        <v>516</v>
      </c>
      <c r="G243" s="232"/>
      <c r="H243" s="235">
        <v>187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1" t="s">
        <v>318</v>
      </c>
      <c r="AU243" s="241" t="s">
        <v>83</v>
      </c>
      <c r="AV243" s="13" t="s">
        <v>83</v>
      </c>
      <c r="AW243" s="13" t="s">
        <v>35</v>
      </c>
      <c r="AX243" s="13" t="s">
        <v>73</v>
      </c>
      <c r="AY243" s="241" t="s">
        <v>123</v>
      </c>
    </row>
    <row r="244" spans="1:51" s="14" customFormat="1" ht="12">
      <c r="A244" s="14"/>
      <c r="B244" s="242"/>
      <c r="C244" s="243"/>
      <c r="D244" s="217" t="s">
        <v>318</v>
      </c>
      <c r="E244" s="244" t="s">
        <v>273</v>
      </c>
      <c r="F244" s="245" t="s">
        <v>380</v>
      </c>
      <c r="G244" s="243"/>
      <c r="H244" s="246">
        <v>343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2" t="s">
        <v>318</v>
      </c>
      <c r="AU244" s="252" t="s">
        <v>83</v>
      </c>
      <c r="AV244" s="14" t="s">
        <v>141</v>
      </c>
      <c r="AW244" s="14" t="s">
        <v>35</v>
      </c>
      <c r="AX244" s="14" t="s">
        <v>81</v>
      </c>
      <c r="AY244" s="252" t="s">
        <v>123</v>
      </c>
    </row>
    <row r="245" spans="1:65" s="2" customFormat="1" ht="16.5" customHeight="1">
      <c r="A245" s="38"/>
      <c r="B245" s="39"/>
      <c r="C245" s="204" t="s">
        <v>517</v>
      </c>
      <c r="D245" s="204" t="s">
        <v>126</v>
      </c>
      <c r="E245" s="205" t="s">
        <v>518</v>
      </c>
      <c r="F245" s="206" t="s">
        <v>519</v>
      </c>
      <c r="G245" s="207" t="s">
        <v>312</v>
      </c>
      <c r="H245" s="208">
        <v>877</v>
      </c>
      <c r="I245" s="209"/>
      <c r="J245" s="210">
        <f>ROUND(I245*H245,2)</f>
        <v>0</v>
      </c>
      <c r="K245" s="206" t="s">
        <v>313</v>
      </c>
      <c r="L245" s="44"/>
      <c r="M245" s="211" t="s">
        <v>19</v>
      </c>
      <c r="N245" s="212" t="s">
        <v>44</v>
      </c>
      <c r="O245" s="84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141</v>
      </c>
      <c r="AT245" s="215" t="s">
        <v>126</v>
      </c>
      <c r="AU245" s="215" t="s">
        <v>83</v>
      </c>
      <c r="AY245" s="17" t="s">
        <v>123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81</v>
      </c>
      <c r="BK245" s="216">
        <f>ROUND(I245*H245,2)</f>
        <v>0</v>
      </c>
      <c r="BL245" s="17" t="s">
        <v>141</v>
      </c>
      <c r="BM245" s="215" t="s">
        <v>520</v>
      </c>
    </row>
    <row r="246" spans="1:47" s="2" customFormat="1" ht="12">
      <c r="A246" s="38"/>
      <c r="B246" s="39"/>
      <c r="C246" s="40"/>
      <c r="D246" s="217" t="s">
        <v>132</v>
      </c>
      <c r="E246" s="40"/>
      <c r="F246" s="218" t="s">
        <v>521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132</v>
      </c>
      <c r="AU246" s="17" t="s">
        <v>83</v>
      </c>
    </row>
    <row r="247" spans="1:47" s="2" customFormat="1" ht="12">
      <c r="A247" s="38"/>
      <c r="B247" s="39"/>
      <c r="C247" s="40"/>
      <c r="D247" s="229" t="s">
        <v>316</v>
      </c>
      <c r="E247" s="40"/>
      <c r="F247" s="230" t="s">
        <v>522</v>
      </c>
      <c r="G247" s="40"/>
      <c r="H247" s="40"/>
      <c r="I247" s="219"/>
      <c r="J247" s="40"/>
      <c r="K247" s="40"/>
      <c r="L247" s="44"/>
      <c r="M247" s="220"/>
      <c r="N247" s="221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316</v>
      </c>
      <c r="AU247" s="17" t="s">
        <v>83</v>
      </c>
    </row>
    <row r="248" spans="1:51" s="13" customFormat="1" ht="12">
      <c r="A248" s="13"/>
      <c r="B248" s="231"/>
      <c r="C248" s="232"/>
      <c r="D248" s="217" t="s">
        <v>318</v>
      </c>
      <c r="E248" s="233" t="s">
        <v>19</v>
      </c>
      <c r="F248" s="234" t="s">
        <v>223</v>
      </c>
      <c r="G248" s="232"/>
      <c r="H248" s="235">
        <v>877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318</v>
      </c>
      <c r="AU248" s="241" t="s">
        <v>83</v>
      </c>
      <c r="AV248" s="13" t="s">
        <v>83</v>
      </c>
      <c r="AW248" s="13" t="s">
        <v>35</v>
      </c>
      <c r="AX248" s="13" t="s">
        <v>81</v>
      </c>
      <c r="AY248" s="241" t="s">
        <v>123</v>
      </c>
    </row>
    <row r="249" spans="1:65" s="2" customFormat="1" ht="16.5" customHeight="1">
      <c r="A249" s="38"/>
      <c r="B249" s="39"/>
      <c r="C249" s="204" t="s">
        <v>523</v>
      </c>
      <c r="D249" s="204" t="s">
        <v>126</v>
      </c>
      <c r="E249" s="205" t="s">
        <v>524</v>
      </c>
      <c r="F249" s="206" t="s">
        <v>525</v>
      </c>
      <c r="G249" s="207" t="s">
        <v>312</v>
      </c>
      <c r="H249" s="208">
        <v>82.5</v>
      </c>
      <c r="I249" s="209"/>
      <c r="J249" s="210">
        <f>ROUND(I249*H249,2)</f>
        <v>0</v>
      </c>
      <c r="K249" s="206" t="s">
        <v>313</v>
      </c>
      <c r="L249" s="44"/>
      <c r="M249" s="211" t="s">
        <v>19</v>
      </c>
      <c r="N249" s="212" t="s">
        <v>44</v>
      </c>
      <c r="O249" s="84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5" t="s">
        <v>141</v>
      </c>
      <c r="AT249" s="215" t="s">
        <v>126</v>
      </c>
      <c r="AU249" s="215" t="s">
        <v>83</v>
      </c>
      <c r="AY249" s="17" t="s">
        <v>123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7" t="s">
        <v>81</v>
      </c>
      <c r="BK249" s="216">
        <f>ROUND(I249*H249,2)</f>
        <v>0</v>
      </c>
      <c r="BL249" s="17" t="s">
        <v>141</v>
      </c>
      <c r="BM249" s="215" t="s">
        <v>526</v>
      </c>
    </row>
    <row r="250" spans="1:47" s="2" customFormat="1" ht="12">
      <c r="A250" s="38"/>
      <c r="B250" s="39"/>
      <c r="C250" s="40"/>
      <c r="D250" s="217" t="s">
        <v>132</v>
      </c>
      <c r="E250" s="40"/>
      <c r="F250" s="218" t="s">
        <v>527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132</v>
      </c>
      <c r="AU250" s="17" t="s">
        <v>83</v>
      </c>
    </row>
    <row r="251" spans="1:47" s="2" customFormat="1" ht="12">
      <c r="A251" s="38"/>
      <c r="B251" s="39"/>
      <c r="C251" s="40"/>
      <c r="D251" s="229" t="s">
        <v>316</v>
      </c>
      <c r="E251" s="40"/>
      <c r="F251" s="230" t="s">
        <v>528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316</v>
      </c>
      <c r="AU251" s="17" t="s">
        <v>83</v>
      </c>
    </row>
    <row r="252" spans="1:47" s="2" customFormat="1" ht="12">
      <c r="A252" s="38"/>
      <c r="B252" s="39"/>
      <c r="C252" s="40"/>
      <c r="D252" s="217" t="s">
        <v>180</v>
      </c>
      <c r="E252" s="40"/>
      <c r="F252" s="222" t="s">
        <v>529</v>
      </c>
      <c r="G252" s="40"/>
      <c r="H252" s="40"/>
      <c r="I252" s="219"/>
      <c r="J252" s="40"/>
      <c r="K252" s="40"/>
      <c r="L252" s="44"/>
      <c r="M252" s="220"/>
      <c r="N252" s="221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180</v>
      </c>
      <c r="AU252" s="17" t="s">
        <v>83</v>
      </c>
    </row>
    <row r="253" spans="1:51" s="13" customFormat="1" ht="12">
      <c r="A253" s="13"/>
      <c r="B253" s="231"/>
      <c r="C253" s="232"/>
      <c r="D253" s="217" t="s">
        <v>318</v>
      </c>
      <c r="E253" s="233" t="s">
        <v>275</v>
      </c>
      <c r="F253" s="234" t="s">
        <v>530</v>
      </c>
      <c r="G253" s="232"/>
      <c r="H253" s="235">
        <v>82.5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1" t="s">
        <v>318</v>
      </c>
      <c r="AU253" s="241" t="s">
        <v>83</v>
      </c>
      <c r="AV253" s="13" t="s">
        <v>83</v>
      </c>
      <c r="AW253" s="13" t="s">
        <v>35</v>
      </c>
      <c r="AX253" s="13" t="s">
        <v>81</v>
      </c>
      <c r="AY253" s="241" t="s">
        <v>123</v>
      </c>
    </row>
    <row r="254" spans="1:65" s="2" customFormat="1" ht="16.5" customHeight="1">
      <c r="A254" s="38"/>
      <c r="B254" s="39"/>
      <c r="C254" s="204" t="s">
        <v>531</v>
      </c>
      <c r="D254" s="204" t="s">
        <v>126</v>
      </c>
      <c r="E254" s="205" t="s">
        <v>532</v>
      </c>
      <c r="F254" s="206" t="s">
        <v>533</v>
      </c>
      <c r="G254" s="207" t="s">
        <v>312</v>
      </c>
      <c r="H254" s="208">
        <v>877</v>
      </c>
      <c r="I254" s="209"/>
      <c r="J254" s="210">
        <f>ROUND(I254*H254,2)</f>
        <v>0</v>
      </c>
      <c r="K254" s="206" t="s">
        <v>313</v>
      </c>
      <c r="L254" s="44"/>
      <c r="M254" s="211" t="s">
        <v>19</v>
      </c>
      <c r="N254" s="212" t="s">
        <v>44</v>
      </c>
      <c r="O254" s="84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5" t="s">
        <v>141</v>
      </c>
      <c r="AT254" s="215" t="s">
        <v>126</v>
      </c>
      <c r="AU254" s="215" t="s">
        <v>83</v>
      </c>
      <c r="AY254" s="17" t="s">
        <v>123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81</v>
      </c>
      <c r="BK254" s="216">
        <f>ROUND(I254*H254,2)</f>
        <v>0</v>
      </c>
      <c r="BL254" s="17" t="s">
        <v>141</v>
      </c>
      <c r="BM254" s="215" t="s">
        <v>534</v>
      </c>
    </row>
    <row r="255" spans="1:47" s="2" customFormat="1" ht="12">
      <c r="A255" s="38"/>
      <c r="B255" s="39"/>
      <c r="C255" s="40"/>
      <c r="D255" s="217" t="s">
        <v>132</v>
      </c>
      <c r="E255" s="40"/>
      <c r="F255" s="218" t="s">
        <v>535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132</v>
      </c>
      <c r="AU255" s="17" t="s">
        <v>83</v>
      </c>
    </row>
    <row r="256" spans="1:47" s="2" customFormat="1" ht="12">
      <c r="A256" s="38"/>
      <c r="B256" s="39"/>
      <c r="C256" s="40"/>
      <c r="D256" s="229" t="s">
        <v>316</v>
      </c>
      <c r="E256" s="40"/>
      <c r="F256" s="230" t="s">
        <v>536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316</v>
      </c>
      <c r="AU256" s="17" t="s">
        <v>83</v>
      </c>
    </row>
    <row r="257" spans="1:51" s="13" customFormat="1" ht="12">
      <c r="A257" s="13"/>
      <c r="B257" s="231"/>
      <c r="C257" s="232"/>
      <c r="D257" s="217" t="s">
        <v>318</v>
      </c>
      <c r="E257" s="233" t="s">
        <v>19</v>
      </c>
      <c r="F257" s="234" t="s">
        <v>223</v>
      </c>
      <c r="G257" s="232"/>
      <c r="H257" s="235">
        <v>877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1" t="s">
        <v>318</v>
      </c>
      <c r="AU257" s="241" t="s">
        <v>83</v>
      </c>
      <c r="AV257" s="13" t="s">
        <v>83</v>
      </c>
      <c r="AW257" s="13" t="s">
        <v>35</v>
      </c>
      <c r="AX257" s="13" t="s">
        <v>81</v>
      </c>
      <c r="AY257" s="241" t="s">
        <v>123</v>
      </c>
    </row>
    <row r="258" spans="1:65" s="2" customFormat="1" ht="16.5" customHeight="1">
      <c r="A258" s="38"/>
      <c r="B258" s="39"/>
      <c r="C258" s="204" t="s">
        <v>537</v>
      </c>
      <c r="D258" s="204" t="s">
        <v>126</v>
      </c>
      <c r="E258" s="205" t="s">
        <v>538</v>
      </c>
      <c r="F258" s="206" t="s">
        <v>539</v>
      </c>
      <c r="G258" s="207" t="s">
        <v>312</v>
      </c>
      <c r="H258" s="208">
        <v>877</v>
      </c>
      <c r="I258" s="209"/>
      <c r="J258" s="210">
        <f>ROUND(I258*H258,2)</f>
        <v>0</v>
      </c>
      <c r="K258" s="206" t="s">
        <v>19</v>
      </c>
      <c r="L258" s="44"/>
      <c r="M258" s="211" t="s">
        <v>19</v>
      </c>
      <c r="N258" s="212" t="s">
        <v>44</v>
      </c>
      <c r="O258" s="84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141</v>
      </c>
      <c r="AT258" s="215" t="s">
        <v>126</v>
      </c>
      <c r="AU258" s="215" t="s">
        <v>83</v>
      </c>
      <c r="AY258" s="17" t="s">
        <v>123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81</v>
      </c>
      <c r="BK258" s="216">
        <f>ROUND(I258*H258,2)</f>
        <v>0</v>
      </c>
      <c r="BL258" s="17" t="s">
        <v>141</v>
      </c>
      <c r="BM258" s="215" t="s">
        <v>540</v>
      </c>
    </row>
    <row r="259" spans="1:47" s="2" customFormat="1" ht="12">
      <c r="A259" s="38"/>
      <c r="B259" s="39"/>
      <c r="C259" s="40"/>
      <c r="D259" s="217" t="s">
        <v>132</v>
      </c>
      <c r="E259" s="40"/>
      <c r="F259" s="218" t="s">
        <v>541</v>
      </c>
      <c r="G259" s="40"/>
      <c r="H259" s="40"/>
      <c r="I259" s="219"/>
      <c r="J259" s="40"/>
      <c r="K259" s="40"/>
      <c r="L259" s="44"/>
      <c r="M259" s="220"/>
      <c r="N259" s="221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132</v>
      </c>
      <c r="AU259" s="17" t="s">
        <v>83</v>
      </c>
    </row>
    <row r="260" spans="1:51" s="13" customFormat="1" ht="12">
      <c r="A260" s="13"/>
      <c r="B260" s="231"/>
      <c r="C260" s="232"/>
      <c r="D260" s="217" t="s">
        <v>318</v>
      </c>
      <c r="E260" s="233" t="s">
        <v>19</v>
      </c>
      <c r="F260" s="234" t="s">
        <v>223</v>
      </c>
      <c r="G260" s="232"/>
      <c r="H260" s="235">
        <v>877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1" t="s">
        <v>318</v>
      </c>
      <c r="AU260" s="241" t="s">
        <v>83</v>
      </c>
      <c r="AV260" s="13" t="s">
        <v>83</v>
      </c>
      <c r="AW260" s="13" t="s">
        <v>35</v>
      </c>
      <c r="AX260" s="13" t="s">
        <v>81</v>
      </c>
      <c r="AY260" s="241" t="s">
        <v>123</v>
      </c>
    </row>
    <row r="261" spans="1:65" s="2" customFormat="1" ht="21.75" customHeight="1">
      <c r="A261" s="38"/>
      <c r="B261" s="39"/>
      <c r="C261" s="204" t="s">
        <v>542</v>
      </c>
      <c r="D261" s="204" t="s">
        <v>126</v>
      </c>
      <c r="E261" s="205" t="s">
        <v>543</v>
      </c>
      <c r="F261" s="206" t="s">
        <v>544</v>
      </c>
      <c r="G261" s="207" t="s">
        <v>312</v>
      </c>
      <c r="H261" s="208">
        <v>877</v>
      </c>
      <c r="I261" s="209"/>
      <c r="J261" s="210">
        <f>ROUND(I261*H261,2)</f>
        <v>0</v>
      </c>
      <c r="K261" s="206" t="s">
        <v>313</v>
      </c>
      <c r="L261" s="44"/>
      <c r="M261" s="211" t="s">
        <v>19</v>
      </c>
      <c r="N261" s="212" t="s">
        <v>44</v>
      </c>
      <c r="O261" s="84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15" t="s">
        <v>141</v>
      </c>
      <c r="AT261" s="215" t="s">
        <v>126</v>
      </c>
      <c r="AU261" s="215" t="s">
        <v>83</v>
      </c>
      <c r="AY261" s="17" t="s">
        <v>123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7" t="s">
        <v>81</v>
      </c>
      <c r="BK261" s="216">
        <f>ROUND(I261*H261,2)</f>
        <v>0</v>
      </c>
      <c r="BL261" s="17" t="s">
        <v>141</v>
      </c>
      <c r="BM261" s="215" t="s">
        <v>545</v>
      </c>
    </row>
    <row r="262" spans="1:47" s="2" customFormat="1" ht="12">
      <c r="A262" s="38"/>
      <c r="B262" s="39"/>
      <c r="C262" s="40"/>
      <c r="D262" s="217" t="s">
        <v>132</v>
      </c>
      <c r="E262" s="40"/>
      <c r="F262" s="218" t="s">
        <v>546</v>
      </c>
      <c r="G262" s="40"/>
      <c r="H262" s="40"/>
      <c r="I262" s="219"/>
      <c r="J262" s="40"/>
      <c r="K262" s="40"/>
      <c r="L262" s="44"/>
      <c r="M262" s="220"/>
      <c r="N262" s="221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132</v>
      </c>
      <c r="AU262" s="17" t="s">
        <v>83</v>
      </c>
    </row>
    <row r="263" spans="1:47" s="2" customFormat="1" ht="12">
      <c r="A263" s="38"/>
      <c r="B263" s="39"/>
      <c r="C263" s="40"/>
      <c r="D263" s="229" t="s">
        <v>316</v>
      </c>
      <c r="E263" s="40"/>
      <c r="F263" s="230" t="s">
        <v>547</v>
      </c>
      <c r="G263" s="40"/>
      <c r="H263" s="40"/>
      <c r="I263" s="219"/>
      <c r="J263" s="40"/>
      <c r="K263" s="40"/>
      <c r="L263" s="44"/>
      <c r="M263" s="220"/>
      <c r="N263" s="221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316</v>
      </c>
      <c r="AU263" s="17" t="s">
        <v>83</v>
      </c>
    </row>
    <row r="264" spans="1:51" s="13" customFormat="1" ht="12">
      <c r="A264" s="13"/>
      <c r="B264" s="231"/>
      <c r="C264" s="232"/>
      <c r="D264" s="217" t="s">
        <v>318</v>
      </c>
      <c r="E264" s="233" t="s">
        <v>223</v>
      </c>
      <c r="F264" s="234" t="s">
        <v>548</v>
      </c>
      <c r="G264" s="232"/>
      <c r="H264" s="235">
        <v>877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1" t="s">
        <v>318</v>
      </c>
      <c r="AU264" s="241" t="s">
        <v>83</v>
      </c>
      <c r="AV264" s="13" t="s">
        <v>83</v>
      </c>
      <c r="AW264" s="13" t="s">
        <v>35</v>
      </c>
      <c r="AX264" s="13" t="s">
        <v>81</v>
      </c>
      <c r="AY264" s="241" t="s">
        <v>123</v>
      </c>
    </row>
    <row r="265" spans="1:65" s="2" customFormat="1" ht="16.5" customHeight="1">
      <c r="A265" s="38"/>
      <c r="B265" s="39"/>
      <c r="C265" s="204" t="s">
        <v>549</v>
      </c>
      <c r="D265" s="204" t="s">
        <v>126</v>
      </c>
      <c r="E265" s="205" t="s">
        <v>550</v>
      </c>
      <c r="F265" s="206" t="s">
        <v>551</v>
      </c>
      <c r="G265" s="207" t="s">
        <v>312</v>
      </c>
      <c r="H265" s="208">
        <v>450.86</v>
      </c>
      <c r="I265" s="209"/>
      <c r="J265" s="210">
        <f>ROUND(I265*H265,2)</f>
        <v>0</v>
      </c>
      <c r="K265" s="206" t="s">
        <v>313</v>
      </c>
      <c r="L265" s="44"/>
      <c r="M265" s="211" t="s">
        <v>19</v>
      </c>
      <c r="N265" s="212" t="s">
        <v>44</v>
      </c>
      <c r="O265" s="84"/>
      <c r="P265" s="213">
        <f>O265*H265</f>
        <v>0</v>
      </c>
      <c r="Q265" s="213">
        <v>0.1837</v>
      </c>
      <c r="R265" s="213">
        <f>Q265*H265</f>
        <v>82.82298200000001</v>
      </c>
      <c r="S265" s="213">
        <v>0</v>
      </c>
      <c r="T265" s="21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5" t="s">
        <v>141</v>
      </c>
      <c r="AT265" s="215" t="s">
        <v>126</v>
      </c>
      <c r="AU265" s="215" t="s">
        <v>83</v>
      </c>
      <c r="AY265" s="17" t="s">
        <v>123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7" t="s">
        <v>81</v>
      </c>
      <c r="BK265" s="216">
        <f>ROUND(I265*H265,2)</f>
        <v>0</v>
      </c>
      <c r="BL265" s="17" t="s">
        <v>141</v>
      </c>
      <c r="BM265" s="215" t="s">
        <v>552</v>
      </c>
    </row>
    <row r="266" spans="1:47" s="2" customFormat="1" ht="12">
      <c r="A266" s="38"/>
      <c r="B266" s="39"/>
      <c r="C266" s="40"/>
      <c r="D266" s="217" t="s">
        <v>132</v>
      </c>
      <c r="E266" s="40"/>
      <c r="F266" s="218" t="s">
        <v>553</v>
      </c>
      <c r="G266" s="40"/>
      <c r="H266" s="40"/>
      <c r="I266" s="219"/>
      <c r="J266" s="40"/>
      <c r="K266" s="40"/>
      <c r="L266" s="44"/>
      <c r="M266" s="220"/>
      <c r="N266" s="221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132</v>
      </c>
      <c r="AU266" s="17" t="s">
        <v>83</v>
      </c>
    </row>
    <row r="267" spans="1:47" s="2" customFormat="1" ht="12">
      <c r="A267" s="38"/>
      <c r="B267" s="39"/>
      <c r="C267" s="40"/>
      <c r="D267" s="229" t="s">
        <v>316</v>
      </c>
      <c r="E267" s="40"/>
      <c r="F267" s="230" t="s">
        <v>554</v>
      </c>
      <c r="G267" s="40"/>
      <c r="H267" s="40"/>
      <c r="I267" s="219"/>
      <c r="J267" s="40"/>
      <c r="K267" s="40"/>
      <c r="L267" s="44"/>
      <c r="M267" s="220"/>
      <c r="N267" s="221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316</v>
      </c>
      <c r="AU267" s="17" t="s">
        <v>83</v>
      </c>
    </row>
    <row r="268" spans="1:47" s="2" customFormat="1" ht="12">
      <c r="A268" s="38"/>
      <c r="B268" s="39"/>
      <c r="C268" s="40"/>
      <c r="D268" s="217" t="s">
        <v>180</v>
      </c>
      <c r="E268" s="40"/>
      <c r="F268" s="222" t="s">
        <v>555</v>
      </c>
      <c r="G268" s="40"/>
      <c r="H268" s="40"/>
      <c r="I268" s="219"/>
      <c r="J268" s="40"/>
      <c r="K268" s="40"/>
      <c r="L268" s="44"/>
      <c r="M268" s="220"/>
      <c r="N268" s="221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180</v>
      </c>
      <c r="AU268" s="17" t="s">
        <v>83</v>
      </c>
    </row>
    <row r="269" spans="1:51" s="13" customFormat="1" ht="12">
      <c r="A269" s="13"/>
      <c r="B269" s="231"/>
      <c r="C269" s="232"/>
      <c r="D269" s="217" t="s">
        <v>318</v>
      </c>
      <c r="E269" s="233" t="s">
        <v>556</v>
      </c>
      <c r="F269" s="234" t="s">
        <v>557</v>
      </c>
      <c r="G269" s="232"/>
      <c r="H269" s="235">
        <v>476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1" t="s">
        <v>318</v>
      </c>
      <c r="AU269" s="241" t="s">
        <v>83</v>
      </c>
      <c r="AV269" s="13" t="s">
        <v>83</v>
      </c>
      <c r="AW269" s="13" t="s">
        <v>35</v>
      </c>
      <c r="AX269" s="13" t="s">
        <v>73</v>
      </c>
      <c r="AY269" s="241" t="s">
        <v>123</v>
      </c>
    </row>
    <row r="270" spans="1:51" s="13" customFormat="1" ht="12">
      <c r="A270" s="13"/>
      <c r="B270" s="231"/>
      <c r="C270" s="232"/>
      <c r="D270" s="217" t="s">
        <v>318</v>
      </c>
      <c r="E270" s="233" t="s">
        <v>19</v>
      </c>
      <c r="F270" s="234" t="s">
        <v>558</v>
      </c>
      <c r="G270" s="232"/>
      <c r="H270" s="235">
        <v>-25.14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1" t="s">
        <v>318</v>
      </c>
      <c r="AU270" s="241" t="s">
        <v>83</v>
      </c>
      <c r="AV270" s="13" t="s">
        <v>83</v>
      </c>
      <c r="AW270" s="13" t="s">
        <v>35</v>
      </c>
      <c r="AX270" s="13" t="s">
        <v>73</v>
      </c>
      <c r="AY270" s="241" t="s">
        <v>123</v>
      </c>
    </row>
    <row r="271" spans="1:51" s="14" customFormat="1" ht="12">
      <c r="A271" s="14"/>
      <c r="B271" s="242"/>
      <c r="C271" s="243"/>
      <c r="D271" s="217" t="s">
        <v>318</v>
      </c>
      <c r="E271" s="244" t="s">
        <v>19</v>
      </c>
      <c r="F271" s="245" t="s">
        <v>380</v>
      </c>
      <c r="G271" s="243"/>
      <c r="H271" s="246">
        <v>450.86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2" t="s">
        <v>318</v>
      </c>
      <c r="AU271" s="252" t="s">
        <v>83</v>
      </c>
      <c r="AV271" s="14" t="s">
        <v>141</v>
      </c>
      <c r="AW271" s="14" t="s">
        <v>35</v>
      </c>
      <c r="AX271" s="14" t="s">
        <v>81</v>
      </c>
      <c r="AY271" s="252" t="s">
        <v>123</v>
      </c>
    </row>
    <row r="272" spans="1:65" s="2" customFormat="1" ht="16.5" customHeight="1">
      <c r="A272" s="38"/>
      <c r="B272" s="39"/>
      <c r="C272" s="253" t="s">
        <v>559</v>
      </c>
      <c r="D272" s="253" t="s">
        <v>407</v>
      </c>
      <c r="E272" s="254" t="s">
        <v>560</v>
      </c>
      <c r="F272" s="255" t="s">
        <v>561</v>
      </c>
      <c r="G272" s="256" t="s">
        <v>312</v>
      </c>
      <c r="H272" s="257">
        <v>50</v>
      </c>
      <c r="I272" s="258"/>
      <c r="J272" s="259">
        <f>ROUND(I272*H272,2)</f>
        <v>0</v>
      </c>
      <c r="K272" s="255" t="s">
        <v>313</v>
      </c>
      <c r="L272" s="260"/>
      <c r="M272" s="261" t="s">
        <v>19</v>
      </c>
      <c r="N272" s="262" t="s">
        <v>44</v>
      </c>
      <c r="O272" s="84"/>
      <c r="P272" s="213">
        <f>O272*H272</f>
        <v>0</v>
      </c>
      <c r="Q272" s="213">
        <v>0.417</v>
      </c>
      <c r="R272" s="213">
        <f>Q272*H272</f>
        <v>20.849999999999998</v>
      </c>
      <c r="S272" s="213">
        <v>0</v>
      </c>
      <c r="T272" s="214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15" t="s">
        <v>159</v>
      </c>
      <c r="AT272" s="215" t="s">
        <v>407</v>
      </c>
      <c r="AU272" s="215" t="s">
        <v>83</v>
      </c>
      <c r="AY272" s="17" t="s">
        <v>123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7" t="s">
        <v>81</v>
      </c>
      <c r="BK272" s="216">
        <f>ROUND(I272*H272,2)</f>
        <v>0</v>
      </c>
      <c r="BL272" s="17" t="s">
        <v>141</v>
      </c>
      <c r="BM272" s="215" t="s">
        <v>562</v>
      </c>
    </row>
    <row r="273" spans="1:47" s="2" customFormat="1" ht="12">
      <c r="A273" s="38"/>
      <c r="B273" s="39"/>
      <c r="C273" s="40"/>
      <c r="D273" s="217" t="s">
        <v>132</v>
      </c>
      <c r="E273" s="40"/>
      <c r="F273" s="218" t="s">
        <v>561</v>
      </c>
      <c r="G273" s="40"/>
      <c r="H273" s="40"/>
      <c r="I273" s="219"/>
      <c r="J273" s="40"/>
      <c r="K273" s="40"/>
      <c r="L273" s="44"/>
      <c r="M273" s="220"/>
      <c r="N273" s="221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132</v>
      </c>
      <c r="AU273" s="17" t="s">
        <v>83</v>
      </c>
    </row>
    <row r="274" spans="1:47" s="2" customFormat="1" ht="12">
      <c r="A274" s="38"/>
      <c r="B274" s="39"/>
      <c r="C274" s="40"/>
      <c r="D274" s="217" t="s">
        <v>180</v>
      </c>
      <c r="E274" s="40"/>
      <c r="F274" s="222" t="s">
        <v>563</v>
      </c>
      <c r="G274" s="40"/>
      <c r="H274" s="40"/>
      <c r="I274" s="219"/>
      <c r="J274" s="40"/>
      <c r="K274" s="40"/>
      <c r="L274" s="44"/>
      <c r="M274" s="220"/>
      <c r="N274" s="221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180</v>
      </c>
      <c r="AU274" s="17" t="s">
        <v>83</v>
      </c>
    </row>
    <row r="275" spans="1:51" s="13" customFormat="1" ht="12">
      <c r="A275" s="13"/>
      <c r="B275" s="231"/>
      <c r="C275" s="232"/>
      <c r="D275" s="217" t="s">
        <v>318</v>
      </c>
      <c r="E275" s="233" t="s">
        <v>19</v>
      </c>
      <c r="F275" s="234" t="s">
        <v>564</v>
      </c>
      <c r="G275" s="232"/>
      <c r="H275" s="235">
        <v>50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1" t="s">
        <v>318</v>
      </c>
      <c r="AU275" s="241" t="s">
        <v>83</v>
      </c>
      <c r="AV275" s="13" t="s">
        <v>83</v>
      </c>
      <c r="AW275" s="13" t="s">
        <v>35</v>
      </c>
      <c r="AX275" s="13" t="s">
        <v>81</v>
      </c>
      <c r="AY275" s="241" t="s">
        <v>123</v>
      </c>
    </row>
    <row r="276" spans="1:65" s="2" customFormat="1" ht="16.5" customHeight="1">
      <c r="A276" s="38"/>
      <c r="B276" s="39"/>
      <c r="C276" s="204" t="s">
        <v>565</v>
      </c>
      <c r="D276" s="204" t="s">
        <v>126</v>
      </c>
      <c r="E276" s="205" t="s">
        <v>566</v>
      </c>
      <c r="F276" s="206" t="s">
        <v>567</v>
      </c>
      <c r="G276" s="207" t="s">
        <v>312</v>
      </c>
      <c r="H276" s="208">
        <v>181</v>
      </c>
      <c r="I276" s="209"/>
      <c r="J276" s="210">
        <f>ROUND(I276*H276,2)</f>
        <v>0</v>
      </c>
      <c r="K276" s="206" t="s">
        <v>313</v>
      </c>
      <c r="L276" s="44"/>
      <c r="M276" s="211" t="s">
        <v>19</v>
      </c>
      <c r="N276" s="212" t="s">
        <v>44</v>
      </c>
      <c r="O276" s="84"/>
      <c r="P276" s="213">
        <f>O276*H276</f>
        <v>0</v>
      </c>
      <c r="Q276" s="213">
        <v>0.1837</v>
      </c>
      <c r="R276" s="213">
        <f>Q276*H276</f>
        <v>33.2497</v>
      </c>
      <c r="S276" s="213">
        <v>0</v>
      </c>
      <c r="T276" s="21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5" t="s">
        <v>141</v>
      </c>
      <c r="AT276" s="215" t="s">
        <v>126</v>
      </c>
      <c r="AU276" s="215" t="s">
        <v>83</v>
      </c>
      <c r="AY276" s="17" t="s">
        <v>123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7" t="s">
        <v>81</v>
      </c>
      <c r="BK276" s="216">
        <f>ROUND(I276*H276,2)</f>
        <v>0</v>
      </c>
      <c r="BL276" s="17" t="s">
        <v>141</v>
      </c>
      <c r="BM276" s="215" t="s">
        <v>568</v>
      </c>
    </row>
    <row r="277" spans="1:47" s="2" customFormat="1" ht="12">
      <c r="A277" s="38"/>
      <c r="B277" s="39"/>
      <c r="C277" s="40"/>
      <c r="D277" s="217" t="s">
        <v>132</v>
      </c>
      <c r="E277" s="40"/>
      <c r="F277" s="218" t="s">
        <v>569</v>
      </c>
      <c r="G277" s="40"/>
      <c r="H277" s="40"/>
      <c r="I277" s="219"/>
      <c r="J277" s="40"/>
      <c r="K277" s="40"/>
      <c r="L277" s="44"/>
      <c r="M277" s="220"/>
      <c r="N277" s="221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132</v>
      </c>
      <c r="AU277" s="17" t="s">
        <v>83</v>
      </c>
    </row>
    <row r="278" spans="1:47" s="2" customFormat="1" ht="12">
      <c r="A278" s="38"/>
      <c r="B278" s="39"/>
      <c r="C278" s="40"/>
      <c r="D278" s="229" t="s">
        <v>316</v>
      </c>
      <c r="E278" s="40"/>
      <c r="F278" s="230" t="s">
        <v>570</v>
      </c>
      <c r="G278" s="40"/>
      <c r="H278" s="40"/>
      <c r="I278" s="219"/>
      <c r="J278" s="40"/>
      <c r="K278" s="40"/>
      <c r="L278" s="44"/>
      <c r="M278" s="220"/>
      <c r="N278" s="221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316</v>
      </c>
      <c r="AU278" s="17" t="s">
        <v>83</v>
      </c>
    </row>
    <row r="279" spans="1:51" s="13" customFormat="1" ht="12">
      <c r="A279" s="13"/>
      <c r="B279" s="231"/>
      <c r="C279" s="232"/>
      <c r="D279" s="217" t="s">
        <v>318</v>
      </c>
      <c r="E279" s="233" t="s">
        <v>227</v>
      </c>
      <c r="F279" s="234" t="s">
        <v>571</v>
      </c>
      <c r="G279" s="232"/>
      <c r="H279" s="235">
        <v>112</v>
      </c>
      <c r="I279" s="236"/>
      <c r="J279" s="232"/>
      <c r="K279" s="232"/>
      <c r="L279" s="237"/>
      <c r="M279" s="238"/>
      <c r="N279" s="239"/>
      <c r="O279" s="239"/>
      <c r="P279" s="239"/>
      <c r="Q279" s="239"/>
      <c r="R279" s="239"/>
      <c r="S279" s="239"/>
      <c r="T279" s="24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1" t="s">
        <v>318</v>
      </c>
      <c r="AU279" s="241" t="s">
        <v>83</v>
      </c>
      <c r="AV279" s="13" t="s">
        <v>83</v>
      </c>
      <c r="AW279" s="13" t="s">
        <v>35</v>
      </c>
      <c r="AX279" s="13" t="s">
        <v>73</v>
      </c>
      <c r="AY279" s="241" t="s">
        <v>123</v>
      </c>
    </row>
    <row r="280" spans="1:51" s="13" customFormat="1" ht="12">
      <c r="A280" s="13"/>
      <c r="B280" s="231"/>
      <c r="C280" s="232"/>
      <c r="D280" s="217" t="s">
        <v>318</v>
      </c>
      <c r="E280" s="233" t="s">
        <v>242</v>
      </c>
      <c r="F280" s="234" t="s">
        <v>572</v>
      </c>
      <c r="G280" s="232"/>
      <c r="H280" s="235">
        <v>69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1" t="s">
        <v>318</v>
      </c>
      <c r="AU280" s="241" t="s">
        <v>83</v>
      </c>
      <c r="AV280" s="13" t="s">
        <v>83</v>
      </c>
      <c r="AW280" s="13" t="s">
        <v>35</v>
      </c>
      <c r="AX280" s="13" t="s">
        <v>73</v>
      </c>
      <c r="AY280" s="241" t="s">
        <v>123</v>
      </c>
    </row>
    <row r="281" spans="1:51" s="14" customFormat="1" ht="12">
      <c r="A281" s="14"/>
      <c r="B281" s="242"/>
      <c r="C281" s="243"/>
      <c r="D281" s="217" t="s">
        <v>318</v>
      </c>
      <c r="E281" s="244" t="s">
        <v>19</v>
      </c>
      <c r="F281" s="245" t="s">
        <v>380</v>
      </c>
      <c r="G281" s="243"/>
      <c r="H281" s="246">
        <v>181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2" t="s">
        <v>318</v>
      </c>
      <c r="AU281" s="252" t="s">
        <v>83</v>
      </c>
      <c r="AV281" s="14" t="s">
        <v>141</v>
      </c>
      <c r="AW281" s="14" t="s">
        <v>35</v>
      </c>
      <c r="AX281" s="14" t="s">
        <v>81</v>
      </c>
      <c r="AY281" s="252" t="s">
        <v>123</v>
      </c>
    </row>
    <row r="282" spans="1:65" s="2" customFormat="1" ht="16.5" customHeight="1">
      <c r="A282" s="38"/>
      <c r="B282" s="39"/>
      <c r="C282" s="253" t="s">
        <v>573</v>
      </c>
      <c r="D282" s="253" t="s">
        <v>407</v>
      </c>
      <c r="E282" s="254" t="s">
        <v>574</v>
      </c>
      <c r="F282" s="255" t="s">
        <v>575</v>
      </c>
      <c r="G282" s="256" t="s">
        <v>312</v>
      </c>
      <c r="H282" s="257">
        <v>114.24</v>
      </c>
      <c r="I282" s="258"/>
      <c r="J282" s="259">
        <f>ROUND(I282*H282,2)</f>
        <v>0</v>
      </c>
      <c r="K282" s="255" t="s">
        <v>313</v>
      </c>
      <c r="L282" s="260"/>
      <c r="M282" s="261" t="s">
        <v>19</v>
      </c>
      <c r="N282" s="262" t="s">
        <v>44</v>
      </c>
      <c r="O282" s="84"/>
      <c r="P282" s="213">
        <f>O282*H282</f>
        <v>0</v>
      </c>
      <c r="Q282" s="213">
        <v>0.228</v>
      </c>
      <c r="R282" s="213">
        <f>Q282*H282</f>
        <v>26.04672</v>
      </c>
      <c r="S282" s="213">
        <v>0</v>
      </c>
      <c r="T282" s="214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5" t="s">
        <v>159</v>
      </c>
      <c r="AT282" s="215" t="s">
        <v>407</v>
      </c>
      <c r="AU282" s="215" t="s">
        <v>83</v>
      </c>
      <c r="AY282" s="17" t="s">
        <v>123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7" t="s">
        <v>81</v>
      </c>
      <c r="BK282" s="216">
        <f>ROUND(I282*H282,2)</f>
        <v>0</v>
      </c>
      <c r="BL282" s="17" t="s">
        <v>141</v>
      </c>
      <c r="BM282" s="215" t="s">
        <v>576</v>
      </c>
    </row>
    <row r="283" spans="1:47" s="2" customFormat="1" ht="12">
      <c r="A283" s="38"/>
      <c r="B283" s="39"/>
      <c r="C283" s="40"/>
      <c r="D283" s="217" t="s">
        <v>132</v>
      </c>
      <c r="E283" s="40"/>
      <c r="F283" s="218" t="s">
        <v>575</v>
      </c>
      <c r="G283" s="40"/>
      <c r="H283" s="40"/>
      <c r="I283" s="219"/>
      <c r="J283" s="40"/>
      <c r="K283" s="40"/>
      <c r="L283" s="44"/>
      <c r="M283" s="220"/>
      <c r="N283" s="221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132</v>
      </c>
      <c r="AU283" s="17" t="s">
        <v>83</v>
      </c>
    </row>
    <row r="284" spans="1:51" s="13" customFormat="1" ht="12">
      <c r="A284" s="13"/>
      <c r="B284" s="231"/>
      <c r="C284" s="232"/>
      <c r="D284" s="217" t="s">
        <v>318</v>
      </c>
      <c r="E284" s="233" t="s">
        <v>19</v>
      </c>
      <c r="F284" s="234" t="s">
        <v>227</v>
      </c>
      <c r="G284" s="232"/>
      <c r="H284" s="235">
        <v>112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1" t="s">
        <v>318</v>
      </c>
      <c r="AU284" s="241" t="s">
        <v>83</v>
      </c>
      <c r="AV284" s="13" t="s">
        <v>83</v>
      </c>
      <c r="AW284" s="13" t="s">
        <v>35</v>
      </c>
      <c r="AX284" s="13" t="s">
        <v>81</v>
      </c>
      <c r="AY284" s="241" t="s">
        <v>123</v>
      </c>
    </row>
    <row r="285" spans="1:51" s="13" customFormat="1" ht="12">
      <c r="A285" s="13"/>
      <c r="B285" s="231"/>
      <c r="C285" s="232"/>
      <c r="D285" s="217" t="s">
        <v>318</v>
      </c>
      <c r="E285" s="232"/>
      <c r="F285" s="234" t="s">
        <v>577</v>
      </c>
      <c r="G285" s="232"/>
      <c r="H285" s="235">
        <v>114.24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1" t="s">
        <v>318</v>
      </c>
      <c r="AU285" s="241" t="s">
        <v>83</v>
      </c>
      <c r="AV285" s="13" t="s">
        <v>83</v>
      </c>
      <c r="AW285" s="13" t="s">
        <v>4</v>
      </c>
      <c r="AX285" s="13" t="s">
        <v>81</v>
      </c>
      <c r="AY285" s="241" t="s">
        <v>123</v>
      </c>
    </row>
    <row r="286" spans="1:65" s="2" customFormat="1" ht="16.5" customHeight="1">
      <c r="A286" s="38"/>
      <c r="B286" s="39"/>
      <c r="C286" s="204" t="s">
        <v>578</v>
      </c>
      <c r="D286" s="204" t="s">
        <v>126</v>
      </c>
      <c r="E286" s="205" t="s">
        <v>579</v>
      </c>
      <c r="F286" s="206" t="s">
        <v>580</v>
      </c>
      <c r="G286" s="207" t="s">
        <v>312</v>
      </c>
      <c r="H286" s="208">
        <v>218.6</v>
      </c>
      <c r="I286" s="209"/>
      <c r="J286" s="210">
        <f>ROUND(I286*H286,2)</f>
        <v>0</v>
      </c>
      <c r="K286" s="206" t="s">
        <v>313</v>
      </c>
      <c r="L286" s="44"/>
      <c r="M286" s="211" t="s">
        <v>19</v>
      </c>
      <c r="N286" s="212" t="s">
        <v>44</v>
      </c>
      <c r="O286" s="84"/>
      <c r="P286" s="213">
        <f>O286*H286</f>
        <v>0</v>
      </c>
      <c r="Q286" s="213">
        <v>0.167</v>
      </c>
      <c r="R286" s="213">
        <f>Q286*H286</f>
        <v>36.5062</v>
      </c>
      <c r="S286" s="213">
        <v>0</v>
      </c>
      <c r="T286" s="21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15" t="s">
        <v>141</v>
      </c>
      <c r="AT286" s="215" t="s">
        <v>126</v>
      </c>
      <c r="AU286" s="215" t="s">
        <v>83</v>
      </c>
      <c r="AY286" s="17" t="s">
        <v>123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7" t="s">
        <v>81</v>
      </c>
      <c r="BK286" s="216">
        <f>ROUND(I286*H286,2)</f>
        <v>0</v>
      </c>
      <c r="BL286" s="17" t="s">
        <v>141</v>
      </c>
      <c r="BM286" s="215" t="s">
        <v>581</v>
      </c>
    </row>
    <row r="287" spans="1:47" s="2" customFormat="1" ht="12">
      <c r="A287" s="38"/>
      <c r="B287" s="39"/>
      <c r="C287" s="40"/>
      <c r="D287" s="217" t="s">
        <v>132</v>
      </c>
      <c r="E287" s="40"/>
      <c r="F287" s="218" t="s">
        <v>582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132</v>
      </c>
      <c r="AU287" s="17" t="s">
        <v>83</v>
      </c>
    </row>
    <row r="288" spans="1:47" s="2" customFormat="1" ht="12">
      <c r="A288" s="38"/>
      <c r="B288" s="39"/>
      <c r="C288" s="40"/>
      <c r="D288" s="229" t="s">
        <v>316</v>
      </c>
      <c r="E288" s="40"/>
      <c r="F288" s="230" t="s">
        <v>583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316</v>
      </c>
      <c r="AU288" s="17" t="s">
        <v>83</v>
      </c>
    </row>
    <row r="289" spans="1:51" s="13" customFormat="1" ht="12">
      <c r="A289" s="13"/>
      <c r="B289" s="231"/>
      <c r="C289" s="232"/>
      <c r="D289" s="217" t="s">
        <v>318</v>
      </c>
      <c r="E289" s="233" t="s">
        <v>19</v>
      </c>
      <c r="F289" s="234" t="s">
        <v>584</v>
      </c>
      <c r="G289" s="232"/>
      <c r="H289" s="235">
        <v>218.6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1" t="s">
        <v>318</v>
      </c>
      <c r="AU289" s="241" t="s">
        <v>83</v>
      </c>
      <c r="AV289" s="13" t="s">
        <v>83</v>
      </c>
      <c r="AW289" s="13" t="s">
        <v>35</v>
      </c>
      <c r="AX289" s="13" t="s">
        <v>81</v>
      </c>
      <c r="AY289" s="241" t="s">
        <v>123</v>
      </c>
    </row>
    <row r="290" spans="1:65" s="2" customFormat="1" ht="16.5" customHeight="1">
      <c r="A290" s="38"/>
      <c r="B290" s="39"/>
      <c r="C290" s="253" t="s">
        <v>585</v>
      </c>
      <c r="D290" s="253" t="s">
        <v>407</v>
      </c>
      <c r="E290" s="254" t="s">
        <v>586</v>
      </c>
      <c r="F290" s="255" t="s">
        <v>587</v>
      </c>
      <c r="G290" s="256" t="s">
        <v>312</v>
      </c>
      <c r="H290" s="257">
        <v>183.6</v>
      </c>
      <c r="I290" s="258"/>
      <c r="J290" s="259">
        <f>ROUND(I290*H290,2)</f>
        <v>0</v>
      </c>
      <c r="K290" s="255" t="s">
        <v>19</v>
      </c>
      <c r="L290" s="260"/>
      <c r="M290" s="261" t="s">
        <v>19</v>
      </c>
      <c r="N290" s="262" t="s">
        <v>44</v>
      </c>
      <c r="O290" s="84"/>
      <c r="P290" s="213">
        <f>O290*H290</f>
        <v>0</v>
      </c>
      <c r="Q290" s="213">
        <v>0.118</v>
      </c>
      <c r="R290" s="213">
        <f>Q290*H290</f>
        <v>21.6648</v>
      </c>
      <c r="S290" s="213">
        <v>0</v>
      </c>
      <c r="T290" s="214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15" t="s">
        <v>159</v>
      </c>
      <c r="AT290" s="215" t="s">
        <v>407</v>
      </c>
      <c r="AU290" s="215" t="s">
        <v>83</v>
      </c>
      <c r="AY290" s="17" t="s">
        <v>123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7" t="s">
        <v>81</v>
      </c>
      <c r="BK290" s="216">
        <f>ROUND(I290*H290,2)</f>
        <v>0</v>
      </c>
      <c r="BL290" s="17" t="s">
        <v>141</v>
      </c>
      <c r="BM290" s="215" t="s">
        <v>588</v>
      </c>
    </row>
    <row r="291" spans="1:47" s="2" customFormat="1" ht="12">
      <c r="A291" s="38"/>
      <c r="B291" s="39"/>
      <c r="C291" s="40"/>
      <c r="D291" s="217" t="s">
        <v>132</v>
      </c>
      <c r="E291" s="40"/>
      <c r="F291" s="218" t="s">
        <v>589</v>
      </c>
      <c r="G291" s="40"/>
      <c r="H291" s="40"/>
      <c r="I291" s="219"/>
      <c r="J291" s="40"/>
      <c r="K291" s="40"/>
      <c r="L291" s="44"/>
      <c r="M291" s="220"/>
      <c r="N291" s="221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132</v>
      </c>
      <c r="AU291" s="17" t="s">
        <v>83</v>
      </c>
    </row>
    <row r="292" spans="1:47" s="2" customFormat="1" ht="12">
      <c r="A292" s="38"/>
      <c r="B292" s="39"/>
      <c r="C292" s="40"/>
      <c r="D292" s="217" t="s">
        <v>180</v>
      </c>
      <c r="E292" s="40"/>
      <c r="F292" s="222" t="s">
        <v>590</v>
      </c>
      <c r="G292" s="40"/>
      <c r="H292" s="40"/>
      <c r="I292" s="219"/>
      <c r="J292" s="40"/>
      <c r="K292" s="40"/>
      <c r="L292" s="44"/>
      <c r="M292" s="220"/>
      <c r="N292" s="221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180</v>
      </c>
      <c r="AU292" s="17" t="s">
        <v>83</v>
      </c>
    </row>
    <row r="293" spans="1:51" s="13" customFormat="1" ht="12">
      <c r="A293" s="13"/>
      <c r="B293" s="231"/>
      <c r="C293" s="232"/>
      <c r="D293" s="217" t="s">
        <v>318</v>
      </c>
      <c r="E293" s="233" t="s">
        <v>233</v>
      </c>
      <c r="F293" s="234" t="s">
        <v>591</v>
      </c>
      <c r="G293" s="232"/>
      <c r="H293" s="235">
        <v>180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1" t="s">
        <v>318</v>
      </c>
      <c r="AU293" s="241" t="s">
        <v>83</v>
      </c>
      <c r="AV293" s="13" t="s">
        <v>83</v>
      </c>
      <c r="AW293" s="13" t="s">
        <v>35</v>
      </c>
      <c r="AX293" s="13" t="s">
        <v>81</v>
      </c>
      <c r="AY293" s="241" t="s">
        <v>123</v>
      </c>
    </row>
    <row r="294" spans="1:51" s="13" customFormat="1" ht="12">
      <c r="A294" s="13"/>
      <c r="B294" s="231"/>
      <c r="C294" s="232"/>
      <c r="D294" s="217" t="s">
        <v>318</v>
      </c>
      <c r="E294" s="232"/>
      <c r="F294" s="234" t="s">
        <v>592</v>
      </c>
      <c r="G294" s="232"/>
      <c r="H294" s="235">
        <v>183.6</v>
      </c>
      <c r="I294" s="236"/>
      <c r="J294" s="232"/>
      <c r="K294" s="232"/>
      <c r="L294" s="237"/>
      <c r="M294" s="238"/>
      <c r="N294" s="239"/>
      <c r="O294" s="239"/>
      <c r="P294" s="239"/>
      <c r="Q294" s="239"/>
      <c r="R294" s="239"/>
      <c r="S294" s="239"/>
      <c r="T294" s="24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1" t="s">
        <v>318</v>
      </c>
      <c r="AU294" s="241" t="s">
        <v>83</v>
      </c>
      <c r="AV294" s="13" t="s">
        <v>83</v>
      </c>
      <c r="AW294" s="13" t="s">
        <v>4</v>
      </c>
      <c r="AX294" s="13" t="s">
        <v>81</v>
      </c>
      <c r="AY294" s="241" t="s">
        <v>123</v>
      </c>
    </row>
    <row r="295" spans="1:65" s="2" customFormat="1" ht="16.5" customHeight="1">
      <c r="A295" s="38"/>
      <c r="B295" s="39"/>
      <c r="C295" s="253" t="s">
        <v>593</v>
      </c>
      <c r="D295" s="253" t="s">
        <v>407</v>
      </c>
      <c r="E295" s="254" t="s">
        <v>594</v>
      </c>
      <c r="F295" s="255" t="s">
        <v>595</v>
      </c>
      <c r="G295" s="256" t="s">
        <v>312</v>
      </c>
      <c r="H295" s="257">
        <v>38.6</v>
      </c>
      <c r="I295" s="258"/>
      <c r="J295" s="259">
        <f>ROUND(I295*H295,2)</f>
        <v>0</v>
      </c>
      <c r="K295" s="255" t="s">
        <v>19</v>
      </c>
      <c r="L295" s="260"/>
      <c r="M295" s="261" t="s">
        <v>19</v>
      </c>
      <c r="N295" s="262" t="s">
        <v>44</v>
      </c>
      <c r="O295" s="84"/>
      <c r="P295" s="213">
        <f>O295*H295</f>
        <v>0</v>
      </c>
      <c r="Q295" s="213">
        <v>0.118</v>
      </c>
      <c r="R295" s="213">
        <f>Q295*H295</f>
        <v>4.5548</v>
      </c>
      <c r="S295" s="213">
        <v>0</v>
      </c>
      <c r="T295" s="214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15" t="s">
        <v>159</v>
      </c>
      <c r="AT295" s="215" t="s">
        <v>407</v>
      </c>
      <c r="AU295" s="215" t="s">
        <v>83</v>
      </c>
      <c r="AY295" s="17" t="s">
        <v>123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7" t="s">
        <v>81</v>
      </c>
      <c r="BK295" s="216">
        <f>ROUND(I295*H295,2)</f>
        <v>0</v>
      </c>
      <c r="BL295" s="17" t="s">
        <v>141</v>
      </c>
      <c r="BM295" s="215" t="s">
        <v>596</v>
      </c>
    </row>
    <row r="296" spans="1:47" s="2" customFormat="1" ht="12">
      <c r="A296" s="38"/>
      <c r="B296" s="39"/>
      <c r="C296" s="40"/>
      <c r="D296" s="217" t="s">
        <v>132</v>
      </c>
      <c r="E296" s="40"/>
      <c r="F296" s="218" t="s">
        <v>597</v>
      </c>
      <c r="G296" s="40"/>
      <c r="H296" s="40"/>
      <c r="I296" s="219"/>
      <c r="J296" s="40"/>
      <c r="K296" s="40"/>
      <c r="L296" s="44"/>
      <c r="M296" s="220"/>
      <c r="N296" s="221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132</v>
      </c>
      <c r="AU296" s="17" t="s">
        <v>83</v>
      </c>
    </row>
    <row r="297" spans="1:47" s="2" customFormat="1" ht="12">
      <c r="A297" s="38"/>
      <c r="B297" s="39"/>
      <c r="C297" s="40"/>
      <c r="D297" s="217" t="s">
        <v>180</v>
      </c>
      <c r="E297" s="40"/>
      <c r="F297" s="222" t="s">
        <v>598</v>
      </c>
      <c r="G297" s="40"/>
      <c r="H297" s="40"/>
      <c r="I297" s="219"/>
      <c r="J297" s="40"/>
      <c r="K297" s="40"/>
      <c r="L297" s="44"/>
      <c r="M297" s="220"/>
      <c r="N297" s="221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180</v>
      </c>
      <c r="AU297" s="17" t="s">
        <v>83</v>
      </c>
    </row>
    <row r="298" spans="1:51" s="13" customFormat="1" ht="12">
      <c r="A298" s="13"/>
      <c r="B298" s="231"/>
      <c r="C298" s="232"/>
      <c r="D298" s="217" t="s">
        <v>318</v>
      </c>
      <c r="E298" s="233" t="s">
        <v>231</v>
      </c>
      <c r="F298" s="234" t="s">
        <v>599</v>
      </c>
      <c r="G298" s="232"/>
      <c r="H298" s="235">
        <v>38.6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1" t="s">
        <v>318</v>
      </c>
      <c r="AU298" s="241" t="s">
        <v>83</v>
      </c>
      <c r="AV298" s="13" t="s">
        <v>83</v>
      </c>
      <c r="AW298" s="13" t="s">
        <v>35</v>
      </c>
      <c r="AX298" s="13" t="s">
        <v>81</v>
      </c>
      <c r="AY298" s="241" t="s">
        <v>123</v>
      </c>
    </row>
    <row r="299" spans="1:65" s="2" customFormat="1" ht="21.75" customHeight="1">
      <c r="A299" s="38"/>
      <c r="B299" s="39"/>
      <c r="C299" s="204" t="s">
        <v>600</v>
      </c>
      <c r="D299" s="204" t="s">
        <v>126</v>
      </c>
      <c r="E299" s="205" t="s">
        <v>601</v>
      </c>
      <c r="F299" s="206" t="s">
        <v>602</v>
      </c>
      <c r="G299" s="207" t="s">
        <v>312</v>
      </c>
      <c r="H299" s="208">
        <v>25</v>
      </c>
      <c r="I299" s="209"/>
      <c r="J299" s="210">
        <f>ROUND(I299*H299,2)</f>
        <v>0</v>
      </c>
      <c r="K299" s="206" t="s">
        <v>313</v>
      </c>
      <c r="L299" s="44"/>
      <c r="M299" s="211" t="s">
        <v>19</v>
      </c>
      <c r="N299" s="212" t="s">
        <v>44</v>
      </c>
      <c r="O299" s="84"/>
      <c r="P299" s="213">
        <f>O299*H299</f>
        <v>0</v>
      </c>
      <c r="Q299" s="213">
        <v>0.101</v>
      </c>
      <c r="R299" s="213">
        <f>Q299*H299</f>
        <v>2.5250000000000004</v>
      </c>
      <c r="S299" s="213">
        <v>0</v>
      </c>
      <c r="T299" s="21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5" t="s">
        <v>141</v>
      </c>
      <c r="AT299" s="215" t="s">
        <v>126</v>
      </c>
      <c r="AU299" s="215" t="s">
        <v>83</v>
      </c>
      <c r="AY299" s="17" t="s">
        <v>123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81</v>
      </c>
      <c r="BK299" s="216">
        <f>ROUND(I299*H299,2)</f>
        <v>0</v>
      </c>
      <c r="BL299" s="17" t="s">
        <v>141</v>
      </c>
      <c r="BM299" s="215" t="s">
        <v>603</v>
      </c>
    </row>
    <row r="300" spans="1:47" s="2" customFormat="1" ht="12">
      <c r="A300" s="38"/>
      <c r="B300" s="39"/>
      <c r="C300" s="40"/>
      <c r="D300" s="217" t="s">
        <v>132</v>
      </c>
      <c r="E300" s="40"/>
      <c r="F300" s="218" t="s">
        <v>604</v>
      </c>
      <c r="G300" s="40"/>
      <c r="H300" s="40"/>
      <c r="I300" s="219"/>
      <c r="J300" s="40"/>
      <c r="K300" s="40"/>
      <c r="L300" s="44"/>
      <c r="M300" s="220"/>
      <c r="N300" s="221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132</v>
      </c>
      <c r="AU300" s="17" t="s">
        <v>83</v>
      </c>
    </row>
    <row r="301" spans="1:47" s="2" customFormat="1" ht="12">
      <c r="A301" s="38"/>
      <c r="B301" s="39"/>
      <c r="C301" s="40"/>
      <c r="D301" s="229" t="s">
        <v>316</v>
      </c>
      <c r="E301" s="40"/>
      <c r="F301" s="230" t="s">
        <v>605</v>
      </c>
      <c r="G301" s="40"/>
      <c r="H301" s="40"/>
      <c r="I301" s="219"/>
      <c r="J301" s="40"/>
      <c r="K301" s="40"/>
      <c r="L301" s="44"/>
      <c r="M301" s="220"/>
      <c r="N301" s="221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316</v>
      </c>
      <c r="AU301" s="17" t="s">
        <v>83</v>
      </c>
    </row>
    <row r="302" spans="1:47" s="2" customFormat="1" ht="12">
      <c r="A302" s="38"/>
      <c r="B302" s="39"/>
      <c r="C302" s="40"/>
      <c r="D302" s="217" t="s">
        <v>180</v>
      </c>
      <c r="E302" s="40"/>
      <c r="F302" s="222" t="s">
        <v>606</v>
      </c>
      <c r="G302" s="40"/>
      <c r="H302" s="40"/>
      <c r="I302" s="219"/>
      <c r="J302" s="40"/>
      <c r="K302" s="40"/>
      <c r="L302" s="44"/>
      <c r="M302" s="220"/>
      <c r="N302" s="221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180</v>
      </c>
      <c r="AU302" s="17" t="s">
        <v>83</v>
      </c>
    </row>
    <row r="303" spans="1:51" s="13" customFormat="1" ht="12">
      <c r="A303" s="13"/>
      <c r="B303" s="231"/>
      <c r="C303" s="232"/>
      <c r="D303" s="217" t="s">
        <v>318</v>
      </c>
      <c r="E303" s="233" t="s">
        <v>229</v>
      </c>
      <c r="F303" s="234" t="s">
        <v>607</v>
      </c>
      <c r="G303" s="232"/>
      <c r="H303" s="235">
        <v>25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1" t="s">
        <v>318</v>
      </c>
      <c r="AU303" s="241" t="s">
        <v>83</v>
      </c>
      <c r="AV303" s="13" t="s">
        <v>83</v>
      </c>
      <c r="AW303" s="13" t="s">
        <v>35</v>
      </c>
      <c r="AX303" s="13" t="s">
        <v>81</v>
      </c>
      <c r="AY303" s="241" t="s">
        <v>123</v>
      </c>
    </row>
    <row r="304" spans="1:65" s="2" customFormat="1" ht="16.5" customHeight="1">
      <c r="A304" s="38"/>
      <c r="B304" s="39"/>
      <c r="C304" s="253" t="s">
        <v>608</v>
      </c>
      <c r="D304" s="253" t="s">
        <v>407</v>
      </c>
      <c r="E304" s="254" t="s">
        <v>609</v>
      </c>
      <c r="F304" s="255" t="s">
        <v>610</v>
      </c>
      <c r="G304" s="256" t="s">
        <v>312</v>
      </c>
      <c r="H304" s="257">
        <v>25</v>
      </c>
      <c r="I304" s="258"/>
      <c r="J304" s="259">
        <f>ROUND(I304*H304,2)</f>
        <v>0</v>
      </c>
      <c r="K304" s="255" t="s">
        <v>19</v>
      </c>
      <c r="L304" s="260"/>
      <c r="M304" s="261" t="s">
        <v>19</v>
      </c>
      <c r="N304" s="262" t="s">
        <v>44</v>
      </c>
      <c r="O304" s="84"/>
      <c r="P304" s="213">
        <f>O304*H304</f>
        <v>0</v>
      </c>
      <c r="Q304" s="213">
        <v>0.081</v>
      </c>
      <c r="R304" s="213">
        <f>Q304*H304</f>
        <v>2.025</v>
      </c>
      <c r="S304" s="213">
        <v>0</v>
      </c>
      <c r="T304" s="214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15" t="s">
        <v>159</v>
      </c>
      <c r="AT304" s="215" t="s">
        <v>407</v>
      </c>
      <c r="AU304" s="215" t="s">
        <v>83</v>
      </c>
      <c r="AY304" s="17" t="s">
        <v>123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7" t="s">
        <v>81</v>
      </c>
      <c r="BK304" s="216">
        <f>ROUND(I304*H304,2)</f>
        <v>0</v>
      </c>
      <c r="BL304" s="17" t="s">
        <v>141</v>
      </c>
      <c r="BM304" s="215" t="s">
        <v>611</v>
      </c>
    </row>
    <row r="305" spans="1:47" s="2" customFormat="1" ht="12">
      <c r="A305" s="38"/>
      <c r="B305" s="39"/>
      <c r="C305" s="40"/>
      <c r="D305" s="217" t="s">
        <v>132</v>
      </c>
      <c r="E305" s="40"/>
      <c r="F305" s="218" t="s">
        <v>612</v>
      </c>
      <c r="G305" s="40"/>
      <c r="H305" s="40"/>
      <c r="I305" s="219"/>
      <c r="J305" s="40"/>
      <c r="K305" s="40"/>
      <c r="L305" s="44"/>
      <c r="M305" s="220"/>
      <c r="N305" s="221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132</v>
      </c>
      <c r="AU305" s="17" t="s">
        <v>83</v>
      </c>
    </row>
    <row r="306" spans="1:47" s="2" customFormat="1" ht="12">
      <c r="A306" s="38"/>
      <c r="B306" s="39"/>
      <c r="C306" s="40"/>
      <c r="D306" s="217" t="s">
        <v>180</v>
      </c>
      <c r="E306" s="40"/>
      <c r="F306" s="222" t="s">
        <v>613</v>
      </c>
      <c r="G306" s="40"/>
      <c r="H306" s="40"/>
      <c r="I306" s="219"/>
      <c r="J306" s="40"/>
      <c r="K306" s="40"/>
      <c r="L306" s="44"/>
      <c r="M306" s="220"/>
      <c r="N306" s="221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180</v>
      </c>
      <c r="AU306" s="17" t="s">
        <v>83</v>
      </c>
    </row>
    <row r="307" spans="1:51" s="13" customFormat="1" ht="12">
      <c r="A307" s="13"/>
      <c r="B307" s="231"/>
      <c r="C307" s="232"/>
      <c r="D307" s="217" t="s">
        <v>318</v>
      </c>
      <c r="E307" s="233" t="s">
        <v>19</v>
      </c>
      <c r="F307" s="234" t="s">
        <v>229</v>
      </c>
      <c r="G307" s="232"/>
      <c r="H307" s="235">
        <v>25</v>
      </c>
      <c r="I307" s="236"/>
      <c r="J307" s="232"/>
      <c r="K307" s="232"/>
      <c r="L307" s="237"/>
      <c r="M307" s="238"/>
      <c r="N307" s="239"/>
      <c r="O307" s="239"/>
      <c r="P307" s="239"/>
      <c r="Q307" s="239"/>
      <c r="R307" s="239"/>
      <c r="S307" s="239"/>
      <c r="T307" s="24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1" t="s">
        <v>318</v>
      </c>
      <c r="AU307" s="241" t="s">
        <v>83</v>
      </c>
      <c r="AV307" s="13" t="s">
        <v>83</v>
      </c>
      <c r="AW307" s="13" t="s">
        <v>35</v>
      </c>
      <c r="AX307" s="13" t="s">
        <v>81</v>
      </c>
      <c r="AY307" s="241" t="s">
        <v>123</v>
      </c>
    </row>
    <row r="308" spans="1:65" s="2" customFormat="1" ht="16.5" customHeight="1">
      <c r="A308" s="38"/>
      <c r="B308" s="39"/>
      <c r="C308" s="204" t="s">
        <v>614</v>
      </c>
      <c r="D308" s="204" t="s">
        <v>126</v>
      </c>
      <c r="E308" s="205" t="s">
        <v>615</v>
      </c>
      <c r="F308" s="206" t="s">
        <v>616</v>
      </c>
      <c r="G308" s="207" t="s">
        <v>312</v>
      </c>
      <c r="H308" s="208">
        <v>82.5</v>
      </c>
      <c r="I308" s="209"/>
      <c r="J308" s="210">
        <f>ROUND(I308*H308,2)</f>
        <v>0</v>
      </c>
      <c r="K308" s="206" t="s">
        <v>19</v>
      </c>
      <c r="L308" s="44"/>
      <c r="M308" s="211" t="s">
        <v>19</v>
      </c>
      <c r="N308" s="212" t="s">
        <v>44</v>
      </c>
      <c r="O308" s="84"/>
      <c r="P308" s="213">
        <f>O308*H308</f>
        <v>0</v>
      </c>
      <c r="Q308" s="213">
        <v>0.012</v>
      </c>
      <c r="R308" s="213">
        <f>Q308*H308</f>
        <v>0.99</v>
      </c>
      <c r="S308" s="213">
        <v>0</v>
      </c>
      <c r="T308" s="214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15" t="s">
        <v>141</v>
      </c>
      <c r="AT308" s="215" t="s">
        <v>126</v>
      </c>
      <c r="AU308" s="215" t="s">
        <v>83</v>
      </c>
      <c r="AY308" s="17" t="s">
        <v>123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7" t="s">
        <v>81</v>
      </c>
      <c r="BK308" s="216">
        <f>ROUND(I308*H308,2)</f>
        <v>0</v>
      </c>
      <c r="BL308" s="17" t="s">
        <v>141</v>
      </c>
      <c r="BM308" s="215" t="s">
        <v>617</v>
      </c>
    </row>
    <row r="309" spans="1:47" s="2" customFormat="1" ht="12">
      <c r="A309" s="38"/>
      <c r="B309" s="39"/>
      <c r="C309" s="40"/>
      <c r="D309" s="217" t="s">
        <v>132</v>
      </c>
      <c r="E309" s="40"/>
      <c r="F309" s="218" t="s">
        <v>616</v>
      </c>
      <c r="G309" s="40"/>
      <c r="H309" s="40"/>
      <c r="I309" s="219"/>
      <c r="J309" s="40"/>
      <c r="K309" s="40"/>
      <c r="L309" s="44"/>
      <c r="M309" s="220"/>
      <c r="N309" s="221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132</v>
      </c>
      <c r="AU309" s="17" t="s">
        <v>83</v>
      </c>
    </row>
    <row r="310" spans="1:51" s="13" customFormat="1" ht="12">
      <c r="A310" s="13"/>
      <c r="B310" s="231"/>
      <c r="C310" s="232"/>
      <c r="D310" s="217" t="s">
        <v>318</v>
      </c>
      <c r="E310" s="233" t="s">
        <v>19</v>
      </c>
      <c r="F310" s="234" t="s">
        <v>530</v>
      </c>
      <c r="G310" s="232"/>
      <c r="H310" s="235">
        <v>82.5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1" t="s">
        <v>318</v>
      </c>
      <c r="AU310" s="241" t="s">
        <v>83</v>
      </c>
      <c r="AV310" s="13" t="s">
        <v>83</v>
      </c>
      <c r="AW310" s="13" t="s">
        <v>35</v>
      </c>
      <c r="AX310" s="13" t="s">
        <v>81</v>
      </c>
      <c r="AY310" s="241" t="s">
        <v>123</v>
      </c>
    </row>
    <row r="311" spans="1:63" s="12" customFormat="1" ht="22.8" customHeight="1">
      <c r="A311" s="12"/>
      <c r="B311" s="188"/>
      <c r="C311" s="189"/>
      <c r="D311" s="190" t="s">
        <v>72</v>
      </c>
      <c r="E311" s="202" t="s">
        <v>159</v>
      </c>
      <c r="F311" s="202" t="s">
        <v>618</v>
      </c>
      <c r="G311" s="189"/>
      <c r="H311" s="189"/>
      <c r="I311" s="192"/>
      <c r="J311" s="203">
        <f>BK311</f>
        <v>0</v>
      </c>
      <c r="K311" s="189"/>
      <c r="L311" s="194"/>
      <c r="M311" s="195"/>
      <c r="N311" s="196"/>
      <c r="O311" s="196"/>
      <c r="P311" s="197">
        <f>SUM(P312:P344)</f>
        <v>0</v>
      </c>
      <c r="Q311" s="196"/>
      <c r="R311" s="197">
        <f>SUM(R312:R344)</f>
        <v>4.2920075</v>
      </c>
      <c r="S311" s="196"/>
      <c r="T311" s="198">
        <f>SUM(T312:T344)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199" t="s">
        <v>81</v>
      </c>
      <c r="AT311" s="200" t="s">
        <v>72</v>
      </c>
      <c r="AU311" s="200" t="s">
        <v>81</v>
      </c>
      <c r="AY311" s="199" t="s">
        <v>123</v>
      </c>
      <c r="BK311" s="201">
        <f>SUM(BK312:BK344)</f>
        <v>0</v>
      </c>
    </row>
    <row r="312" spans="1:65" s="2" customFormat="1" ht="16.5" customHeight="1">
      <c r="A312" s="38"/>
      <c r="B312" s="39"/>
      <c r="C312" s="204" t="s">
        <v>619</v>
      </c>
      <c r="D312" s="204" t="s">
        <v>126</v>
      </c>
      <c r="E312" s="205" t="s">
        <v>620</v>
      </c>
      <c r="F312" s="206" t="s">
        <v>621</v>
      </c>
      <c r="G312" s="207" t="s">
        <v>178</v>
      </c>
      <c r="H312" s="208">
        <v>5</v>
      </c>
      <c r="I312" s="209"/>
      <c r="J312" s="210">
        <f>ROUND(I312*H312,2)</f>
        <v>0</v>
      </c>
      <c r="K312" s="206" t="s">
        <v>469</v>
      </c>
      <c r="L312" s="44"/>
      <c r="M312" s="211" t="s">
        <v>19</v>
      </c>
      <c r="N312" s="212" t="s">
        <v>44</v>
      </c>
      <c r="O312" s="84"/>
      <c r="P312" s="213">
        <f>O312*H312</f>
        <v>0</v>
      </c>
      <c r="Q312" s="213">
        <v>0.3409</v>
      </c>
      <c r="R312" s="213">
        <f>Q312*H312</f>
        <v>1.7045</v>
      </c>
      <c r="S312" s="213">
        <v>0</v>
      </c>
      <c r="T312" s="214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15" t="s">
        <v>141</v>
      </c>
      <c r="AT312" s="215" t="s">
        <v>126</v>
      </c>
      <c r="AU312" s="215" t="s">
        <v>83</v>
      </c>
      <c r="AY312" s="17" t="s">
        <v>123</v>
      </c>
      <c r="BE312" s="216">
        <f>IF(N312="základní",J312,0)</f>
        <v>0</v>
      </c>
      <c r="BF312" s="216">
        <f>IF(N312="snížená",J312,0)</f>
        <v>0</v>
      </c>
      <c r="BG312" s="216">
        <f>IF(N312="zákl. přenesená",J312,0)</f>
        <v>0</v>
      </c>
      <c r="BH312" s="216">
        <f>IF(N312="sníž. přenesená",J312,0)</f>
        <v>0</v>
      </c>
      <c r="BI312" s="216">
        <f>IF(N312="nulová",J312,0)</f>
        <v>0</v>
      </c>
      <c r="BJ312" s="17" t="s">
        <v>81</v>
      </c>
      <c r="BK312" s="216">
        <f>ROUND(I312*H312,2)</f>
        <v>0</v>
      </c>
      <c r="BL312" s="17" t="s">
        <v>141</v>
      </c>
      <c r="BM312" s="215" t="s">
        <v>622</v>
      </c>
    </row>
    <row r="313" spans="1:47" s="2" customFormat="1" ht="12">
      <c r="A313" s="38"/>
      <c r="B313" s="39"/>
      <c r="C313" s="40"/>
      <c r="D313" s="217" t="s">
        <v>132</v>
      </c>
      <c r="E313" s="40"/>
      <c r="F313" s="218" t="s">
        <v>621</v>
      </c>
      <c r="G313" s="40"/>
      <c r="H313" s="40"/>
      <c r="I313" s="219"/>
      <c r="J313" s="40"/>
      <c r="K313" s="40"/>
      <c r="L313" s="44"/>
      <c r="M313" s="220"/>
      <c r="N313" s="221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132</v>
      </c>
      <c r="AU313" s="17" t="s">
        <v>83</v>
      </c>
    </row>
    <row r="314" spans="1:47" s="2" customFormat="1" ht="12">
      <c r="A314" s="38"/>
      <c r="B314" s="39"/>
      <c r="C314" s="40"/>
      <c r="D314" s="229" t="s">
        <v>316</v>
      </c>
      <c r="E314" s="40"/>
      <c r="F314" s="230" t="s">
        <v>623</v>
      </c>
      <c r="G314" s="40"/>
      <c r="H314" s="40"/>
      <c r="I314" s="219"/>
      <c r="J314" s="40"/>
      <c r="K314" s="40"/>
      <c r="L314" s="44"/>
      <c r="M314" s="220"/>
      <c r="N314" s="221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316</v>
      </c>
      <c r="AU314" s="17" t="s">
        <v>83</v>
      </c>
    </row>
    <row r="315" spans="1:47" s="2" customFormat="1" ht="12">
      <c r="A315" s="38"/>
      <c r="B315" s="39"/>
      <c r="C315" s="40"/>
      <c r="D315" s="217" t="s">
        <v>180</v>
      </c>
      <c r="E315" s="40"/>
      <c r="F315" s="222" t="s">
        <v>624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180</v>
      </c>
      <c r="AU315" s="17" t="s">
        <v>83</v>
      </c>
    </row>
    <row r="316" spans="1:51" s="13" customFormat="1" ht="12">
      <c r="A316" s="13"/>
      <c r="B316" s="231"/>
      <c r="C316" s="232"/>
      <c r="D316" s="217" t="s">
        <v>318</v>
      </c>
      <c r="E316" s="233" t="s">
        <v>237</v>
      </c>
      <c r="F316" s="234" t="s">
        <v>625</v>
      </c>
      <c r="G316" s="232"/>
      <c r="H316" s="235">
        <v>5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1" t="s">
        <v>318</v>
      </c>
      <c r="AU316" s="241" t="s">
        <v>83</v>
      </c>
      <c r="AV316" s="13" t="s">
        <v>83</v>
      </c>
      <c r="AW316" s="13" t="s">
        <v>35</v>
      </c>
      <c r="AX316" s="13" t="s">
        <v>81</v>
      </c>
      <c r="AY316" s="241" t="s">
        <v>123</v>
      </c>
    </row>
    <row r="317" spans="1:65" s="2" customFormat="1" ht="16.5" customHeight="1">
      <c r="A317" s="38"/>
      <c r="B317" s="39"/>
      <c r="C317" s="253" t="s">
        <v>626</v>
      </c>
      <c r="D317" s="253" t="s">
        <v>407</v>
      </c>
      <c r="E317" s="254" t="s">
        <v>627</v>
      </c>
      <c r="F317" s="255" t="s">
        <v>628</v>
      </c>
      <c r="G317" s="256" t="s">
        <v>178</v>
      </c>
      <c r="H317" s="257">
        <v>5</v>
      </c>
      <c r="I317" s="258"/>
      <c r="J317" s="259">
        <f>ROUND(I317*H317,2)</f>
        <v>0</v>
      </c>
      <c r="K317" s="255" t="s">
        <v>313</v>
      </c>
      <c r="L317" s="260"/>
      <c r="M317" s="261" t="s">
        <v>19</v>
      </c>
      <c r="N317" s="262" t="s">
        <v>44</v>
      </c>
      <c r="O317" s="84"/>
      <c r="P317" s="213">
        <f>O317*H317</f>
        <v>0</v>
      </c>
      <c r="Q317" s="213">
        <v>0.072</v>
      </c>
      <c r="R317" s="213">
        <f>Q317*H317</f>
        <v>0.36</v>
      </c>
      <c r="S317" s="213">
        <v>0</v>
      </c>
      <c r="T317" s="214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15" t="s">
        <v>159</v>
      </c>
      <c r="AT317" s="215" t="s">
        <v>407</v>
      </c>
      <c r="AU317" s="215" t="s">
        <v>83</v>
      </c>
      <c r="AY317" s="17" t="s">
        <v>123</v>
      </c>
      <c r="BE317" s="216">
        <f>IF(N317="základní",J317,0)</f>
        <v>0</v>
      </c>
      <c r="BF317" s="216">
        <f>IF(N317="snížená",J317,0)</f>
        <v>0</v>
      </c>
      <c r="BG317" s="216">
        <f>IF(N317="zákl. přenesená",J317,0)</f>
        <v>0</v>
      </c>
      <c r="BH317" s="216">
        <f>IF(N317="sníž. přenesená",J317,0)</f>
        <v>0</v>
      </c>
      <c r="BI317" s="216">
        <f>IF(N317="nulová",J317,0)</f>
        <v>0</v>
      </c>
      <c r="BJ317" s="17" t="s">
        <v>81</v>
      </c>
      <c r="BK317" s="216">
        <f>ROUND(I317*H317,2)</f>
        <v>0</v>
      </c>
      <c r="BL317" s="17" t="s">
        <v>141</v>
      </c>
      <c r="BM317" s="215" t="s">
        <v>629</v>
      </c>
    </row>
    <row r="318" spans="1:47" s="2" customFormat="1" ht="12">
      <c r="A318" s="38"/>
      <c r="B318" s="39"/>
      <c r="C318" s="40"/>
      <c r="D318" s="217" t="s">
        <v>132</v>
      </c>
      <c r="E318" s="40"/>
      <c r="F318" s="218" t="s">
        <v>628</v>
      </c>
      <c r="G318" s="40"/>
      <c r="H318" s="40"/>
      <c r="I318" s="219"/>
      <c r="J318" s="40"/>
      <c r="K318" s="40"/>
      <c r="L318" s="44"/>
      <c r="M318" s="220"/>
      <c r="N318" s="221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132</v>
      </c>
      <c r="AU318" s="17" t="s">
        <v>83</v>
      </c>
    </row>
    <row r="319" spans="1:51" s="13" customFormat="1" ht="12">
      <c r="A319" s="13"/>
      <c r="B319" s="231"/>
      <c r="C319" s="232"/>
      <c r="D319" s="217" t="s">
        <v>318</v>
      </c>
      <c r="E319" s="233" t="s">
        <v>19</v>
      </c>
      <c r="F319" s="234" t="s">
        <v>237</v>
      </c>
      <c r="G319" s="232"/>
      <c r="H319" s="235">
        <v>5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4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1" t="s">
        <v>318</v>
      </c>
      <c r="AU319" s="241" t="s">
        <v>83</v>
      </c>
      <c r="AV319" s="13" t="s">
        <v>83</v>
      </c>
      <c r="AW319" s="13" t="s">
        <v>35</v>
      </c>
      <c r="AX319" s="13" t="s">
        <v>81</v>
      </c>
      <c r="AY319" s="241" t="s">
        <v>123</v>
      </c>
    </row>
    <row r="320" spans="1:65" s="2" customFormat="1" ht="21.75" customHeight="1">
      <c r="A320" s="38"/>
      <c r="B320" s="39"/>
      <c r="C320" s="253" t="s">
        <v>564</v>
      </c>
      <c r="D320" s="253" t="s">
        <v>407</v>
      </c>
      <c r="E320" s="254" t="s">
        <v>630</v>
      </c>
      <c r="F320" s="255" t="s">
        <v>631</v>
      </c>
      <c r="G320" s="256" t="s">
        <v>178</v>
      </c>
      <c r="H320" s="257">
        <v>5</v>
      </c>
      <c r="I320" s="258"/>
      <c r="J320" s="259">
        <f>ROUND(I320*H320,2)</f>
        <v>0</v>
      </c>
      <c r="K320" s="255" t="s">
        <v>19</v>
      </c>
      <c r="L320" s="260"/>
      <c r="M320" s="261" t="s">
        <v>19</v>
      </c>
      <c r="N320" s="262" t="s">
        <v>44</v>
      </c>
      <c r="O320" s="84"/>
      <c r="P320" s="213">
        <f>O320*H320</f>
        <v>0</v>
      </c>
      <c r="Q320" s="213">
        <v>0.08</v>
      </c>
      <c r="R320" s="213">
        <f>Q320*H320</f>
        <v>0.4</v>
      </c>
      <c r="S320" s="213">
        <v>0</v>
      </c>
      <c r="T320" s="214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15" t="s">
        <v>159</v>
      </c>
      <c r="AT320" s="215" t="s">
        <v>407</v>
      </c>
      <c r="AU320" s="215" t="s">
        <v>83</v>
      </c>
      <c r="AY320" s="17" t="s">
        <v>123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17" t="s">
        <v>81</v>
      </c>
      <c r="BK320" s="216">
        <f>ROUND(I320*H320,2)</f>
        <v>0</v>
      </c>
      <c r="BL320" s="17" t="s">
        <v>141</v>
      </c>
      <c r="BM320" s="215" t="s">
        <v>632</v>
      </c>
    </row>
    <row r="321" spans="1:47" s="2" customFormat="1" ht="12">
      <c r="A321" s="38"/>
      <c r="B321" s="39"/>
      <c r="C321" s="40"/>
      <c r="D321" s="217" t="s">
        <v>132</v>
      </c>
      <c r="E321" s="40"/>
      <c r="F321" s="218" t="s">
        <v>631</v>
      </c>
      <c r="G321" s="40"/>
      <c r="H321" s="40"/>
      <c r="I321" s="219"/>
      <c r="J321" s="40"/>
      <c r="K321" s="40"/>
      <c r="L321" s="44"/>
      <c r="M321" s="220"/>
      <c r="N321" s="221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132</v>
      </c>
      <c r="AU321" s="17" t="s">
        <v>83</v>
      </c>
    </row>
    <row r="322" spans="1:51" s="13" customFormat="1" ht="12">
      <c r="A322" s="13"/>
      <c r="B322" s="231"/>
      <c r="C322" s="232"/>
      <c r="D322" s="217" t="s">
        <v>318</v>
      </c>
      <c r="E322" s="233" t="s">
        <v>19</v>
      </c>
      <c r="F322" s="234" t="s">
        <v>237</v>
      </c>
      <c r="G322" s="232"/>
      <c r="H322" s="235">
        <v>5</v>
      </c>
      <c r="I322" s="236"/>
      <c r="J322" s="232"/>
      <c r="K322" s="232"/>
      <c r="L322" s="237"/>
      <c r="M322" s="238"/>
      <c r="N322" s="239"/>
      <c r="O322" s="239"/>
      <c r="P322" s="239"/>
      <c r="Q322" s="239"/>
      <c r="R322" s="239"/>
      <c r="S322" s="239"/>
      <c r="T322" s="24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1" t="s">
        <v>318</v>
      </c>
      <c r="AU322" s="241" t="s">
        <v>83</v>
      </c>
      <c r="AV322" s="13" t="s">
        <v>83</v>
      </c>
      <c r="AW322" s="13" t="s">
        <v>35</v>
      </c>
      <c r="AX322" s="13" t="s">
        <v>81</v>
      </c>
      <c r="AY322" s="241" t="s">
        <v>123</v>
      </c>
    </row>
    <row r="323" spans="1:65" s="2" customFormat="1" ht="16.5" customHeight="1">
      <c r="A323" s="38"/>
      <c r="B323" s="39"/>
      <c r="C323" s="253" t="s">
        <v>633</v>
      </c>
      <c r="D323" s="253" t="s">
        <v>407</v>
      </c>
      <c r="E323" s="254" t="s">
        <v>634</v>
      </c>
      <c r="F323" s="255" t="s">
        <v>635</v>
      </c>
      <c r="G323" s="256" t="s">
        <v>178</v>
      </c>
      <c r="H323" s="257">
        <v>5</v>
      </c>
      <c r="I323" s="258"/>
      <c r="J323" s="259">
        <f>ROUND(I323*H323,2)</f>
        <v>0</v>
      </c>
      <c r="K323" s="255" t="s">
        <v>313</v>
      </c>
      <c r="L323" s="260"/>
      <c r="M323" s="261" t="s">
        <v>19</v>
      </c>
      <c r="N323" s="262" t="s">
        <v>44</v>
      </c>
      <c r="O323" s="84"/>
      <c r="P323" s="213">
        <f>O323*H323</f>
        <v>0</v>
      </c>
      <c r="Q323" s="213">
        <v>0.058</v>
      </c>
      <c r="R323" s="213">
        <f>Q323*H323</f>
        <v>0.29000000000000004</v>
      </c>
      <c r="S323" s="213">
        <v>0</v>
      </c>
      <c r="T323" s="214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15" t="s">
        <v>159</v>
      </c>
      <c r="AT323" s="215" t="s">
        <v>407</v>
      </c>
      <c r="AU323" s="215" t="s">
        <v>83</v>
      </c>
      <c r="AY323" s="17" t="s">
        <v>123</v>
      </c>
      <c r="BE323" s="216">
        <f>IF(N323="základní",J323,0)</f>
        <v>0</v>
      </c>
      <c r="BF323" s="216">
        <f>IF(N323="snížená",J323,0)</f>
        <v>0</v>
      </c>
      <c r="BG323" s="216">
        <f>IF(N323="zákl. přenesená",J323,0)</f>
        <v>0</v>
      </c>
      <c r="BH323" s="216">
        <f>IF(N323="sníž. přenesená",J323,0)</f>
        <v>0</v>
      </c>
      <c r="BI323" s="216">
        <f>IF(N323="nulová",J323,0)</f>
        <v>0</v>
      </c>
      <c r="BJ323" s="17" t="s">
        <v>81</v>
      </c>
      <c r="BK323" s="216">
        <f>ROUND(I323*H323,2)</f>
        <v>0</v>
      </c>
      <c r="BL323" s="17" t="s">
        <v>141</v>
      </c>
      <c r="BM323" s="215" t="s">
        <v>636</v>
      </c>
    </row>
    <row r="324" spans="1:47" s="2" customFormat="1" ht="12">
      <c r="A324" s="38"/>
      <c r="B324" s="39"/>
      <c r="C324" s="40"/>
      <c r="D324" s="217" t="s">
        <v>132</v>
      </c>
      <c r="E324" s="40"/>
      <c r="F324" s="218" t="s">
        <v>635</v>
      </c>
      <c r="G324" s="40"/>
      <c r="H324" s="40"/>
      <c r="I324" s="219"/>
      <c r="J324" s="40"/>
      <c r="K324" s="40"/>
      <c r="L324" s="44"/>
      <c r="M324" s="220"/>
      <c r="N324" s="221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132</v>
      </c>
      <c r="AU324" s="17" t="s">
        <v>83</v>
      </c>
    </row>
    <row r="325" spans="1:51" s="13" customFormat="1" ht="12">
      <c r="A325" s="13"/>
      <c r="B325" s="231"/>
      <c r="C325" s="232"/>
      <c r="D325" s="217" t="s">
        <v>318</v>
      </c>
      <c r="E325" s="233" t="s">
        <v>19</v>
      </c>
      <c r="F325" s="234" t="s">
        <v>237</v>
      </c>
      <c r="G325" s="232"/>
      <c r="H325" s="235">
        <v>5</v>
      </c>
      <c r="I325" s="236"/>
      <c r="J325" s="232"/>
      <c r="K325" s="232"/>
      <c r="L325" s="237"/>
      <c r="M325" s="238"/>
      <c r="N325" s="239"/>
      <c r="O325" s="239"/>
      <c r="P325" s="239"/>
      <c r="Q325" s="239"/>
      <c r="R325" s="239"/>
      <c r="S325" s="239"/>
      <c r="T325" s="24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1" t="s">
        <v>318</v>
      </c>
      <c r="AU325" s="241" t="s">
        <v>83</v>
      </c>
      <c r="AV325" s="13" t="s">
        <v>83</v>
      </c>
      <c r="AW325" s="13" t="s">
        <v>35</v>
      </c>
      <c r="AX325" s="13" t="s">
        <v>81</v>
      </c>
      <c r="AY325" s="241" t="s">
        <v>123</v>
      </c>
    </row>
    <row r="326" spans="1:65" s="2" customFormat="1" ht="16.5" customHeight="1">
      <c r="A326" s="38"/>
      <c r="B326" s="39"/>
      <c r="C326" s="253" t="s">
        <v>637</v>
      </c>
      <c r="D326" s="253" t="s">
        <v>407</v>
      </c>
      <c r="E326" s="254" t="s">
        <v>638</v>
      </c>
      <c r="F326" s="255" t="s">
        <v>639</v>
      </c>
      <c r="G326" s="256" t="s">
        <v>178</v>
      </c>
      <c r="H326" s="257">
        <v>5</v>
      </c>
      <c r="I326" s="258"/>
      <c r="J326" s="259">
        <f>ROUND(I326*H326,2)</f>
        <v>0</v>
      </c>
      <c r="K326" s="255" t="s">
        <v>313</v>
      </c>
      <c r="L326" s="260"/>
      <c r="M326" s="261" t="s">
        <v>19</v>
      </c>
      <c r="N326" s="262" t="s">
        <v>44</v>
      </c>
      <c r="O326" s="84"/>
      <c r="P326" s="213">
        <f>O326*H326</f>
        <v>0</v>
      </c>
      <c r="Q326" s="213">
        <v>0.027</v>
      </c>
      <c r="R326" s="213">
        <f>Q326*H326</f>
        <v>0.135</v>
      </c>
      <c r="S326" s="213">
        <v>0</v>
      </c>
      <c r="T326" s="214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15" t="s">
        <v>159</v>
      </c>
      <c r="AT326" s="215" t="s">
        <v>407</v>
      </c>
      <c r="AU326" s="215" t="s">
        <v>83</v>
      </c>
      <c r="AY326" s="17" t="s">
        <v>123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7" t="s">
        <v>81</v>
      </c>
      <c r="BK326" s="216">
        <f>ROUND(I326*H326,2)</f>
        <v>0</v>
      </c>
      <c r="BL326" s="17" t="s">
        <v>141</v>
      </c>
      <c r="BM326" s="215" t="s">
        <v>640</v>
      </c>
    </row>
    <row r="327" spans="1:47" s="2" customFormat="1" ht="12">
      <c r="A327" s="38"/>
      <c r="B327" s="39"/>
      <c r="C327" s="40"/>
      <c r="D327" s="217" t="s">
        <v>132</v>
      </c>
      <c r="E327" s="40"/>
      <c r="F327" s="218" t="s">
        <v>639</v>
      </c>
      <c r="G327" s="40"/>
      <c r="H327" s="40"/>
      <c r="I327" s="219"/>
      <c r="J327" s="40"/>
      <c r="K327" s="40"/>
      <c r="L327" s="44"/>
      <c r="M327" s="220"/>
      <c r="N327" s="221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132</v>
      </c>
      <c r="AU327" s="17" t="s">
        <v>83</v>
      </c>
    </row>
    <row r="328" spans="1:51" s="13" customFormat="1" ht="12">
      <c r="A328" s="13"/>
      <c r="B328" s="231"/>
      <c r="C328" s="232"/>
      <c r="D328" s="217" t="s">
        <v>318</v>
      </c>
      <c r="E328" s="233" t="s">
        <v>19</v>
      </c>
      <c r="F328" s="234" t="s">
        <v>237</v>
      </c>
      <c r="G328" s="232"/>
      <c r="H328" s="235">
        <v>5</v>
      </c>
      <c r="I328" s="236"/>
      <c r="J328" s="232"/>
      <c r="K328" s="232"/>
      <c r="L328" s="237"/>
      <c r="M328" s="238"/>
      <c r="N328" s="239"/>
      <c r="O328" s="239"/>
      <c r="P328" s="239"/>
      <c r="Q328" s="239"/>
      <c r="R328" s="239"/>
      <c r="S328" s="239"/>
      <c r="T328" s="24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1" t="s">
        <v>318</v>
      </c>
      <c r="AU328" s="241" t="s">
        <v>83</v>
      </c>
      <c r="AV328" s="13" t="s">
        <v>83</v>
      </c>
      <c r="AW328" s="13" t="s">
        <v>35</v>
      </c>
      <c r="AX328" s="13" t="s">
        <v>81</v>
      </c>
      <c r="AY328" s="241" t="s">
        <v>123</v>
      </c>
    </row>
    <row r="329" spans="1:65" s="2" customFormat="1" ht="16.5" customHeight="1">
      <c r="A329" s="38"/>
      <c r="B329" s="39"/>
      <c r="C329" s="204" t="s">
        <v>641</v>
      </c>
      <c r="D329" s="204" t="s">
        <v>126</v>
      </c>
      <c r="E329" s="205" t="s">
        <v>642</v>
      </c>
      <c r="F329" s="206" t="s">
        <v>643</v>
      </c>
      <c r="G329" s="207" t="s">
        <v>178</v>
      </c>
      <c r="H329" s="208">
        <v>5</v>
      </c>
      <c r="I329" s="209"/>
      <c r="J329" s="210">
        <f>ROUND(I329*H329,2)</f>
        <v>0</v>
      </c>
      <c r="K329" s="206" t="s">
        <v>313</v>
      </c>
      <c r="L329" s="44"/>
      <c r="M329" s="211" t="s">
        <v>19</v>
      </c>
      <c r="N329" s="212" t="s">
        <v>44</v>
      </c>
      <c r="O329" s="84"/>
      <c r="P329" s="213">
        <f>O329*H329</f>
        <v>0</v>
      </c>
      <c r="Q329" s="213">
        <v>0.217338</v>
      </c>
      <c r="R329" s="213">
        <f>Q329*H329</f>
        <v>1.08669</v>
      </c>
      <c r="S329" s="213">
        <v>0</v>
      </c>
      <c r="T329" s="214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15" t="s">
        <v>141</v>
      </c>
      <c r="AT329" s="215" t="s">
        <v>126</v>
      </c>
      <c r="AU329" s="215" t="s">
        <v>83</v>
      </c>
      <c r="AY329" s="17" t="s">
        <v>123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17" t="s">
        <v>81</v>
      </c>
      <c r="BK329" s="216">
        <f>ROUND(I329*H329,2)</f>
        <v>0</v>
      </c>
      <c r="BL329" s="17" t="s">
        <v>141</v>
      </c>
      <c r="BM329" s="215" t="s">
        <v>644</v>
      </c>
    </row>
    <row r="330" spans="1:47" s="2" customFormat="1" ht="12">
      <c r="A330" s="38"/>
      <c r="B330" s="39"/>
      <c r="C330" s="40"/>
      <c r="D330" s="217" t="s">
        <v>132</v>
      </c>
      <c r="E330" s="40"/>
      <c r="F330" s="218" t="s">
        <v>643</v>
      </c>
      <c r="G330" s="40"/>
      <c r="H330" s="40"/>
      <c r="I330" s="219"/>
      <c r="J330" s="40"/>
      <c r="K330" s="40"/>
      <c r="L330" s="44"/>
      <c r="M330" s="220"/>
      <c r="N330" s="221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132</v>
      </c>
      <c r="AU330" s="17" t="s">
        <v>83</v>
      </c>
    </row>
    <row r="331" spans="1:47" s="2" customFormat="1" ht="12">
      <c r="A331" s="38"/>
      <c r="B331" s="39"/>
      <c r="C331" s="40"/>
      <c r="D331" s="229" t="s">
        <v>316</v>
      </c>
      <c r="E331" s="40"/>
      <c r="F331" s="230" t="s">
        <v>645</v>
      </c>
      <c r="G331" s="40"/>
      <c r="H331" s="40"/>
      <c r="I331" s="219"/>
      <c r="J331" s="40"/>
      <c r="K331" s="40"/>
      <c r="L331" s="44"/>
      <c r="M331" s="220"/>
      <c r="N331" s="221"/>
      <c r="O331" s="84"/>
      <c r="P331" s="84"/>
      <c r="Q331" s="84"/>
      <c r="R331" s="84"/>
      <c r="S331" s="84"/>
      <c r="T331" s="8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316</v>
      </c>
      <c r="AU331" s="17" t="s">
        <v>83</v>
      </c>
    </row>
    <row r="332" spans="1:51" s="13" customFormat="1" ht="12">
      <c r="A332" s="13"/>
      <c r="B332" s="231"/>
      <c r="C332" s="232"/>
      <c r="D332" s="217" t="s">
        <v>318</v>
      </c>
      <c r="E332" s="233" t="s">
        <v>19</v>
      </c>
      <c r="F332" s="234" t="s">
        <v>237</v>
      </c>
      <c r="G332" s="232"/>
      <c r="H332" s="235">
        <v>5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1" t="s">
        <v>318</v>
      </c>
      <c r="AU332" s="241" t="s">
        <v>83</v>
      </c>
      <c r="AV332" s="13" t="s">
        <v>83</v>
      </c>
      <c r="AW332" s="13" t="s">
        <v>35</v>
      </c>
      <c r="AX332" s="13" t="s">
        <v>81</v>
      </c>
      <c r="AY332" s="241" t="s">
        <v>123</v>
      </c>
    </row>
    <row r="333" spans="1:65" s="2" customFormat="1" ht="16.5" customHeight="1">
      <c r="A333" s="38"/>
      <c r="B333" s="39"/>
      <c r="C333" s="253" t="s">
        <v>646</v>
      </c>
      <c r="D333" s="253" t="s">
        <v>407</v>
      </c>
      <c r="E333" s="254" t="s">
        <v>647</v>
      </c>
      <c r="F333" s="255" t="s">
        <v>648</v>
      </c>
      <c r="G333" s="256" t="s">
        <v>178</v>
      </c>
      <c r="H333" s="257">
        <v>5</v>
      </c>
      <c r="I333" s="258"/>
      <c r="J333" s="259">
        <f>ROUND(I333*H333,2)</f>
        <v>0</v>
      </c>
      <c r="K333" s="255" t="s">
        <v>313</v>
      </c>
      <c r="L333" s="260"/>
      <c r="M333" s="261" t="s">
        <v>19</v>
      </c>
      <c r="N333" s="262" t="s">
        <v>44</v>
      </c>
      <c r="O333" s="84"/>
      <c r="P333" s="213">
        <f>O333*H333</f>
        <v>0</v>
      </c>
      <c r="Q333" s="213">
        <v>0.0506</v>
      </c>
      <c r="R333" s="213">
        <f>Q333*H333</f>
        <v>0.253</v>
      </c>
      <c r="S333" s="213">
        <v>0</v>
      </c>
      <c r="T333" s="214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15" t="s">
        <v>159</v>
      </c>
      <c r="AT333" s="215" t="s">
        <v>407</v>
      </c>
      <c r="AU333" s="215" t="s">
        <v>83</v>
      </c>
      <c r="AY333" s="17" t="s">
        <v>123</v>
      </c>
      <c r="BE333" s="216">
        <f>IF(N333="základní",J333,0)</f>
        <v>0</v>
      </c>
      <c r="BF333" s="216">
        <f>IF(N333="snížená",J333,0)</f>
        <v>0</v>
      </c>
      <c r="BG333" s="216">
        <f>IF(N333="zákl. přenesená",J333,0)</f>
        <v>0</v>
      </c>
      <c r="BH333" s="216">
        <f>IF(N333="sníž. přenesená",J333,0)</f>
        <v>0</v>
      </c>
      <c r="BI333" s="216">
        <f>IF(N333="nulová",J333,0)</f>
        <v>0</v>
      </c>
      <c r="BJ333" s="17" t="s">
        <v>81</v>
      </c>
      <c r="BK333" s="216">
        <f>ROUND(I333*H333,2)</f>
        <v>0</v>
      </c>
      <c r="BL333" s="17" t="s">
        <v>141</v>
      </c>
      <c r="BM333" s="215" t="s">
        <v>649</v>
      </c>
    </row>
    <row r="334" spans="1:47" s="2" customFormat="1" ht="12">
      <c r="A334" s="38"/>
      <c r="B334" s="39"/>
      <c r="C334" s="40"/>
      <c r="D334" s="217" t="s">
        <v>132</v>
      </c>
      <c r="E334" s="40"/>
      <c r="F334" s="218" t="s">
        <v>648</v>
      </c>
      <c r="G334" s="40"/>
      <c r="H334" s="40"/>
      <c r="I334" s="219"/>
      <c r="J334" s="40"/>
      <c r="K334" s="40"/>
      <c r="L334" s="44"/>
      <c r="M334" s="220"/>
      <c r="N334" s="221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132</v>
      </c>
      <c r="AU334" s="17" t="s">
        <v>83</v>
      </c>
    </row>
    <row r="335" spans="1:51" s="13" customFormat="1" ht="12">
      <c r="A335" s="13"/>
      <c r="B335" s="231"/>
      <c r="C335" s="232"/>
      <c r="D335" s="217" t="s">
        <v>318</v>
      </c>
      <c r="E335" s="233" t="s">
        <v>19</v>
      </c>
      <c r="F335" s="234" t="s">
        <v>237</v>
      </c>
      <c r="G335" s="232"/>
      <c r="H335" s="235">
        <v>5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1" t="s">
        <v>318</v>
      </c>
      <c r="AU335" s="241" t="s">
        <v>83</v>
      </c>
      <c r="AV335" s="13" t="s">
        <v>83</v>
      </c>
      <c r="AW335" s="13" t="s">
        <v>35</v>
      </c>
      <c r="AX335" s="13" t="s">
        <v>81</v>
      </c>
      <c r="AY335" s="241" t="s">
        <v>123</v>
      </c>
    </row>
    <row r="336" spans="1:65" s="2" customFormat="1" ht="16.5" customHeight="1">
      <c r="A336" s="38"/>
      <c r="B336" s="39"/>
      <c r="C336" s="253" t="s">
        <v>650</v>
      </c>
      <c r="D336" s="253" t="s">
        <v>407</v>
      </c>
      <c r="E336" s="254" t="s">
        <v>651</v>
      </c>
      <c r="F336" s="255" t="s">
        <v>652</v>
      </c>
      <c r="G336" s="256" t="s">
        <v>178</v>
      </c>
      <c r="H336" s="257">
        <v>5</v>
      </c>
      <c r="I336" s="258"/>
      <c r="J336" s="259">
        <f>ROUND(I336*H336,2)</f>
        <v>0</v>
      </c>
      <c r="K336" s="255" t="s">
        <v>313</v>
      </c>
      <c r="L336" s="260"/>
      <c r="M336" s="261" t="s">
        <v>19</v>
      </c>
      <c r="N336" s="262" t="s">
        <v>44</v>
      </c>
      <c r="O336" s="84"/>
      <c r="P336" s="213">
        <f>O336*H336</f>
        <v>0</v>
      </c>
      <c r="Q336" s="213">
        <v>0.0085</v>
      </c>
      <c r="R336" s="213">
        <f>Q336*H336</f>
        <v>0.0425</v>
      </c>
      <c r="S336" s="213">
        <v>0</v>
      </c>
      <c r="T336" s="214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15" t="s">
        <v>159</v>
      </c>
      <c r="AT336" s="215" t="s">
        <v>407</v>
      </c>
      <c r="AU336" s="215" t="s">
        <v>83</v>
      </c>
      <c r="AY336" s="17" t="s">
        <v>123</v>
      </c>
      <c r="BE336" s="216">
        <f>IF(N336="základní",J336,0)</f>
        <v>0</v>
      </c>
      <c r="BF336" s="216">
        <f>IF(N336="snížená",J336,0)</f>
        <v>0</v>
      </c>
      <c r="BG336" s="216">
        <f>IF(N336="zákl. přenesená",J336,0)</f>
        <v>0</v>
      </c>
      <c r="BH336" s="216">
        <f>IF(N336="sníž. přenesená",J336,0)</f>
        <v>0</v>
      </c>
      <c r="BI336" s="216">
        <f>IF(N336="nulová",J336,0)</f>
        <v>0</v>
      </c>
      <c r="BJ336" s="17" t="s">
        <v>81</v>
      </c>
      <c r="BK336" s="216">
        <f>ROUND(I336*H336,2)</f>
        <v>0</v>
      </c>
      <c r="BL336" s="17" t="s">
        <v>141</v>
      </c>
      <c r="BM336" s="215" t="s">
        <v>653</v>
      </c>
    </row>
    <row r="337" spans="1:47" s="2" customFormat="1" ht="12">
      <c r="A337" s="38"/>
      <c r="B337" s="39"/>
      <c r="C337" s="40"/>
      <c r="D337" s="217" t="s">
        <v>132</v>
      </c>
      <c r="E337" s="40"/>
      <c r="F337" s="218" t="s">
        <v>652</v>
      </c>
      <c r="G337" s="40"/>
      <c r="H337" s="40"/>
      <c r="I337" s="219"/>
      <c r="J337" s="40"/>
      <c r="K337" s="40"/>
      <c r="L337" s="44"/>
      <c r="M337" s="220"/>
      <c r="N337" s="221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132</v>
      </c>
      <c r="AU337" s="17" t="s">
        <v>83</v>
      </c>
    </row>
    <row r="338" spans="1:51" s="13" customFormat="1" ht="12">
      <c r="A338" s="13"/>
      <c r="B338" s="231"/>
      <c r="C338" s="232"/>
      <c r="D338" s="217" t="s">
        <v>318</v>
      </c>
      <c r="E338" s="233" t="s">
        <v>19</v>
      </c>
      <c r="F338" s="234" t="s">
        <v>237</v>
      </c>
      <c r="G338" s="232"/>
      <c r="H338" s="235">
        <v>5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1" t="s">
        <v>318</v>
      </c>
      <c r="AU338" s="241" t="s">
        <v>83</v>
      </c>
      <c r="AV338" s="13" t="s">
        <v>83</v>
      </c>
      <c r="AW338" s="13" t="s">
        <v>35</v>
      </c>
      <c r="AX338" s="13" t="s">
        <v>81</v>
      </c>
      <c r="AY338" s="241" t="s">
        <v>123</v>
      </c>
    </row>
    <row r="339" spans="1:65" s="2" customFormat="1" ht="16.5" customHeight="1">
      <c r="A339" s="38"/>
      <c r="B339" s="39"/>
      <c r="C339" s="204" t="s">
        <v>654</v>
      </c>
      <c r="D339" s="204" t="s">
        <v>126</v>
      </c>
      <c r="E339" s="205" t="s">
        <v>655</v>
      </c>
      <c r="F339" s="206" t="s">
        <v>656</v>
      </c>
      <c r="G339" s="207" t="s">
        <v>360</v>
      </c>
      <c r="H339" s="208">
        <v>215</v>
      </c>
      <c r="I339" s="209"/>
      <c r="J339" s="210">
        <f>ROUND(I339*H339,2)</f>
        <v>0</v>
      </c>
      <c r="K339" s="206" t="s">
        <v>313</v>
      </c>
      <c r="L339" s="44"/>
      <c r="M339" s="211" t="s">
        <v>19</v>
      </c>
      <c r="N339" s="212" t="s">
        <v>44</v>
      </c>
      <c r="O339" s="84"/>
      <c r="P339" s="213">
        <f>O339*H339</f>
        <v>0</v>
      </c>
      <c r="Q339" s="213">
        <v>9.45E-05</v>
      </c>
      <c r="R339" s="213">
        <f>Q339*H339</f>
        <v>0.020317500000000002</v>
      </c>
      <c r="S339" s="213">
        <v>0</v>
      </c>
      <c r="T339" s="214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15" t="s">
        <v>141</v>
      </c>
      <c r="AT339" s="215" t="s">
        <v>126</v>
      </c>
      <c r="AU339" s="215" t="s">
        <v>83</v>
      </c>
      <c r="AY339" s="17" t="s">
        <v>123</v>
      </c>
      <c r="BE339" s="216">
        <f>IF(N339="základní",J339,0)</f>
        <v>0</v>
      </c>
      <c r="BF339" s="216">
        <f>IF(N339="snížená",J339,0)</f>
        <v>0</v>
      </c>
      <c r="BG339" s="216">
        <f>IF(N339="zákl. přenesená",J339,0)</f>
        <v>0</v>
      </c>
      <c r="BH339" s="216">
        <f>IF(N339="sníž. přenesená",J339,0)</f>
        <v>0</v>
      </c>
      <c r="BI339" s="216">
        <f>IF(N339="nulová",J339,0)</f>
        <v>0</v>
      </c>
      <c r="BJ339" s="17" t="s">
        <v>81</v>
      </c>
      <c r="BK339" s="216">
        <f>ROUND(I339*H339,2)</f>
        <v>0</v>
      </c>
      <c r="BL339" s="17" t="s">
        <v>141</v>
      </c>
      <c r="BM339" s="215" t="s">
        <v>657</v>
      </c>
    </row>
    <row r="340" spans="1:47" s="2" customFormat="1" ht="12">
      <c r="A340" s="38"/>
      <c r="B340" s="39"/>
      <c r="C340" s="40"/>
      <c r="D340" s="217" t="s">
        <v>132</v>
      </c>
      <c r="E340" s="40"/>
      <c r="F340" s="218" t="s">
        <v>658</v>
      </c>
      <c r="G340" s="40"/>
      <c r="H340" s="40"/>
      <c r="I340" s="219"/>
      <c r="J340" s="40"/>
      <c r="K340" s="40"/>
      <c r="L340" s="44"/>
      <c r="M340" s="220"/>
      <c r="N340" s="221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132</v>
      </c>
      <c r="AU340" s="17" t="s">
        <v>83</v>
      </c>
    </row>
    <row r="341" spans="1:47" s="2" customFormat="1" ht="12">
      <c r="A341" s="38"/>
      <c r="B341" s="39"/>
      <c r="C341" s="40"/>
      <c r="D341" s="229" t="s">
        <v>316</v>
      </c>
      <c r="E341" s="40"/>
      <c r="F341" s="230" t="s">
        <v>659</v>
      </c>
      <c r="G341" s="40"/>
      <c r="H341" s="40"/>
      <c r="I341" s="219"/>
      <c r="J341" s="40"/>
      <c r="K341" s="40"/>
      <c r="L341" s="44"/>
      <c r="M341" s="220"/>
      <c r="N341" s="221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316</v>
      </c>
      <c r="AU341" s="17" t="s">
        <v>83</v>
      </c>
    </row>
    <row r="342" spans="1:51" s="13" customFormat="1" ht="12">
      <c r="A342" s="13"/>
      <c r="B342" s="231"/>
      <c r="C342" s="232"/>
      <c r="D342" s="217" t="s">
        <v>318</v>
      </c>
      <c r="E342" s="233" t="s">
        <v>19</v>
      </c>
      <c r="F342" s="234" t="s">
        <v>660</v>
      </c>
      <c r="G342" s="232"/>
      <c r="H342" s="235">
        <v>180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1" t="s">
        <v>318</v>
      </c>
      <c r="AU342" s="241" t="s">
        <v>83</v>
      </c>
      <c r="AV342" s="13" t="s">
        <v>83</v>
      </c>
      <c r="AW342" s="13" t="s">
        <v>35</v>
      </c>
      <c r="AX342" s="13" t="s">
        <v>73</v>
      </c>
      <c r="AY342" s="241" t="s">
        <v>123</v>
      </c>
    </row>
    <row r="343" spans="1:51" s="13" customFormat="1" ht="12">
      <c r="A343" s="13"/>
      <c r="B343" s="231"/>
      <c r="C343" s="232"/>
      <c r="D343" s="217" t="s">
        <v>318</v>
      </c>
      <c r="E343" s="233" t="s">
        <v>19</v>
      </c>
      <c r="F343" s="234" t="s">
        <v>661</v>
      </c>
      <c r="G343" s="232"/>
      <c r="H343" s="235">
        <v>35</v>
      </c>
      <c r="I343" s="236"/>
      <c r="J343" s="232"/>
      <c r="K343" s="232"/>
      <c r="L343" s="237"/>
      <c r="M343" s="238"/>
      <c r="N343" s="239"/>
      <c r="O343" s="239"/>
      <c r="P343" s="239"/>
      <c r="Q343" s="239"/>
      <c r="R343" s="239"/>
      <c r="S343" s="239"/>
      <c r="T343" s="24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1" t="s">
        <v>318</v>
      </c>
      <c r="AU343" s="241" t="s">
        <v>83</v>
      </c>
      <c r="AV343" s="13" t="s">
        <v>83</v>
      </c>
      <c r="AW343" s="13" t="s">
        <v>35</v>
      </c>
      <c r="AX343" s="13" t="s">
        <v>73</v>
      </c>
      <c r="AY343" s="241" t="s">
        <v>123</v>
      </c>
    </row>
    <row r="344" spans="1:51" s="14" customFormat="1" ht="12">
      <c r="A344" s="14"/>
      <c r="B344" s="242"/>
      <c r="C344" s="243"/>
      <c r="D344" s="217" t="s">
        <v>318</v>
      </c>
      <c r="E344" s="244" t="s">
        <v>19</v>
      </c>
      <c r="F344" s="245" t="s">
        <v>380</v>
      </c>
      <c r="G344" s="243"/>
      <c r="H344" s="246">
        <v>215</v>
      </c>
      <c r="I344" s="247"/>
      <c r="J344" s="243"/>
      <c r="K344" s="243"/>
      <c r="L344" s="248"/>
      <c r="M344" s="249"/>
      <c r="N344" s="250"/>
      <c r="O344" s="250"/>
      <c r="P344" s="250"/>
      <c r="Q344" s="250"/>
      <c r="R344" s="250"/>
      <c r="S344" s="250"/>
      <c r="T344" s="25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2" t="s">
        <v>318</v>
      </c>
      <c r="AU344" s="252" t="s">
        <v>83</v>
      </c>
      <c r="AV344" s="14" t="s">
        <v>141</v>
      </c>
      <c r="AW344" s="14" t="s">
        <v>35</v>
      </c>
      <c r="AX344" s="14" t="s">
        <v>81</v>
      </c>
      <c r="AY344" s="252" t="s">
        <v>123</v>
      </c>
    </row>
    <row r="345" spans="1:63" s="12" customFormat="1" ht="22.8" customHeight="1">
      <c r="A345" s="12"/>
      <c r="B345" s="188"/>
      <c r="C345" s="189"/>
      <c r="D345" s="190" t="s">
        <v>72</v>
      </c>
      <c r="E345" s="202" t="s">
        <v>164</v>
      </c>
      <c r="F345" s="202" t="s">
        <v>662</v>
      </c>
      <c r="G345" s="189"/>
      <c r="H345" s="189"/>
      <c r="I345" s="192"/>
      <c r="J345" s="203">
        <f>BK345</f>
        <v>0</v>
      </c>
      <c r="K345" s="189"/>
      <c r="L345" s="194"/>
      <c r="M345" s="195"/>
      <c r="N345" s="196"/>
      <c r="O345" s="196"/>
      <c r="P345" s="197">
        <f>SUM(P346:P457)</f>
        <v>0</v>
      </c>
      <c r="Q345" s="196"/>
      <c r="R345" s="197">
        <f>SUM(R346:R457)</f>
        <v>80.95951797919999</v>
      </c>
      <c r="S345" s="196"/>
      <c r="T345" s="198">
        <f>SUM(T346:T457)</f>
        <v>135.53799999999998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199" t="s">
        <v>81</v>
      </c>
      <c r="AT345" s="200" t="s">
        <v>72</v>
      </c>
      <c r="AU345" s="200" t="s">
        <v>81</v>
      </c>
      <c r="AY345" s="199" t="s">
        <v>123</v>
      </c>
      <c r="BK345" s="201">
        <f>SUM(BK346:BK457)</f>
        <v>0</v>
      </c>
    </row>
    <row r="346" spans="1:65" s="2" customFormat="1" ht="16.5" customHeight="1">
      <c r="A346" s="38"/>
      <c r="B346" s="39"/>
      <c r="C346" s="204" t="s">
        <v>663</v>
      </c>
      <c r="D346" s="204" t="s">
        <v>126</v>
      </c>
      <c r="E346" s="205" t="s">
        <v>664</v>
      </c>
      <c r="F346" s="206" t="s">
        <v>665</v>
      </c>
      <c r="G346" s="207" t="s">
        <v>178</v>
      </c>
      <c r="H346" s="208">
        <v>6</v>
      </c>
      <c r="I346" s="209"/>
      <c r="J346" s="210">
        <f>ROUND(I346*H346,2)</f>
        <v>0</v>
      </c>
      <c r="K346" s="206" t="s">
        <v>313</v>
      </c>
      <c r="L346" s="44"/>
      <c r="M346" s="211" t="s">
        <v>19</v>
      </c>
      <c r="N346" s="212" t="s">
        <v>44</v>
      </c>
      <c r="O346" s="84"/>
      <c r="P346" s="213">
        <f>O346*H346</f>
        <v>0</v>
      </c>
      <c r="Q346" s="213">
        <v>0.0007</v>
      </c>
      <c r="R346" s="213">
        <f>Q346*H346</f>
        <v>0.0042</v>
      </c>
      <c r="S346" s="213">
        <v>0</v>
      </c>
      <c r="T346" s="214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15" t="s">
        <v>141</v>
      </c>
      <c r="AT346" s="215" t="s">
        <v>126</v>
      </c>
      <c r="AU346" s="215" t="s">
        <v>83</v>
      </c>
      <c r="AY346" s="17" t="s">
        <v>123</v>
      </c>
      <c r="BE346" s="216">
        <f>IF(N346="základní",J346,0)</f>
        <v>0</v>
      </c>
      <c r="BF346" s="216">
        <f>IF(N346="snížená",J346,0)</f>
        <v>0</v>
      </c>
      <c r="BG346" s="216">
        <f>IF(N346="zákl. přenesená",J346,0)</f>
        <v>0</v>
      </c>
      <c r="BH346" s="216">
        <f>IF(N346="sníž. přenesená",J346,0)</f>
        <v>0</v>
      </c>
      <c r="BI346" s="216">
        <f>IF(N346="nulová",J346,0)</f>
        <v>0</v>
      </c>
      <c r="BJ346" s="17" t="s">
        <v>81</v>
      </c>
      <c r="BK346" s="216">
        <f>ROUND(I346*H346,2)</f>
        <v>0</v>
      </c>
      <c r="BL346" s="17" t="s">
        <v>141</v>
      </c>
      <c r="BM346" s="215" t="s">
        <v>666</v>
      </c>
    </row>
    <row r="347" spans="1:47" s="2" customFormat="1" ht="12">
      <c r="A347" s="38"/>
      <c r="B347" s="39"/>
      <c r="C347" s="40"/>
      <c r="D347" s="217" t="s">
        <v>132</v>
      </c>
      <c r="E347" s="40"/>
      <c r="F347" s="218" t="s">
        <v>667</v>
      </c>
      <c r="G347" s="40"/>
      <c r="H347" s="40"/>
      <c r="I347" s="219"/>
      <c r="J347" s="40"/>
      <c r="K347" s="40"/>
      <c r="L347" s="44"/>
      <c r="M347" s="220"/>
      <c r="N347" s="221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132</v>
      </c>
      <c r="AU347" s="17" t="s">
        <v>83</v>
      </c>
    </row>
    <row r="348" spans="1:47" s="2" customFormat="1" ht="12">
      <c r="A348" s="38"/>
      <c r="B348" s="39"/>
      <c r="C348" s="40"/>
      <c r="D348" s="229" t="s">
        <v>316</v>
      </c>
      <c r="E348" s="40"/>
      <c r="F348" s="230" t="s">
        <v>668</v>
      </c>
      <c r="G348" s="40"/>
      <c r="H348" s="40"/>
      <c r="I348" s="219"/>
      <c r="J348" s="40"/>
      <c r="K348" s="40"/>
      <c r="L348" s="44"/>
      <c r="M348" s="220"/>
      <c r="N348" s="221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316</v>
      </c>
      <c r="AU348" s="17" t="s">
        <v>83</v>
      </c>
    </row>
    <row r="349" spans="1:51" s="13" customFormat="1" ht="12">
      <c r="A349" s="13"/>
      <c r="B349" s="231"/>
      <c r="C349" s="232"/>
      <c r="D349" s="217" t="s">
        <v>318</v>
      </c>
      <c r="E349" s="233" t="s">
        <v>19</v>
      </c>
      <c r="F349" s="234" t="s">
        <v>669</v>
      </c>
      <c r="G349" s="232"/>
      <c r="H349" s="235">
        <v>6</v>
      </c>
      <c r="I349" s="236"/>
      <c r="J349" s="232"/>
      <c r="K349" s="232"/>
      <c r="L349" s="237"/>
      <c r="M349" s="238"/>
      <c r="N349" s="239"/>
      <c r="O349" s="239"/>
      <c r="P349" s="239"/>
      <c r="Q349" s="239"/>
      <c r="R349" s="239"/>
      <c r="S349" s="239"/>
      <c r="T349" s="24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1" t="s">
        <v>318</v>
      </c>
      <c r="AU349" s="241" t="s">
        <v>83</v>
      </c>
      <c r="AV349" s="13" t="s">
        <v>83</v>
      </c>
      <c r="AW349" s="13" t="s">
        <v>35</v>
      </c>
      <c r="AX349" s="13" t="s">
        <v>81</v>
      </c>
      <c r="AY349" s="241" t="s">
        <v>123</v>
      </c>
    </row>
    <row r="350" spans="1:65" s="2" customFormat="1" ht="16.5" customHeight="1">
      <c r="A350" s="38"/>
      <c r="B350" s="39"/>
      <c r="C350" s="204" t="s">
        <v>670</v>
      </c>
      <c r="D350" s="204" t="s">
        <v>126</v>
      </c>
      <c r="E350" s="205" t="s">
        <v>671</v>
      </c>
      <c r="F350" s="206" t="s">
        <v>672</v>
      </c>
      <c r="G350" s="207" t="s">
        <v>178</v>
      </c>
      <c r="H350" s="208">
        <v>8</v>
      </c>
      <c r="I350" s="209"/>
      <c r="J350" s="210">
        <f>ROUND(I350*H350,2)</f>
        <v>0</v>
      </c>
      <c r="K350" s="206" t="s">
        <v>313</v>
      </c>
      <c r="L350" s="44"/>
      <c r="M350" s="211" t="s">
        <v>19</v>
      </c>
      <c r="N350" s="212" t="s">
        <v>44</v>
      </c>
      <c r="O350" s="84"/>
      <c r="P350" s="213">
        <f>O350*H350</f>
        <v>0</v>
      </c>
      <c r="Q350" s="213">
        <v>1.33344E-05</v>
      </c>
      <c r="R350" s="213">
        <f>Q350*H350</f>
        <v>0.0001066752</v>
      </c>
      <c r="S350" s="213">
        <v>0</v>
      </c>
      <c r="T350" s="214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15" t="s">
        <v>141</v>
      </c>
      <c r="AT350" s="215" t="s">
        <v>126</v>
      </c>
      <c r="AU350" s="215" t="s">
        <v>83</v>
      </c>
      <c r="AY350" s="17" t="s">
        <v>123</v>
      </c>
      <c r="BE350" s="216">
        <f>IF(N350="základní",J350,0)</f>
        <v>0</v>
      </c>
      <c r="BF350" s="216">
        <f>IF(N350="snížená",J350,0)</f>
        <v>0</v>
      </c>
      <c r="BG350" s="216">
        <f>IF(N350="zákl. přenesená",J350,0)</f>
        <v>0</v>
      </c>
      <c r="BH350" s="216">
        <f>IF(N350="sníž. přenesená",J350,0)</f>
        <v>0</v>
      </c>
      <c r="BI350" s="216">
        <f>IF(N350="nulová",J350,0)</f>
        <v>0</v>
      </c>
      <c r="BJ350" s="17" t="s">
        <v>81</v>
      </c>
      <c r="BK350" s="216">
        <f>ROUND(I350*H350,2)</f>
        <v>0</v>
      </c>
      <c r="BL350" s="17" t="s">
        <v>141</v>
      </c>
      <c r="BM350" s="215" t="s">
        <v>673</v>
      </c>
    </row>
    <row r="351" spans="1:47" s="2" customFormat="1" ht="12">
      <c r="A351" s="38"/>
      <c r="B351" s="39"/>
      <c r="C351" s="40"/>
      <c r="D351" s="217" t="s">
        <v>132</v>
      </c>
      <c r="E351" s="40"/>
      <c r="F351" s="218" t="s">
        <v>674</v>
      </c>
      <c r="G351" s="40"/>
      <c r="H351" s="40"/>
      <c r="I351" s="219"/>
      <c r="J351" s="40"/>
      <c r="K351" s="40"/>
      <c r="L351" s="44"/>
      <c r="M351" s="220"/>
      <c r="N351" s="221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132</v>
      </c>
      <c r="AU351" s="17" t="s">
        <v>83</v>
      </c>
    </row>
    <row r="352" spans="1:47" s="2" customFormat="1" ht="12">
      <c r="A352" s="38"/>
      <c r="B352" s="39"/>
      <c r="C352" s="40"/>
      <c r="D352" s="229" t="s">
        <v>316</v>
      </c>
      <c r="E352" s="40"/>
      <c r="F352" s="230" t="s">
        <v>675</v>
      </c>
      <c r="G352" s="40"/>
      <c r="H352" s="40"/>
      <c r="I352" s="219"/>
      <c r="J352" s="40"/>
      <c r="K352" s="40"/>
      <c r="L352" s="44"/>
      <c r="M352" s="220"/>
      <c r="N352" s="221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316</v>
      </c>
      <c r="AU352" s="17" t="s">
        <v>83</v>
      </c>
    </row>
    <row r="353" spans="1:51" s="13" customFormat="1" ht="12">
      <c r="A353" s="13"/>
      <c r="B353" s="231"/>
      <c r="C353" s="232"/>
      <c r="D353" s="217" t="s">
        <v>318</v>
      </c>
      <c r="E353" s="233" t="s">
        <v>19</v>
      </c>
      <c r="F353" s="234" t="s">
        <v>676</v>
      </c>
      <c r="G353" s="232"/>
      <c r="H353" s="235">
        <v>8</v>
      </c>
      <c r="I353" s="236"/>
      <c r="J353" s="232"/>
      <c r="K353" s="232"/>
      <c r="L353" s="237"/>
      <c r="M353" s="238"/>
      <c r="N353" s="239"/>
      <c r="O353" s="239"/>
      <c r="P353" s="239"/>
      <c r="Q353" s="239"/>
      <c r="R353" s="239"/>
      <c r="S353" s="239"/>
      <c r="T353" s="24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1" t="s">
        <v>318</v>
      </c>
      <c r="AU353" s="241" t="s">
        <v>83</v>
      </c>
      <c r="AV353" s="13" t="s">
        <v>83</v>
      </c>
      <c r="AW353" s="13" t="s">
        <v>35</v>
      </c>
      <c r="AX353" s="13" t="s">
        <v>81</v>
      </c>
      <c r="AY353" s="241" t="s">
        <v>123</v>
      </c>
    </row>
    <row r="354" spans="1:65" s="2" customFormat="1" ht="16.5" customHeight="1">
      <c r="A354" s="38"/>
      <c r="B354" s="39"/>
      <c r="C354" s="253" t="s">
        <v>677</v>
      </c>
      <c r="D354" s="253" t="s">
        <v>407</v>
      </c>
      <c r="E354" s="254" t="s">
        <v>678</v>
      </c>
      <c r="F354" s="255" t="s">
        <v>679</v>
      </c>
      <c r="G354" s="256" t="s">
        <v>178</v>
      </c>
      <c r="H354" s="257">
        <v>3</v>
      </c>
      <c r="I354" s="258"/>
      <c r="J354" s="259">
        <f>ROUND(I354*H354,2)</f>
        <v>0</v>
      </c>
      <c r="K354" s="255" t="s">
        <v>313</v>
      </c>
      <c r="L354" s="260"/>
      <c r="M354" s="261" t="s">
        <v>19</v>
      </c>
      <c r="N354" s="262" t="s">
        <v>44</v>
      </c>
      <c r="O354" s="84"/>
      <c r="P354" s="213">
        <f>O354*H354</f>
        <v>0</v>
      </c>
      <c r="Q354" s="213">
        <v>0.0013</v>
      </c>
      <c r="R354" s="213">
        <f>Q354*H354</f>
        <v>0.0039</v>
      </c>
      <c r="S354" s="213">
        <v>0</v>
      </c>
      <c r="T354" s="214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15" t="s">
        <v>159</v>
      </c>
      <c r="AT354" s="215" t="s">
        <v>407</v>
      </c>
      <c r="AU354" s="215" t="s">
        <v>83</v>
      </c>
      <c r="AY354" s="17" t="s">
        <v>123</v>
      </c>
      <c r="BE354" s="216">
        <f>IF(N354="základní",J354,0)</f>
        <v>0</v>
      </c>
      <c r="BF354" s="216">
        <f>IF(N354="snížená",J354,0)</f>
        <v>0</v>
      </c>
      <c r="BG354" s="216">
        <f>IF(N354="zákl. přenesená",J354,0)</f>
        <v>0</v>
      </c>
      <c r="BH354" s="216">
        <f>IF(N354="sníž. přenesená",J354,0)</f>
        <v>0</v>
      </c>
      <c r="BI354" s="216">
        <f>IF(N354="nulová",J354,0)</f>
        <v>0</v>
      </c>
      <c r="BJ354" s="17" t="s">
        <v>81</v>
      </c>
      <c r="BK354" s="216">
        <f>ROUND(I354*H354,2)</f>
        <v>0</v>
      </c>
      <c r="BL354" s="17" t="s">
        <v>141</v>
      </c>
      <c r="BM354" s="215" t="s">
        <v>680</v>
      </c>
    </row>
    <row r="355" spans="1:47" s="2" customFormat="1" ht="12">
      <c r="A355" s="38"/>
      <c r="B355" s="39"/>
      <c r="C355" s="40"/>
      <c r="D355" s="217" t="s">
        <v>132</v>
      </c>
      <c r="E355" s="40"/>
      <c r="F355" s="218" t="s">
        <v>679</v>
      </c>
      <c r="G355" s="40"/>
      <c r="H355" s="40"/>
      <c r="I355" s="219"/>
      <c r="J355" s="40"/>
      <c r="K355" s="40"/>
      <c r="L355" s="44"/>
      <c r="M355" s="220"/>
      <c r="N355" s="221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132</v>
      </c>
      <c r="AU355" s="17" t="s">
        <v>83</v>
      </c>
    </row>
    <row r="356" spans="1:51" s="13" customFormat="1" ht="12">
      <c r="A356" s="13"/>
      <c r="B356" s="231"/>
      <c r="C356" s="232"/>
      <c r="D356" s="217" t="s">
        <v>318</v>
      </c>
      <c r="E356" s="233" t="s">
        <v>19</v>
      </c>
      <c r="F356" s="234" t="s">
        <v>681</v>
      </c>
      <c r="G356" s="232"/>
      <c r="H356" s="235">
        <v>1</v>
      </c>
      <c r="I356" s="236"/>
      <c r="J356" s="232"/>
      <c r="K356" s="232"/>
      <c r="L356" s="237"/>
      <c r="M356" s="238"/>
      <c r="N356" s="239"/>
      <c r="O356" s="239"/>
      <c r="P356" s="239"/>
      <c r="Q356" s="239"/>
      <c r="R356" s="239"/>
      <c r="S356" s="239"/>
      <c r="T356" s="24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1" t="s">
        <v>318</v>
      </c>
      <c r="AU356" s="241" t="s">
        <v>83</v>
      </c>
      <c r="AV356" s="13" t="s">
        <v>83</v>
      </c>
      <c r="AW356" s="13" t="s">
        <v>35</v>
      </c>
      <c r="AX356" s="13" t="s">
        <v>73</v>
      </c>
      <c r="AY356" s="241" t="s">
        <v>123</v>
      </c>
    </row>
    <row r="357" spans="1:51" s="13" customFormat="1" ht="12">
      <c r="A357" s="13"/>
      <c r="B357" s="231"/>
      <c r="C357" s="232"/>
      <c r="D357" s="217" t="s">
        <v>318</v>
      </c>
      <c r="E357" s="233" t="s">
        <v>19</v>
      </c>
      <c r="F357" s="234" t="s">
        <v>682</v>
      </c>
      <c r="G357" s="232"/>
      <c r="H357" s="235">
        <v>2</v>
      </c>
      <c r="I357" s="236"/>
      <c r="J357" s="232"/>
      <c r="K357" s="232"/>
      <c r="L357" s="237"/>
      <c r="M357" s="238"/>
      <c r="N357" s="239"/>
      <c r="O357" s="239"/>
      <c r="P357" s="239"/>
      <c r="Q357" s="239"/>
      <c r="R357" s="239"/>
      <c r="S357" s="239"/>
      <c r="T357" s="24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1" t="s">
        <v>318</v>
      </c>
      <c r="AU357" s="241" t="s">
        <v>83</v>
      </c>
      <c r="AV357" s="13" t="s">
        <v>83</v>
      </c>
      <c r="AW357" s="13" t="s">
        <v>35</v>
      </c>
      <c r="AX357" s="13" t="s">
        <v>73</v>
      </c>
      <c r="AY357" s="241" t="s">
        <v>123</v>
      </c>
    </row>
    <row r="358" spans="1:51" s="14" customFormat="1" ht="12">
      <c r="A358" s="14"/>
      <c r="B358" s="242"/>
      <c r="C358" s="243"/>
      <c r="D358" s="217" t="s">
        <v>318</v>
      </c>
      <c r="E358" s="244" t="s">
        <v>19</v>
      </c>
      <c r="F358" s="245" t="s">
        <v>380</v>
      </c>
      <c r="G358" s="243"/>
      <c r="H358" s="246">
        <v>3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2" t="s">
        <v>318</v>
      </c>
      <c r="AU358" s="252" t="s">
        <v>83</v>
      </c>
      <c r="AV358" s="14" t="s">
        <v>141</v>
      </c>
      <c r="AW358" s="14" t="s">
        <v>35</v>
      </c>
      <c r="AX358" s="14" t="s">
        <v>81</v>
      </c>
      <c r="AY358" s="252" t="s">
        <v>123</v>
      </c>
    </row>
    <row r="359" spans="1:65" s="2" customFormat="1" ht="16.5" customHeight="1">
      <c r="A359" s="38"/>
      <c r="B359" s="39"/>
      <c r="C359" s="253" t="s">
        <v>683</v>
      </c>
      <c r="D359" s="253" t="s">
        <v>407</v>
      </c>
      <c r="E359" s="254" t="s">
        <v>684</v>
      </c>
      <c r="F359" s="255" t="s">
        <v>685</v>
      </c>
      <c r="G359" s="256" t="s">
        <v>178</v>
      </c>
      <c r="H359" s="257">
        <v>4</v>
      </c>
      <c r="I359" s="258"/>
      <c r="J359" s="259">
        <f>ROUND(I359*H359,2)</f>
        <v>0</v>
      </c>
      <c r="K359" s="255" t="s">
        <v>313</v>
      </c>
      <c r="L359" s="260"/>
      <c r="M359" s="261" t="s">
        <v>19</v>
      </c>
      <c r="N359" s="262" t="s">
        <v>44</v>
      </c>
      <c r="O359" s="84"/>
      <c r="P359" s="213">
        <f>O359*H359</f>
        <v>0</v>
      </c>
      <c r="Q359" s="213">
        <v>0.0009</v>
      </c>
      <c r="R359" s="213">
        <f>Q359*H359</f>
        <v>0.0036</v>
      </c>
      <c r="S359" s="213">
        <v>0</v>
      </c>
      <c r="T359" s="214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15" t="s">
        <v>159</v>
      </c>
      <c r="AT359" s="215" t="s">
        <v>407</v>
      </c>
      <c r="AU359" s="215" t="s">
        <v>83</v>
      </c>
      <c r="AY359" s="17" t="s">
        <v>123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7" t="s">
        <v>81</v>
      </c>
      <c r="BK359" s="216">
        <f>ROUND(I359*H359,2)</f>
        <v>0</v>
      </c>
      <c r="BL359" s="17" t="s">
        <v>141</v>
      </c>
      <c r="BM359" s="215" t="s">
        <v>686</v>
      </c>
    </row>
    <row r="360" spans="1:47" s="2" customFormat="1" ht="12">
      <c r="A360" s="38"/>
      <c r="B360" s="39"/>
      <c r="C360" s="40"/>
      <c r="D360" s="217" t="s">
        <v>132</v>
      </c>
      <c r="E360" s="40"/>
      <c r="F360" s="218" t="s">
        <v>685</v>
      </c>
      <c r="G360" s="40"/>
      <c r="H360" s="40"/>
      <c r="I360" s="219"/>
      <c r="J360" s="40"/>
      <c r="K360" s="40"/>
      <c r="L360" s="44"/>
      <c r="M360" s="220"/>
      <c r="N360" s="221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132</v>
      </c>
      <c r="AU360" s="17" t="s">
        <v>83</v>
      </c>
    </row>
    <row r="361" spans="1:51" s="13" customFormat="1" ht="12">
      <c r="A361" s="13"/>
      <c r="B361" s="231"/>
      <c r="C361" s="232"/>
      <c r="D361" s="217" t="s">
        <v>318</v>
      </c>
      <c r="E361" s="233" t="s">
        <v>19</v>
      </c>
      <c r="F361" s="234" t="s">
        <v>687</v>
      </c>
      <c r="G361" s="232"/>
      <c r="H361" s="235">
        <v>2</v>
      </c>
      <c r="I361" s="236"/>
      <c r="J361" s="232"/>
      <c r="K361" s="232"/>
      <c r="L361" s="237"/>
      <c r="M361" s="238"/>
      <c r="N361" s="239"/>
      <c r="O361" s="239"/>
      <c r="P361" s="239"/>
      <c r="Q361" s="239"/>
      <c r="R361" s="239"/>
      <c r="S361" s="239"/>
      <c r="T361" s="24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1" t="s">
        <v>318</v>
      </c>
      <c r="AU361" s="241" t="s">
        <v>83</v>
      </c>
      <c r="AV361" s="13" t="s">
        <v>83</v>
      </c>
      <c r="AW361" s="13" t="s">
        <v>35</v>
      </c>
      <c r="AX361" s="13" t="s">
        <v>73</v>
      </c>
      <c r="AY361" s="241" t="s">
        <v>123</v>
      </c>
    </row>
    <row r="362" spans="1:51" s="13" customFormat="1" ht="12">
      <c r="A362" s="13"/>
      <c r="B362" s="231"/>
      <c r="C362" s="232"/>
      <c r="D362" s="217" t="s">
        <v>318</v>
      </c>
      <c r="E362" s="233" t="s">
        <v>19</v>
      </c>
      <c r="F362" s="234" t="s">
        <v>688</v>
      </c>
      <c r="G362" s="232"/>
      <c r="H362" s="235">
        <v>1</v>
      </c>
      <c r="I362" s="236"/>
      <c r="J362" s="232"/>
      <c r="K362" s="232"/>
      <c r="L362" s="237"/>
      <c r="M362" s="238"/>
      <c r="N362" s="239"/>
      <c r="O362" s="239"/>
      <c r="P362" s="239"/>
      <c r="Q362" s="239"/>
      <c r="R362" s="239"/>
      <c r="S362" s="239"/>
      <c r="T362" s="240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1" t="s">
        <v>318</v>
      </c>
      <c r="AU362" s="241" t="s">
        <v>83</v>
      </c>
      <c r="AV362" s="13" t="s">
        <v>83</v>
      </c>
      <c r="AW362" s="13" t="s">
        <v>35</v>
      </c>
      <c r="AX362" s="13" t="s">
        <v>73</v>
      </c>
      <c r="AY362" s="241" t="s">
        <v>123</v>
      </c>
    </row>
    <row r="363" spans="1:51" s="13" customFormat="1" ht="12">
      <c r="A363" s="13"/>
      <c r="B363" s="231"/>
      <c r="C363" s="232"/>
      <c r="D363" s="217" t="s">
        <v>318</v>
      </c>
      <c r="E363" s="233" t="s">
        <v>19</v>
      </c>
      <c r="F363" s="234" t="s">
        <v>689</v>
      </c>
      <c r="G363" s="232"/>
      <c r="H363" s="235">
        <v>1</v>
      </c>
      <c r="I363" s="236"/>
      <c r="J363" s="232"/>
      <c r="K363" s="232"/>
      <c r="L363" s="237"/>
      <c r="M363" s="238"/>
      <c r="N363" s="239"/>
      <c r="O363" s="239"/>
      <c r="P363" s="239"/>
      <c r="Q363" s="239"/>
      <c r="R363" s="239"/>
      <c r="S363" s="239"/>
      <c r="T363" s="24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1" t="s">
        <v>318</v>
      </c>
      <c r="AU363" s="241" t="s">
        <v>83</v>
      </c>
      <c r="AV363" s="13" t="s">
        <v>83</v>
      </c>
      <c r="AW363" s="13" t="s">
        <v>35</v>
      </c>
      <c r="AX363" s="13" t="s">
        <v>73</v>
      </c>
      <c r="AY363" s="241" t="s">
        <v>123</v>
      </c>
    </row>
    <row r="364" spans="1:51" s="14" customFormat="1" ht="12">
      <c r="A364" s="14"/>
      <c r="B364" s="242"/>
      <c r="C364" s="243"/>
      <c r="D364" s="217" t="s">
        <v>318</v>
      </c>
      <c r="E364" s="244" t="s">
        <v>19</v>
      </c>
      <c r="F364" s="245" t="s">
        <v>380</v>
      </c>
      <c r="G364" s="243"/>
      <c r="H364" s="246">
        <v>4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2" t="s">
        <v>318</v>
      </c>
      <c r="AU364" s="252" t="s">
        <v>83</v>
      </c>
      <c r="AV364" s="14" t="s">
        <v>141</v>
      </c>
      <c r="AW364" s="14" t="s">
        <v>35</v>
      </c>
      <c r="AX364" s="14" t="s">
        <v>81</v>
      </c>
      <c r="AY364" s="252" t="s">
        <v>123</v>
      </c>
    </row>
    <row r="365" spans="1:65" s="2" customFormat="1" ht="16.5" customHeight="1">
      <c r="A365" s="38"/>
      <c r="B365" s="39"/>
      <c r="C365" s="253" t="s">
        <v>690</v>
      </c>
      <c r="D365" s="253" t="s">
        <v>407</v>
      </c>
      <c r="E365" s="254" t="s">
        <v>691</v>
      </c>
      <c r="F365" s="255" t="s">
        <v>692</v>
      </c>
      <c r="G365" s="256" t="s">
        <v>178</v>
      </c>
      <c r="H365" s="257">
        <v>2</v>
      </c>
      <c r="I365" s="258"/>
      <c r="J365" s="259">
        <f>ROUND(I365*H365,2)</f>
        <v>0</v>
      </c>
      <c r="K365" s="255" t="s">
        <v>313</v>
      </c>
      <c r="L365" s="260"/>
      <c r="M365" s="261" t="s">
        <v>19</v>
      </c>
      <c r="N365" s="262" t="s">
        <v>44</v>
      </c>
      <c r="O365" s="84"/>
      <c r="P365" s="213">
        <f>O365*H365</f>
        <v>0</v>
      </c>
      <c r="Q365" s="213">
        <v>0.0077</v>
      </c>
      <c r="R365" s="213">
        <f>Q365*H365</f>
        <v>0.0154</v>
      </c>
      <c r="S365" s="213">
        <v>0</v>
      </c>
      <c r="T365" s="214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15" t="s">
        <v>159</v>
      </c>
      <c r="AT365" s="215" t="s">
        <v>407</v>
      </c>
      <c r="AU365" s="215" t="s">
        <v>83</v>
      </c>
      <c r="AY365" s="17" t="s">
        <v>123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7" t="s">
        <v>81</v>
      </c>
      <c r="BK365" s="216">
        <f>ROUND(I365*H365,2)</f>
        <v>0</v>
      </c>
      <c r="BL365" s="17" t="s">
        <v>141</v>
      </c>
      <c r="BM365" s="215" t="s">
        <v>693</v>
      </c>
    </row>
    <row r="366" spans="1:47" s="2" customFormat="1" ht="12">
      <c r="A366" s="38"/>
      <c r="B366" s="39"/>
      <c r="C366" s="40"/>
      <c r="D366" s="217" t="s">
        <v>132</v>
      </c>
      <c r="E366" s="40"/>
      <c r="F366" s="218" t="s">
        <v>692</v>
      </c>
      <c r="G366" s="40"/>
      <c r="H366" s="40"/>
      <c r="I366" s="219"/>
      <c r="J366" s="40"/>
      <c r="K366" s="40"/>
      <c r="L366" s="44"/>
      <c r="M366" s="220"/>
      <c r="N366" s="221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132</v>
      </c>
      <c r="AU366" s="17" t="s">
        <v>83</v>
      </c>
    </row>
    <row r="367" spans="1:51" s="13" customFormat="1" ht="12">
      <c r="A367" s="13"/>
      <c r="B367" s="231"/>
      <c r="C367" s="232"/>
      <c r="D367" s="217" t="s">
        <v>318</v>
      </c>
      <c r="E367" s="233" t="s">
        <v>19</v>
      </c>
      <c r="F367" s="234" t="s">
        <v>694</v>
      </c>
      <c r="G367" s="232"/>
      <c r="H367" s="235">
        <v>2</v>
      </c>
      <c r="I367" s="236"/>
      <c r="J367" s="232"/>
      <c r="K367" s="232"/>
      <c r="L367" s="237"/>
      <c r="M367" s="238"/>
      <c r="N367" s="239"/>
      <c r="O367" s="239"/>
      <c r="P367" s="239"/>
      <c r="Q367" s="239"/>
      <c r="R367" s="239"/>
      <c r="S367" s="239"/>
      <c r="T367" s="24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1" t="s">
        <v>318</v>
      </c>
      <c r="AU367" s="241" t="s">
        <v>83</v>
      </c>
      <c r="AV367" s="13" t="s">
        <v>83</v>
      </c>
      <c r="AW367" s="13" t="s">
        <v>35</v>
      </c>
      <c r="AX367" s="13" t="s">
        <v>81</v>
      </c>
      <c r="AY367" s="241" t="s">
        <v>123</v>
      </c>
    </row>
    <row r="368" spans="1:65" s="2" customFormat="1" ht="16.5" customHeight="1">
      <c r="A368" s="38"/>
      <c r="B368" s="39"/>
      <c r="C368" s="253" t="s">
        <v>272</v>
      </c>
      <c r="D368" s="253" t="s">
        <v>407</v>
      </c>
      <c r="E368" s="254" t="s">
        <v>695</v>
      </c>
      <c r="F368" s="255" t="s">
        <v>696</v>
      </c>
      <c r="G368" s="256" t="s">
        <v>178</v>
      </c>
      <c r="H368" s="257">
        <v>1</v>
      </c>
      <c r="I368" s="258"/>
      <c r="J368" s="259">
        <f>ROUND(I368*H368,2)</f>
        <v>0</v>
      </c>
      <c r="K368" s="255" t="s">
        <v>313</v>
      </c>
      <c r="L368" s="260"/>
      <c r="M368" s="261" t="s">
        <v>19</v>
      </c>
      <c r="N368" s="262" t="s">
        <v>44</v>
      </c>
      <c r="O368" s="84"/>
      <c r="P368" s="213">
        <f>O368*H368</f>
        <v>0</v>
      </c>
      <c r="Q368" s="213">
        <v>0.0026</v>
      </c>
      <c r="R368" s="213">
        <f>Q368*H368</f>
        <v>0.0026</v>
      </c>
      <c r="S368" s="213">
        <v>0</v>
      </c>
      <c r="T368" s="214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15" t="s">
        <v>159</v>
      </c>
      <c r="AT368" s="215" t="s">
        <v>407</v>
      </c>
      <c r="AU368" s="215" t="s">
        <v>83</v>
      </c>
      <c r="AY368" s="17" t="s">
        <v>123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7" t="s">
        <v>81</v>
      </c>
      <c r="BK368" s="216">
        <f>ROUND(I368*H368,2)</f>
        <v>0</v>
      </c>
      <c r="BL368" s="17" t="s">
        <v>141</v>
      </c>
      <c r="BM368" s="215" t="s">
        <v>697</v>
      </c>
    </row>
    <row r="369" spans="1:47" s="2" customFormat="1" ht="12">
      <c r="A369" s="38"/>
      <c r="B369" s="39"/>
      <c r="C369" s="40"/>
      <c r="D369" s="217" t="s">
        <v>132</v>
      </c>
      <c r="E369" s="40"/>
      <c r="F369" s="218" t="s">
        <v>696</v>
      </c>
      <c r="G369" s="40"/>
      <c r="H369" s="40"/>
      <c r="I369" s="219"/>
      <c r="J369" s="40"/>
      <c r="K369" s="40"/>
      <c r="L369" s="44"/>
      <c r="M369" s="220"/>
      <c r="N369" s="221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132</v>
      </c>
      <c r="AU369" s="17" t="s">
        <v>83</v>
      </c>
    </row>
    <row r="370" spans="1:51" s="13" customFormat="1" ht="12">
      <c r="A370" s="13"/>
      <c r="B370" s="231"/>
      <c r="C370" s="232"/>
      <c r="D370" s="217" t="s">
        <v>318</v>
      </c>
      <c r="E370" s="233" t="s">
        <v>19</v>
      </c>
      <c r="F370" s="234" t="s">
        <v>698</v>
      </c>
      <c r="G370" s="232"/>
      <c r="H370" s="235">
        <v>1</v>
      </c>
      <c r="I370" s="236"/>
      <c r="J370" s="232"/>
      <c r="K370" s="232"/>
      <c r="L370" s="237"/>
      <c r="M370" s="238"/>
      <c r="N370" s="239"/>
      <c r="O370" s="239"/>
      <c r="P370" s="239"/>
      <c r="Q370" s="239"/>
      <c r="R370" s="239"/>
      <c r="S370" s="239"/>
      <c r="T370" s="24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1" t="s">
        <v>318</v>
      </c>
      <c r="AU370" s="241" t="s">
        <v>83</v>
      </c>
      <c r="AV370" s="13" t="s">
        <v>83</v>
      </c>
      <c r="AW370" s="13" t="s">
        <v>35</v>
      </c>
      <c r="AX370" s="13" t="s">
        <v>81</v>
      </c>
      <c r="AY370" s="241" t="s">
        <v>123</v>
      </c>
    </row>
    <row r="371" spans="1:65" s="2" customFormat="1" ht="16.5" customHeight="1">
      <c r="A371" s="38"/>
      <c r="B371" s="39"/>
      <c r="C371" s="253" t="s">
        <v>699</v>
      </c>
      <c r="D371" s="253" t="s">
        <v>407</v>
      </c>
      <c r="E371" s="254" t="s">
        <v>700</v>
      </c>
      <c r="F371" s="255" t="s">
        <v>701</v>
      </c>
      <c r="G371" s="256" t="s">
        <v>178</v>
      </c>
      <c r="H371" s="257">
        <v>2</v>
      </c>
      <c r="I371" s="258"/>
      <c r="J371" s="259">
        <f>ROUND(I371*H371,2)</f>
        <v>0</v>
      </c>
      <c r="K371" s="255" t="s">
        <v>313</v>
      </c>
      <c r="L371" s="260"/>
      <c r="M371" s="261" t="s">
        <v>19</v>
      </c>
      <c r="N371" s="262" t="s">
        <v>44</v>
      </c>
      <c r="O371" s="84"/>
      <c r="P371" s="213">
        <f>O371*H371</f>
        <v>0</v>
      </c>
      <c r="Q371" s="213">
        <v>0.0035</v>
      </c>
      <c r="R371" s="213">
        <f>Q371*H371</f>
        <v>0.007</v>
      </c>
      <c r="S371" s="213">
        <v>0</v>
      </c>
      <c r="T371" s="214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15" t="s">
        <v>159</v>
      </c>
      <c r="AT371" s="215" t="s">
        <v>407</v>
      </c>
      <c r="AU371" s="215" t="s">
        <v>83</v>
      </c>
      <c r="AY371" s="17" t="s">
        <v>123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17" t="s">
        <v>81</v>
      </c>
      <c r="BK371" s="216">
        <f>ROUND(I371*H371,2)</f>
        <v>0</v>
      </c>
      <c r="BL371" s="17" t="s">
        <v>141</v>
      </c>
      <c r="BM371" s="215" t="s">
        <v>702</v>
      </c>
    </row>
    <row r="372" spans="1:47" s="2" customFormat="1" ht="12">
      <c r="A372" s="38"/>
      <c r="B372" s="39"/>
      <c r="C372" s="40"/>
      <c r="D372" s="217" t="s">
        <v>132</v>
      </c>
      <c r="E372" s="40"/>
      <c r="F372" s="218" t="s">
        <v>701</v>
      </c>
      <c r="G372" s="40"/>
      <c r="H372" s="40"/>
      <c r="I372" s="219"/>
      <c r="J372" s="40"/>
      <c r="K372" s="40"/>
      <c r="L372" s="44"/>
      <c r="M372" s="220"/>
      <c r="N372" s="221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132</v>
      </c>
      <c r="AU372" s="17" t="s">
        <v>83</v>
      </c>
    </row>
    <row r="373" spans="1:51" s="13" customFormat="1" ht="12">
      <c r="A373" s="13"/>
      <c r="B373" s="231"/>
      <c r="C373" s="232"/>
      <c r="D373" s="217" t="s">
        <v>318</v>
      </c>
      <c r="E373" s="233" t="s">
        <v>19</v>
      </c>
      <c r="F373" s="234" t="s">
        <v>703</v>
      </c>
      <c r="G373" s="232"/>
      <c r="H373" s="235">
        <v>2</v>
      </c>
      <c r="I373" s="236"/>
      <c r="J373" s="232"/>
      <c r="K373" s="232"/>
      <c r="L373" s="237"/>
      <c r="M373" s="238"/>
      <c r="N373" s="239"/>
      <c r="O373" s="239"/>
      <c r="P373" s="239"/>
      <c r="Q373" s="239"/>
      <c r="R373" s="239"/>
      <c r="S373" s="239"/>
      <c r="T373" s="24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1" t="s">
        <v>318</v>
      </c>
      <c r="AU373" s="241" t="s">
        <v>83</v>
      </c>
      <c r="AV373" s="13" t="s">
        <v>83</v>
      </c>
      <c r="AW373" s="13" t="s">
        <v>35</v>
      </c>
      <c r="AX373" s="13" t="s">
        <v>81</v>
      </c>
      <c r="AY373" s="241" t="s">
        <v>123</v>
      </c>
    </row>
    <row r="374" spans="1:65" s="2" customFormat="1" ht="16.5" customHeight="1">
      <c r="A374" s="38"/>
      <c r="B374" s="39"/>
      <c r="C374" s="253" t="s">
        <v>704</v>
      </c>
      <c r="D374" s="253" t="s">
        <v>407</v>
      </c>
      <c r="E374" s="254" t="s">
        <v>705</v>
      </c>
      <c r="F374" s="255" t="s">
        <v>706</v>
      </c>
      <c r="G374" s="256" t="s">
        <v>178</v>
      </c>
      <c r="H374" s="257">
        <v>1</v>
      </c>
      <c r="I374" s="258"/>
      <c r="J374" s="259">
        <f>ROUND(I374*H374,2)</f>
        <v>0</v>
      </c>
      <c r="K374" s="255" t="s">
        <v>313</v>
      </c>
      <c r="L374" s="260"/>
      <c r="M374" s="261" t="s">
        <v>19</v>
      </c>
      <c r="N374" s="262" t="s">
        <v>44</v>
      </c>
      <c r="O374" s="84"/>
      <c r="P374" s="213">
        <f>O374*H374</f>
        <v>0</v>
      </c>
      <c r="Q374" s="213">
        <v>0.004</v>
      </c>
      <c r="R374" s="213">
        <f>Q374*H374</f>
        <v>0.004</v>
      </c>
      <c r="S374" s="213">
        <v>0</v>
      </c>
      <c r="T374" s="214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15" t="s">
        <v>159</v>
      </c>
      <c r="AT374" s="215" t="s">
        <v>407</v>
      </c>
      <c r="AU374" s="215" t="s">
        <v>83</v>
      </c>
      <c r="AY374" s="17" t="s">
        <v>123</v>
      </c>
      <c r="BE374" s="216">
        <f>IF(N374="základní",J374,0)</f>
        <v>0</v>
      </c>
      <c r="BF374" s="216">
        <f>IF(N374="snížená",J374,0)</f>
        <v>0</v>
      </c>
      <c r="BG374" s="216">
        <f>IF(N374="zákl. přenesená",J374,0)</f>
        <v>0</v>
      </c>
      <c r="BH374" s="216">
        <f>IF(N374="sníž. přenesená",J374,0)</f>
        <v>0</v>
      </c>
      <c r="BI374" s="216">
        <f>IF(N374="nulová",J374,0)</f>
        <v>0</v>
      </c>
      <c r="BJ374" s="17" t="s">
        <v>81</v>
      </c>
      <c r="BK374" s="216">
        <f>ROUND(I374*H374,2)</f>
        <v>0</v>
      </c>
      <c r="BL374" s="17" t="s">
        <v>141</v>
      </c>
      <c r="BM374" s="215" t="s">
        <v>707</v>
      </c>
    </row>
    <row r="375" spans="1:47" s="2" customFormat="1" ht="12">
      <c r="A375" s="38"/>
      <c r="B375" s="39"/>
      <c r="C375" s="40"/>
      <c r="D375" s="217" t="s">
        <v>132</v>
      </c>
      <c r="E375" s="40"/>
      <c r="F375" s="218" t="s">
        <v>706</v>
      </c>
      <c r="G375" s="40"/>
      <c r="H375" s="40"/>
      <c r="I375" s="219"/>
      <c r="J375" s="40"/>
      <c r="K375" s="40"/>
      <c r="L375" s="44"/>
      <c r="M375" s="220"/>
      <c r="N375" s="221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132</v>
      </c>
      <c r="AU375" s="17" t="s">
        <v>83</v>
      </c>
    </row>
    <row r="376" spans="1:51" s="13" customFormat="1" ht="12">
      <c r="A376" s="13"/>
      <c r="B376" s="231"/>
      <c r="C376" s="232"/>
      <c r="D376" s="217" t="s">
        <v>318</v>
      </c>
      <c r="E376" s="233" t="s">
        <v>19</v>
      </c>
      <c r="F376" s="234" t="s">
        <v>708</v>
      </c>
      <c r="G376" s="232"/>
      <c r="H376" s="235">
        <v>1</v>
      </c>
      <c r="I376" s="236"/>
      <c r="J376" s="232"/>
      <c r="K376" s="232"/>
      <c r="L376" s="237"/>
      <c r="M376" s="238"/>
      <c r="N376" s="239"/>
      <c r="O376" s="239"/>
      <c r="P376" s="239"/>
      <c r="Q376" s="239"/>
      <c r="R376" s="239"/>
      <c r="S376" s="239"/>
      <c r="T376" s="24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1" t="s">
        <v>318</v>
      </c>
      <c r="AU376" s="241" t="s">
        <v>83</v>
      </c>
      <c r="AV376" s="13" t="s">
        <v>83</v>
      </c>
      <c r="AW376" s="13" t="s">
        <v>35</v>
      </c>
      <c r="AX376" s="13" t="s">
        <v>81</v>
      </c>
      <c r="AY376" s="241" t="s">
        <v>123</v>
      </c>
    </row>
    <row r="377" spans="1:65" s="2" customFormat="1" ht="16.5" customHeight="1">
      <c r="A377" s="38"/>
      <c r="B377" s="39"/>
      <c r="C377" s="253" t="s">
        <v>709</v>
      </c>
      <c r="D377" s="253" t="s">
        <v>407</v>
      </c>
      <c r="E377" s="254" t="s">
        <v>710</v>
      </c>
      <c r="F377" s="255" t="s">
        <v>711</v>
      </c>
      <c r="G377" s="256" t="s">
        <v>178</v>
      </c>
      <c r="H377" s="257">
        <v>1</v>
      </c>
      <c r="I377" s="258"/>
      <c r="J377" s="259">
        <f>ROUND(I377*H377,2)</f>
        <v>0</v>
      </c>
      <c r="K377" s="255" t="s">
        <v>313</v>
      </c>
      <c r="L377" s="260"/>
      <c r="M377" s="261" t="s">
        <v>19</v>
      </c>
      <c r="N377" s="262" t="s">
        <v>44</v>
      </c>
      <c r="O377" s="84"/>
      <c r="P377" s="213">
        <f>O377*H377</f>
        <v>0</v>
      </c>
      <c r="Q377" s="213">
        <v>0.0017</v>
      </c>
      <c r="R377" s="213">
        <f>Q377*H377</f>
        <v>0.0017</v>
      </c>
      <c r="S377" s="213">
        <v>0</v>
      </c>
      <c r="T377" s="214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15" t="s">
        <v>159</v>
      </c>
      <c r="AT377" s="215" t="s">
        <v>407</v>
      </c>
      <c r="AU377" s="215" t="s">
        <v>83</v>
      </c>
      <c r="AY377" s="17" t="s">
        <v>123</v>
      </c>
      <c r="BE377" s="216">
        <f>IF(N377="základní",J377,0)</f>
        <v>0</v>
      </c>
      <c r="BF377" s="216">
        <f>IF(N377="snížená",J377,0)</f>
        <v>0</v>
      </c>
      <c r="BG377" s="216">
        <f>IF(N377="zákl. přenesená",J377,0)</f>
        <v>0</v>
      </c>
      <c r="BH377" s="216">
        <f>IF(N377="sníž. přenesená",J377,0)</f>
        <v>0</v>
      </c>
      <c r="BI377" s="216">
        <f>IF(N377="nulová",J377,0)</f>
        <v>0</v>
      </c>
      <c r="BJ377" s="17" t="s">
        <v>81</v>
      </c>
      <c r="BK377" s="216">
        <f>ROUND(I377*H377,2)</f>
        <v>0</v>
      </c>
      <c r="BL377" s="17" t="s">
        <v>141</v>
      </c>
      <c r="BM377" s="215" t="s">
        <v>712</v>
      </c>
    </row>
    <row r="378" spans="1:47" s="2" customFormat="1" ht="12">
      <c r="A378" s="38"/>
      <c r="B378" s="39"/>
      <c r="C378" s="40"/>
      <c r="D378" s="217" t="s">
        <v>132</v>
      </c>
      <c r="E378" s="40"/>
      <c r="F378" s="218" t="s">
        <v>711</v>
      </c>
      <c r="G378" s="40"/>
      <c r="H378" s="40"/>
      <c r="I378" s="219"/>
      <c r="J378" s="40"/>
      <c r="K378" s="40"/>
      <c r="L378" s="44"/>
      <c r="M378" s="220"/>
      <c r="N378" s="221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132</v>
      </c>
      <c r="AU378" s="17" t="s">
        <v>83</v>
      </c>
    </row>
    <row r="379" spans="1:51" s="13" customFormat="1" ht="12">
      <c r="A379" s="13"/>
      <c r="B379" s="231"/>
      <c r="C379" s="232"/>
      <c r="D379" s="217" t="s">
        <v>318</v>
      </c>
      <c r="E379" s="233" t="s">
        <v>19</v>
      </c>
      <c r="F379" s="234" t="s">
        <v>713</v>
      </c>
      <c r="G379" s="232"/>
      <c r="H379" s="235">
        <v>1</v>
      </c>
      <c r="I379" s="236"/>
      <c r="J379" s="232"/>
      <c r="K379" s="232"/>
      <c r="L379" s="237"/>
      <c r="M379" s="238"/>
      <c r="N379" s="239"/>
      <c r="O379" s="239"/>
      <c r="P379" s="239"/>
      <c r="Q379" s="239"/>
      <c r="R379" s="239"/>
      <c r="S379" s="239"/>
      <c r="T379" s="24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1" t="s">
        <v>318</v>
      </c>
      <c r="AU379" s="241" t="s">
        <v>83</v>
      </c>
      <c r="AV379" s="13" t="s">
        <v>83</v>
      </c>
      <c r="AW379" s="13" t="s">
        <v>35</v>
      </c>
      <c r="AX379" s="13" t="s">
        <v>81</v>
      </c>
      <c r="AY379" s="241" t="s">
        <v>123</v>
      </c>
    </row>
    <row r="380" spans="1:65" s="2" customFormat="1" ht="16.5" customHeight="1">
      <c r="A380" s="38"/>
      <c r="B380" s="39"/>
      <c r="C380" s="204" t="s">
        <v>714</v>
      </c>
      <c r="D380" s="204" t="s">
        <v>126</v>
      </c>
      <c r="E380" s="205" t="s">
        <v>715</v>
      </c>
      <c r="F380" s="206" t="s">
        <v>716</v>
      </c>
      <c r="G380" s="207" t="s">
        <v>178</v>
      </c>
      <c r="H380" s="208">
        <v>4</v>
      </c>
      <c r="I380" s="209"/>
      <c r="J380" s="210">
        <f>ROUND(I380*H380,2)</f>
        <v>0</v>
      </c>
      <c r="K380" s="206" t="s">
        <v>313</v>
      </c>
      <c r="L380" s="44"/>
      <c r="M380" s="211" t="s">
        <v>19</v>
      </c>
      <c r="N380" s="212" t="s">
        <v>44</v>
      </c>
      <c r="O380" s="84"/>
      <c r="P380" s="213">
        <f>O380*H380</f>
        <v>0</v>
      </c>
      <c r="Q380" s="213">
        <v>0.109405</v>
      </c>
      <c r="R380" s="213">
        <f>Q380*H380</f>
        <v>0.43762</v>
      </c>
      <c r="S380" s="213">
        <v>0</v>
      </c>
      <c r="T380" s="214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15" t="s">
        <v>141</v>
      </c>
      <c r="AT380" s="215" t="s">
        <v>126</v>
      </c>
      <c r="AU380" s="215" t="s">
        <v>83</v>
      </c>
      <c r="AY380" s="17" t="s">
        <v>123</v>
      </c>
      <c r="BE380" s="216">
        <f>IF(N380="základní",J380,0)</f>
        <v>0</v>
      </c>
      <c r="BF380" s="216">
        <f>IF(N380="snížená",J380,0)</f>
        <v>0</v>
      </c>
      <c r="BG380" s="216">
        <f>IF(N380="zákl. přenesená",J380,0)</f>
        <v>0</v>
      </c>
      <c r="BH380" s="216">
        <f>IF(N380="sníž. přenesená",J380,0)</f>
        <v>0</v>
      </c>
      <c r="BI380" s="216">
        <f>IF(N380="nulová",J380,0)</f>
        <v>0</v>
      </c>
      <c r="BJ380" s="17" t="s">
        <v>81</v>
      </c>
      <c r="BK380" s="216">
        <f>ROUND(I380*H380,2)</f>
        <v>0</v>
      </c>
      <c r="BL380" s="17" t="s">
        <v>141</v>
      </c>
      <c r="BM380" s="215" t="s">
        <v>717</v>
      </c>
    </row>
    <row r="381" spans="1:47" s="2" customFormat="1" ht="12">
      <c r="A381" s="38"/>
      <c r="B381" s="39"/>
      <c r="C381" s="40"/>
      <c r="D381" s="217" t="s">
        <v>132</v>
      </c>
      <c r="E381" s="40"/>
      <c r="F381" s="218" t="s">
        <v>718</v>
      </c>
      <c r="G381" s="40"/>
      <c r="H381" s="40"/>
      <c r="I381" s="219"/>
      <c r="J381" s="40"/>
      <c r="K381" s="40"/>
      <c r="L381" s="44"/>
      <c r="M381" s="220"/>
      <c r="N381" s="221"/>
      <c r="O381" s="84"/>
      <c r="P381" s="84"/>
      <c r="Q381" s="84"/>
      <c r="R381" s="84"/>
      <c r="S381" s="84"/>
      <c r="T381" s="85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132</v>
      </c>
      <c r="AU381" s="17" t="s">
        <v>83</v>
      </c>
    </row>
    <row r="382" spans="1:47" s="2" customFormat="1" ht="12">
      <c r="A382" s="38"/>
      <c r="B382" s="39"/>
      <c r="C382" s="40"/>
      <c r="D382" s="229" t="s">
        <v>316</v>
      </c>
      <c r="E382" s="40"/>
      <c r="F382" s="230" t="s">
        <v>719</v>
      </c>
      <c r="G382" s="40"/>
      <c r="H382" s="40"/>
      <c r="I382" s="219"/>
      <c r="J382" s="40"/>
      <c r="K382" s="40"/>
      <c r="L382" s="44"/>
      <c r="M382" s="220"/>
      <c r="N382" s="221"/>
      <c r="O382" s="84"/>
      <c r="P382" s="84"/>
      <c r="Q382" s="84"/>
      <c r="R382" s="84"/>
      <c r="S382" s="84"/>
      <c r="T382" s="85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316</v>
      </c>
      <c r="AU382" s="17" t="s">
        <v>83</v>
      </c>
    </row>
    <row r="383" spans="1:51" s="13" customFormat="1" ht="12">
      <c r="A383" s="13"/>
      <c r="B383" s="231"/>
      <c r="C383" s="232"/>
      <c r="D383" s="217" t="s">
        <v>318</v>
      </c>
      <c r="E383" s="233" t="s">
        <v>235</v>
      </c>
      <c r="F383" s="234" t="s">
        <v>720</v>
      </c>
      <c r="G383" s="232"/>
      <c r="H383" s="235">
        <v>4</v>
      </c>
      <c r="I383" s="236"/>
      <c r="J383" s="232"/>
      <c r="K383" s="232"/>
      <c r="L383" s="237"/>
      <c r="M383" s="238"/>
      <c r="N383" s="239"/>
      <c r="O383" s="239"/>
      <c r="P383" s="239"/>
      <c r="Q383" s="239"/>
      <c r="R383" s="239"/>
      <c r="S383" s="239"/>
      <c r="T383" s="24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1" t="s">
        <v>318</v>
      </c>
      <c r="AU383" s="241" t="s">
        <v>83</v>
      </c>
      <c r="AV383" s="13" t="s">
        <v>83</v>
      </c>
      <c r="AW383" s="13" t="s">
        <v>35</v>
      </c>
      <c r="AX383" s="13" t="s">
        <v>81</v>
      </c>
      <c r="AY383" s="241" t="s">
        <v>123</v>
      </c>
    </row>
    <row r="384" spans="1:65" s="2" customFormat="1" ht="16.5" customHeight="1">
      <c r="A384" s="38"/>
      <c r="B384" s="39"/>
      <c r="C384" s="253" t="s">
        <v>721</v>
      </c>
      <c r="D384" s="253" t="s">
        <v>407</v>
      </c>
      <c r="E384" s="254" t="s">
        <v>722</v>
      </c>
      <c r="F384" s="255" t="s">
        <v>723</v>
      </c>
      <c r="G384" s="256" t="s">
        <v>178</v>
      </c>
      <c r="H384" s="257">
        <v>4</v>
      </c>
      <c r="I384" s="258"/>
      <c r="J384" s="259">
        <f>ROUND(I384*H384,2)</f>
        <v>0</v>
      </c>
      <c r="K384" s="255" t="s">
        <v>313</v>
      </c>
      <c r="L384" s="260"/>
      <c r="M384" s="261" t="s">
        <v>19</v>
      </c>
      <c r="N384" s="262" t="s">
        <v>44</v>
      </c>
      <c r="O384" s="84"/>
      <c r="P384" s="213">
        <f>O384*H384</f>
        <v>0</v>
      </c>
      <c r="Q384" s="213">
        <v>0.0061</v>
      </c>
      <c r="R384" s="213">
        <f>Q384*H384</f>
        <v>0.0244</v>
      </c>
      <c r="S384" s="213">
        <v>0</v>
      </c>
      <c r="T384" s="214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15" t="s">
        <v>159</v>
      </c>
      <c r="AT384" s="215" t="s">
        <v>407</v>
      </c>
      <c r="AU384" s="215" t="s">
        <v>83</v>
      </c>
      <c r="AY384" s="17" t="s">
        <v>123</v>
      </c>
      <c r="BE384" s="216">
        <f>IF(N384="základní",J384,0)</f>
        <v>0</v>
      </c>
      <c r="BF384" s="216">
        <f>IF(N384="snížená",J384,0)</f>
        <v>0</v>
      </c>
      <c r="BG384" s="216">
        <f>IF(N384="zákl. přenesená",J384,0)</f>
        <v>0</v>
      </c>
      <c r="BH384" s="216">
        <f>IF(N384="sníž. přenesená",J384,0)</f>
        <v>0</v>
      </c>
      <c r="BI384" s="216">
        <f>IF(N384="nulová",J384,0)</f>
        <v>0</v>
      </c>
      <c r="BJ384" s="17" t="s">
        <v>81</v>
      </c>
      <c r="BK384" s="216">
        <f>ROUND(I384*H384,2)</f>
        <v>0</v>
      </c>
      <c r="BL384" s="17" t="s">
        <v>141</v>
      </c>
      <c r="BM384" s="215" t="s">
        <v>724</v>
      </c>
    </row>
    <row r="385" spans="1:47" s="2" customFormat="1" ht="12">
      <c r="A385" s="38"/>
      <c r="B385" s="39"/>
      <c r="C385" s="40"/>
      <c r="D385" s="217" t="s">
        <v>132</v>
      </c>
      <c r="E385" s="40"/>
      <c r="F385" s="218" t="s">
        <v>723</v>
      </c>
      <c r="G385" s="40"/>
      <c r="H385" s="40"/>
      <c r="I385" s="219"/>
      <c r="J385" s="40"/>
      <c r="K385" s="40"/>
      <c r="L385" s="44"/>
      <c r="M385" s="220"/>
      <c r="N385" s="221"/>
      <c r="O385" s="84"/>
      <c r="P385" s="84"/>
      <c r="Q385" s="84"/>
      <c r="R385" s="84"/>
      <c r="S385" s="84"/>
      <c r="T385" s="85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132</v>
      </c>
      <c r="AU385" s="17" t="s">
        <v>83</v>
      </c>
    </row>
    <row r="386" spans="1:51" s="13" customFormat="1" ht="12">
      <c r="A386" s="13"/>
      <c r="B386" s="231"/>
      <c r="C386" s="232"/>
      <c r="D386" s="217" t="s">
        <v>318</v>
      </c>
      <c r="E386" s="233" t="s">
        <v>19</v>
      </c>
      <c r="F386" s="234" t="s">
        <v>235</v>
      </c>
      <c r="G386" s="232"/>
      <c r="H386" s="235">
        <v>4</v>
      </c>
      <c r="I386" s="236"/>
      <c r="J386" s="232"/>
      <c r="K386" s="232"/>
      <c r="L386" s="237"/>
      <c r="M386" s="238"/>
      <c r="N386" s="239"/>
      <c r="O386" s="239"/>
      <c r="P386" s="239"/>
      <c r="Q386" s="239"/>
      <c r="R386" s="239"/>
      <c r="S386" s="239"/>
      <c r="T386" s="24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1" t="s">
        <v>318</v>
      </c>
      <c r="AU386" s="241" t="s">
        <v>83</v>
      </c>
      <c r="AV386" s="13" t="s">
        <v>83</v>
      </c>
      <c r="AW386" s="13" t="s">
        <v>35</v>
      </c>
      <c r="AX386" s="13" t="s">
        <v>81</v>
      </c>
      <c r="AY386" s="241" t="s">
        <v>123</v>
      </c>
    </row>
    <row r="387" spans="1:65" s="2" customFormat="1" ht="16.5" customHeight="1">
      <c r="A387" s="38"/>
      <c r="B387" s="39"/>
      <c r="C387" s="204" t="s">
        <v>725</v>
      </c>
      <c r="D387" s="204" t="s">
        <v>126</v>
      </c>
      <c r="E387" s="205" t="s">
        <v>726</v>
      </c>
      <c r="F387" s="206" t="s">
        <v>727</v>
      </c>
      <c r="G387" s="207" t="s">
        <v>360</v>
      </c>
      <c r="H387" s="208">
        <v>167.6</v>
      </c>
      <c r="I387" s="209"/>
      <c r="J387" s="210">
        <f>ROUND(I387*H387,2)</f>
        <v>0</v>
      </c>
      <c r="K387" s="206" t="s">
        <v>313</v>
      </c>
      <c r="L387" s="44"/>
      <c r="M387" s="211" t="s">
        <v>19</v>
      </c>
      <c r="N387" s="212" t="s">
        <v>44</v>
      </c>
      <c r="O387" s="84"/>
      <c r="P387" s="213">
        <f>O387*H387</f>
        <v>0</v>
      </c>
      <c r="Q387" s="213">
        <v>0.109882</v>
      </c>
      <c r="R387" s="213">
        <f>Q387*H387</f>
        <v>18.416223199999997</v>
      </c>
      <c r="S387" s="213">
        <v>0</v>
      </c>
      <c r="T387" s="214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15" t="s">
        <v>141</v>
      </c>
      <c r="AT387" s="215" t="s">
        <v>126</v>
      </c>
      <c r="AU387" s="215" t="s">
        <v>83</v>
      </c>
      <c r="AY387" s="17" t="s">
        <v>123</v>
      </c>
      <c r="BE387" s="216">
        <f>IF(N387="základní",J387,0)</f>
        <v>0</v>
      </c>
      <c r="BF387" s="216">
        <f>IF(N387="snížená",J387,0)</f>
        <v>0</v>
      </c>
      <c r="BG387" s="216">
        <f>IF(N387="zákl. přenesená",J387,0)</f>
        <v>0</v>
      </c>
      <c r="BH387" s="216">
        <f>IF(N387="sníž. přenesená",J387,0)</f>
        <v>0</v>
      </c>
      <c r="BI387" s="216">
        <f>IF(N387="nulová",J387,0)</f>
        <v>0</v>
      </c>
      <c r="BJ387" s="17" t="s">
        <v>81</v>
      </c>
      <c r="BK387" s="216">
        <f>ROUND(I387*H387,2)</f>
        <v>0</v>
      </c>
      <c r="BL387" s="17" t="s">
        <v>141</v>
      </c>
      <c r="BM387" s="215" t="s">
        <v>728</v>
      </c>
    </row>
    <row r="388" spans="1:47" s="2" customFormat="1" ht="12">
      <c r="A388" s="38"/>
      <c r="B388" s="39"/>
      <c r="C388" s="40"/>
      <c r="D388" s="217" t="s">
        <v>132</v>
      </c>
      <c r="E388" s="40"/>
      <c r="F388" s="218" t="s">
        <v>729</v>
      </c>
      <c r="G388" s="40"/>
      <c r="H388" s="40"/>
      <c r="I388" s="219"/>
      <c r="J388" s="40"/>
      <c r="K388" s="40"/>
      <c r="L388" s="44"/>
      <c r="M388" s="220"/>
      <c r="N388" s="221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132</v>
      </c>
      <c r="AU388" s="17" t="s">
        <v>83</v>
      </c>
    </row>
    <row r="389" spans="1:47" s="2" customFormat="1" ht="12">
      <c r="A389" s="38"/>
      <c r="B389" s="39"/>
      <c r="C389" s="40"/>
      <c r="D389" s="229" t="s">
        <v>316</v>
      </c>
      <c r="E389" s="40"/>
      <c r="F389" s="230" t="s">
        <v>730</v>
      </c>
      <c r="G389" s="40"/>
      <c r="H389" s="40"/>
      <c r="I389" s="219"/>
      <c r="J389" s="40"/>
      <c r="K389" s="40"/>
      <c r="L389" s="44"/>
      <c r="M389" s="220"/>
      <c r="N389" s="221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316</v>
      </c>
      <c r="AU389" s="17" t="s">
        <v>83</v>
      </c>
    </row>
    <row r="390" spans="1:47" s="2" customFormat="1" ht="12">
      <c r="A390" s="38"/>
      <c r="B390" s="39"/>
      <c r="C390" s="40"/>
      <c r="D390" s="217" t="s">
        <v>180</v>
      </c>
      <c r="E390" s="40"/>
      <c r="F390" s="222" t="s">
        <v>555</v>
      </c>
      <c r="G390" s="40"/>
      <c r="H390" s="40"/>
      <c r="I390" s="219"/>
      <c r="J390" s="40"/>
      <c r="K390" s="40"/>
      <c r="L390" s="44"/>
      <c r="M390" s="220"/>
      <c r="N390" s="221"/>
      <c r="O390" s="84"/>
      <c r="P390" s="84"/>
      <c r="Q390" s="84"/>
      <c r="R390" s="84"/>
      <c r="S390" s="84"/>
      <c r="T390" s="85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180</v>
      </c>
      <c r="AU390" s="17" t="s">
        <v>83</v>
      </c>
    </row>
    <row r="391" spans="1:51" s="13" customFormat="1" ht="12">
      <c r="A391" s="13"/>
      <c r="B391" s="231"/>
      <c r="C391" s="232"/>
      <c r="D391" s="217" t="s">
        <v>318</v>
      </c>
      <c r="E391" s="233" t="s">
        <v>19</v>
      </c>
      <c r="F391" s="234" t="s">
        <v>731</v>
      </c>
      <c r="G391" s="232"/>
      <c r="H391" s="235">
        <v>129.1</v>
      </c>
      <c r="I391" s="236"/>
      <c r="J391" s="232"/>
      <c r="K391" s="232"/>
      <c r="L391" s="237"/>
      <c r="M391" s="238"/>
      <c r="N391" s="239"/>
      <c r="O391" s="239"/>
      <c r="P391" s="239"/>
      <c r="Q391" s="239"/>
      <c r="R391" s="239"/>
      <c r="S391" s="239"/>
      <c r="T391" s="24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1" t="s">
        <v>318</v>
      </c>
      <c r="AU391" s="241" t="s">
        <v>83</v>
      </c>
      <c r="AV391" s="13" t="s">
        <v>83</v>
      </c>
      <c r="AW391" s="13" t="s">
        <v>35</v>
      </c>
      <c r="AX391" s="13" t="s">
        <v>73</v>
      </c>
      <c r="AY391" s="241" t="s">
        <v>123</v>
      </c>
    </row>
    <row r="392" spans="1:51" s="13" customFormat="1" ht="12">
      <c r="A392" s="13"/>
      <c r="B392" s="231"/>
      <c r="C392" s="232"/>
      <c r="D392" s="217" t="s">
        <v>318</v>
      </c>
      <c r="E392" s="233" t="s">
        <v>19</v>
      </c>
      <c r="F392" s="234" t="s">
        <v>732</v>
      </c>
      <c r="G392" s="232"/>
      <c r="H392" s="235">
        <v>34.5</v>
      </c>
      <c r="I392" s="236"/>
      <c r="J392" s="232"/>
      <c r="K392" s="232"/>
      <c r="L392" s="237"/>
      <c r="M392" s="238"/>
      <c r="N392" s="239"/>
      <c r="O392" s="239"/>
      <c r="P392" s="239"/>
      <c r="Q392" s="239"/>
      <c r="R392" s="239"/>
      <c r="S392" s="239"/>
      <c r="T392" s="240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1" t="s">
        <v>318</v>
      </c>
      <c r="AU392" s="241" t="s">
        <v>83</v>
      </c>
      <c r="AV392" s="13" t="s">
        <v>83</v>
      </c>
      <c r="AW392" s="13" t="s">
        <v>35</v>
      </c>
      <c r="AX392" s="13" t="s">
        <v>73</v>
      </c>
      <c r="AY392" s="241" t="s">
        <v>123</v>
      </c>
    </row>
    <row r="393" spans="1:51" s="13" customFormat="1" ht="12">
      <c r="A393" s="13"/>
      <c r="B393" s="231"/>
      <c r="C393" s="232"/>
      <c r="D393" s="217" t="s">
        <v>318</v>
      </c>
      <c r="E393" s="233" t="s">
        <v>19</v>
      </c>
      <c r="F393" s="234" t="s">
        <v>733</v>
      </c>
      <c r="G393" s="232"/>
      <c r="H393" s="235">
        <v>4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1" t="s">
        <v>318</v>
      </c>
      <c r="AU393" s="241" t="s">
        <v>83</v>
      </c>
      <c r="AV393" s="13" t="s">
        <v>83</v>
      </c>
      <c r="AW393" s="13" t="s">
        <v>35</v>
      </c>
      <c r="AX393" s="13" t="s">
        <v>73</v>
      </c>
      <c r="AY393" s="241" t="s">
        <v>123</v>
      </c>
    </row>
    <row r="394" spans="1:51" s="14" customFormat="1" ht="12">
      <c r="A394" s="14"/>
      <c r="B394" s="242"/>
      <c r="C394" s="243"/>
      <c r="D394" s="217" t="s">
        <v>318</v>
      </c>
      <c r="E394" s="244" t="s">
        <v>292</v>
      </c>
      <c r="F394" s="245" t="s">
        <v>380</v>
      </c>
      <c r="G394" s="243"/>
      <c r="H394" s="246">
        <v>167.6</v>
      </c>
      <c r="I394" s="247"/>
      <c r="J394" s="243"/>
      <c r="K394" s="243"/>
      <c r="L394" s="248"/>
      <c r="M394" s="249"/>
      <c r="N394" s="250"/>
      <c r="O394" s="250"/>
      <c r="P394" s="250"/>
      <c r="Q394" s="250"/>
      <c r="R394" s="250"/>
      <c r="S394" s="250"/>
      <c r="T394" s="251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2" t="s">
        <v>318</v>
      </c>
      <c r="AU394" s="252" t="s">
        <v>83</v>
      </c>
      <c r="AV394" s="14" t="s">
        <v>141</v>
      </c>
      <c r="AW394" s="14" t="s">
        <v>35</v>
      </c>
      <c r="AX394" s="14" t="s">
        <v>81</v>
      </c>
      <c r="AY394" s="252" t="s">
        <v>123</v>
      </c>
    </row>
    <row r="395" spans="1:65" s="2" customFormat="1" ht="16.5" customHeight="1">
      <c r="A395" s="38"/>
      <c r="B395" s="39"/>
      <c r="C395" s="204" t="s">
        <v>734</v>
      </c>
      <c r="D395" s="204" t="s">
        <v>126</v>
      </c>
      <c r="E395" s="205" t="s">
        <v>735</v>
      </c>
      <c r="F395" s="206" t="s">
        <v>736</v>
      </c>
      <c r="G395" s="207" t="s">
        <v>360</v>
      </c>
      <c r="H395" s="208">
        <v>251.24</v>
      </c>
      <c r="I395" s="209"/>
      <c r="J395" s="210">
        <f>ROUND(I395*H395,2)</f>
        <v>0</v>
      </c>
      <c r="K395" s="206" t="s">
        <v>313</v>
      </c>
      <c r="L395" s="44"/>
      <c r="M395" s="211" t="s">
        <v>19</v>
      </c>
      <c r="N395" s="212" t="s">
        <v>44</v>
      </c>
      <c r="O395" s="84"/>
      <c r="P395" s="213">
        <f>O395*H395</f>
        <v>0</v>
      </c>
      <c r="Q395" s="213">
        <v>0.1406696</v>
      </c>
      <c r="R395" s="213">
        <f>Q395*H395</f>
        <v>35.341830304000005</v>
      </c>
      <c r="S395" s="213">
        <v>0</v>
      </c>
      <c r="T395" s="214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15" t="s">
        <v>141</v>
      </c>
      <c r="AT395" s="215" t="s">
        <v>126</v>
      </c>
      <c r="AU395" s="215" t="s">
        <v>83</v>
      </c>
      <c r="AY395" s="17" t="s">
        <v>123</v>
      </c>
      <c r="BE395" s="216">
        <f>IF(N395="základní",J395,0)</f>
        <v>0</v>
      </c>
      <c r="BF395" s="216">
        <f>IF(N395="snížená",J395,0)</f>
        <v>0</v>
      </c>
      <c r="BG395" s="216">
        <f>IF(N395="zákl. přenesená",J395,0)</f>
        <v>0</v>
      </c>
      <c r="BH395" s="216">
        <f>IF(N395="sníž. přenesená",J395,0)</f>
        <v>0</v>
      </c>
      <c r="BI395" s="216">
        <f>IF(N395="nulová",J395,0)</f>
        <v>0</v>
      </c>
      <c r="BJ395" s="17" t="s">
        <v>81</v>
      </c>
      <c r="BK395" s="216">
        <f>ROUND(I395*H395,2)</f>
        <v>0</v>
      </c>
      <c r="BL395" s="17" t="s">
        <v>141</v>
      </c>
      <c r="BM395" s="215" t="s">
        <v>737</v>
      </c>
    </row>
    <row r="396" spans="1:47" s="2" customFormat="1" ht="12">
      <c r="A396" s="38"/>
      <c r="B396" s="39"/>
      <c r="C396" s="40"/>
      <c r="D396" s="217" t="s">
        <v>132</v>
      </c>
      <c r="E396" s="40"/>
      <c r="F396" s="218" t="s">
        <v>738</v>
      </c>
      <c r="G396" s="40"/>
      <c r="H396" s="40"/>
      <c r="I396" s="219"/>
      <c r="J396" s="40"/>
      <c r="K396" s="40"/>
      <c r="L396" s="44"/>
      <c r="M396" s="220"/>
      <c r="N396" s="221"/>
      <c r="O396" s="84"/>
      <c r="P396" s="84"/>
      <c r="Q396" s="84"/>
      <c r="R396" s="84"/>
      <c r="S396" s="84"/>
      <c r="T396" s="85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132</v>
      </c>
      <c r="AU396" s="17" t="s">
        <v>83</v>
      </c>
    </row>
    <row r="397" spans="1:47" s="2" customFormat="1" ht="12">
      <c r="A397" s="38"/>
      <c r="B397" s="39"/>
      <c r="C397" s="40"/>
      <c r="D397" s="229" t="s">
        <v>316</v>
      </c>
      <c r="E397" s="40"/>
      <c r="F397" s="230" t="s">
        <v>739</v>
      </c>
      <c r="G397" s="40"/>
      <c r="H397" s="40"/>
      <c r="I397" s="219"/>
      <c r="J397" s="40"/>
      <c r="K397" s="40"/>
      <c r="L397" s="44"/>
      <c r="M397" s="220"/>
      <c r="N397" s="221"/>
      <c r="O397" s="84"/>
      <c r="P397" s="84"/>
      <c r="Q397" s="84"/>
      <c r="R397" s="84"/>
      <c r="S397" s="84"/>
      <c r="T397" s="85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316</v>
      </c>
      <c r="AU397" s="17" t="s">
        <v>83</v>
      </c>
    </row>
    <row r="398" spans="1:51" s="13" customFormat="1" ht="12">
      <c r="A398" s="13"/>
      <c r="B398" s="231"/>
      <c r="C398" s="232"/>
      <c r="D398" s="217" t="s">
        <v>318</v>
      </c>
      <c r="E398" s="233" t="s">
        <v>19</v>
      </c>
      <c r="F398" s="234" t="s">
        <v>740</v>
      </c>
      <c r="G398" s="232"/>
      <c r="H398" s="235">
        <v>15</v>
      </c>
      <c r="I398" s="236"/>
      <c r="J398" s="232"/>
      <c r="K398" s="232"/>
      <c r="L398" s="237"/>
      <c r="M398" s="238"/>
      <c r="N398" s="239"/>
      <c r="O398" s="239"/>
      <c r="P398" s="239"/>
      <c r="Q398" s="239"/>
      <c r="R398" s="239"/>
      <c r="S398" s="239"/>
      <c r="T398" s="24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1" t="s">
        <v>318</v>
      </c>
      <c r="AU398" s="241" t="s">
        <v>83</v>
      </c>
      <c r="AV398" s="13" t="s">
        <v>83</v>
      </c>
      <c r="AW398" s="13" t="s">
        <v>35</v>
      </c>
      <c r="AX398" s="13" t="s">
        <v>73</v>
      </c>
      <c r="AY398" s="241" t="s">
        <v>123</v>
      </c>
    </row>
    <row r="399" spans="1:51" s="13" customFormat="1" ht="12">
      <c r="A399" s="13"/>
      <c r="B399" s="231"/>
      <c r="C399" s="232"/>
      <c r="D399" s="217" t="s">
        <v>318</v>
      </c>
      <c r="E399" s="233" t="s">
        <v>19</v>
      </c>
      <c r="F399" s="234" t="s">
        <v>248</v>
      </c>
      <c r="G399" s="232"/>
      <c r="H399" s="235">
        <v>230</v>
      </c>
      <c r="I399" s="236"/>
      <c r="J399" s="232"/>
      <c r="K399" s="232"/>
      <c r="L399" s="237"/>
      <c r="M399" s="238"/>
      <c r="N399" s="239"/>
      <c r="O399" s="239"/>
      <c r="P399" s="239"/>
      <c r="Q399" s="239"/>
      <c r="R399" s="239"/>
      <c r="S399" s="239"/>
      <c r="T399" s="24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1" t="s">
        <v>318</v>
      </c>
      <c r="AU399" s="241" t="s">
        <v>83</v>
      </c>
      <c r="AV399" s="13" t="s">
        <v>83</v>
      </c>
      <c r="AW399" s="13" t="s">
        <v>35</v>
      </c>
      <c r="AX399" s="13" t="s">
        <v>73</v>
      </c>
      <c r="AY399" s="241" t="s">
        <v>123</v>
      </c>
    </row>
    <row r="400" spans="1:51" s="13" customFormat="1" ht="12">
      <c r="A400" s="13"/>
      <c r="B400" s="231"/>
      <c r="C400" s="232"/>
      <c r="D400" s="217" t="s">
        <v>318</v>
      </c>
      <c r="E400" s="233" t="s">
        <v>19</v>
      </c>
      <c r="F400" s="234" t="s">
        <v>741</v>
      </c>
      <c r="G400" s="232"/>
      <c r="H400" s="235">
        <v>6.24</v>
      </c>
      <c r="I400" s="236"/>
      <c r="J400" s="232"/>
      <c r="K400" s="232"/>
      <c r="L400" s="237"/>
      <c r="M400" s="238"/>
      <c r="N400" s="239"/>
      <c r="O400" s="239"/>
      <c r="P400" s="239"/>
      <c r="Q400" s="239"/>
      <c r="R400" s="239"/>
      <c r="S400" s="239"/>
      <c r="T400" s="24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1" t="s">
        <v>318</v>
      </c>
      <c r="AU400" s="241" t="s">
        <v>83</v>
      </c>
      <c r="AV400" s="13" t="s">
        <v>83</v>
      </c>
      <c r="AW400" s="13" t="s">
        <v>35</v>
      </c>
      <c r="AX400" s="13" t="s">
        <v>73</v>
      </c>
      <c r="AY400" s="241" t="s">
        <v>123</v>
      </c>
    </row>
    <row r="401" spans="1:51" s="14" customFormat="1" ht="12">
      <c r="A401" s="14"/>
      <c r="B401" s="242"/>
      <c r="C401" s="243"/>
      <c r="D401" s="217" t="s">
        <v>318</v>
      </c>
      <c r="E401" s="244" t="s">
        <v>19</v>
      </c>
      <c r="F401" s="245" t="s">
        <v>380</v>
      </c>
      <c r="G401" s="243"/>
      <c r="H401" s="246">
        <v>251.24</v>
      </c>
      <c r="I401" s="247"/>
      <c r="J401" s="243"/>
      <c r="K401" s="243"/>
      <c r="L401" s="248"/>
      <c r="M401" s="249"/>
      <c r="N401" s="250"/>
      <c r="O401" s="250"/>
      <c r="P401" s="250"/>
      <c r="Q401" s="250"/>
      <c r="R401" s="250"/>
      <c r="S401" s="250"/>
      <c r="T401" s="251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2" t="s">
        <v>318</v>
      </c>
      <c r="AU401" s="252" t="s">
        <v>83</v>
      </c>
      <c r="AV401" s="14" t="s">
        <v>141</v>
      </c>
      <c r="AW401" s="14" t="s">
        <v>35</v>
      </c>
      <c r="AX401" s="14" t="s">
        <v>81</v>
      </c>
      <c r="AY401" s="252" t="s">
        <v>123</v>
      </c>
    </row>
    <row r="402" spans="1:65" s="2" customFormat="1" ht="16.5" customHeight="1">
      <c r="A402" s="38"/>
      <c r="B402" s="39"/>
      <c r="C402" s="253" t="s">
        <v>243</v>
      </c>
      <c r="D402" s="253" t="s">
        <v>407</v>
      </c>
      <c r="E402" s="254" t="s">
        <v>742</v>
      </c>
      <c r="F402" s="255" t="s">
        <v>743</v>
      </c>
      <c r="G402" s="256" t="s">
        <v>360</v>
      </c>
      <c r="H402" s="257">
        <v>234.6</v>
      </c>
      <c r="I402" s="258"/>
      <c r="J402" s="259">
        <f>ROUND(I402*H402,2)</f>
        <v>0</v>
      </c>
      <c r="K402" s="255" t="s">
        <v>313</v>
      </c>
      <c r="L402" s="260"/>
      <c r="M402" s="261" t="s">
        <v>19</v>
      </c>
      <c r="N402" s="262" t="s">
        <v>44</v>
      </c>
      <c r="O402" s="84"/>
      <c r="P402" s="213">
        <f>O402*H402</f>
        <v>0</v>
      </c>
      <c r="Q402" s="213">
        <v>0.104</v>
      </c>
      <c r="R402" s="213">
        <f>Q402*H402</f>
        <v>24.3984</v>
      </c>
      <c r="S402" s="213">
        <v>0</v>
      </c>
      <c r="T402" s="214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15" t="s">
        <v>159</v>
      </c>
      <c r="AT402" s="215" t="s">
        <v>407</v>
      </c>
      <c r="AU402" s="215" t="s">
        <v>83</v>
      </c>
      <c r="AY402" s="17" t="s">
        <v>123</v>
      </c>
      <c r="BE402" s="216">
        <f>IF(N402="základní",J402,0)</f>
        <v>0</v>
      </c>
      <c r="BF402" s="216">
        <f>IF(N402="snížená",J402,0)</f>
        <v>0</v>
      </c>
      <c r="BG402" s="216">
        <f>IF(N402="zákl. přenesená",J402,0)</f>
        <v>0</v>
      </c>
      <c r="BH402" s="216">
        <f>IF(N402="sníž. přenesená",J402,0)</f>
        <v>0</v>
      </c>
      <c r="BI402" s="216">
        <f>IF(N402="nulová",J402,0)</f>
        <v>0</v>
      </c>
      <c r="BJ402" s="17" t="s">
        <v>81</v>
      </c>
      <c r="BK402" s="216">
        <f>ROUND(I402*H402,2)</f>
        <v>0</v>
      </c>
      <c r="BL402" s="17" t="s">
        <v>141</v>
      </c>
      <c r="BM402" s="215" t="s">
        <v>744</v>
      </c>
    </row>
    <row r="403" spans="1:47" s="2" customFormat="1" ht="12">
      <c r="A403" s="38"/>
      <c r="B403" s="39"/>
      <c r="C403" s="40"/>
      <c r="D403" s="217" t="s">
        <v>132</v>
      </c>
      <c r="E403" s="40"/>
      <c r="F403" s="218" t="s">
        <v>743</v>
      </c>
      <c r="G403" s="40"/>
      <c r="H403" s="40"/>
      <c r="I403" s="219"/>
      <c r="J403" s="40"/>
      <c r="K403" s="40"/>
      <c r="L403" s="44"/>
      <c r="M403" s="220"/>
      <c r="N403" s="221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132</v>
      </c>
      <c r="AU403" s="17" t="s">
        <v>83</v>
      </c>
    </row>
    <row r="404" spans="1:51" s="13" customFormat="1" ht="12">
      <c r="A404" s="13"/>
      <c r="B404" s="231"/>
      <c r="C404" s="232"/>
      <c r="D404" s="217" t="s">
        <v>318</v>
      </c>
      <c r="E404" s="233" t="s">
        <v>248</v>
      </c>
      <c r="F404" s="234" t="s">
        <v>745</v>
      </c>
      <c r="G404" s="232"/>
      <c r="H404" s="235">
        <v>230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1" t="s">
        <v>318</v>
      </c>
      <c r="AU404" s="241" t="s">
        <v>83</v>
      </c>
      <c r="AV404" s="13" t="s">
        <v>83</v>
      </c>
      <c r="AW404" s="13" t="s">
        <v>35</v>
      </c>
      <c r="AX404" s="13" t="s">
        <v>81</v>
      </c>
      <c r="AY404" s="241" t="s">
        <v>123</v>
      </c>
    </row>
    <row r="405" spans="1:51" s="13" customFormat="1" ht="12">
      <c r="A405" s="13"/>
      <c r="B405" s="231"/>
      <c r="C405" s="232"/>
      <c r="D405" s="217" t="s">
        <v>318</v>
      </c>
      <c r="E405" s="232"/>
      <c r="F405" s="234" t="s">
        <v>746</v>
      </c>
      <c r="G405" s="232"/>
      <c r="H405" s="235">
        <v>234.6</v>
      </c>
      <c r="I405" s="236"/>
      <c r="J405" s="232"/>
      <c r="K405" s="232"/>
      <c r="L405" s="237"/>
      <c r="M405" s="238"/>
      <c r="N405" s="239"/>
      <c r="O405" s="239"/>
      <c r="P405" s="239"/>
      <c r="Q405" s="239"/>
      <c r="R405" s="239"/>
      <c r="S405" s="239"/>
      <c r="T405" s="240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1" t="s">
        <v>318</v>
      </c>
      <c r="AU405" s="241" t="s">
        <v>83</v>
      </c>
      <c r="AV405" s="13" t="s">
        <v>83</v>
      </c>
      <c r="AW405" s="13" t="s">
        <v>4</v>
      </c>
      <c r="AX405" s="13" t="s">
        <v>81</v>
      </c>
      <c r="AY405" s="241" t="s">
        <v>123</v>
      </c>
    </row>
    <row r="406" spans="1:65" s="2" customFormat="1" ht="16.5" customHeight="1">
      <c r="A406" s="38"/>
      <c r="B406" s="39"/>
      <c r="C406" s="253" t="s">
        <v>747</v>
      </c>
      <c r="D406" s="253" t="s">
        <v>407</v>
      </c>
      <c r="E406" s="254" t="s">
        <v>748</v>
      </c>
      <c r="F406" s="255" t="s">
        <v>749</v>
      </c>
      <c r="G406" s="256" t="s">
        <v>178</v>
      </c>
      <c r="H406" s="257">
        <v>8</v>
      </c>
      <c r="I406" s="258"/>
      <c r="J406" s="259">
        <f>ROUND(I406*H406,2)</f>
        <v>0</v>
      </c>
      <c r="K406" s="255" t="s">
        <v>19</v>
      </c>
      <c r="L406" s="260"/>
      <c r="M406" s="261" t="s">
        <v>19</v>
      </c>
      <c r="N406" s="262" t="s">
        <v>44</v>
      </c>
      <c r="O406" s="84"/>
      <c r="P406" s="213">
        <f>O406*H406</f>
        <v>0</v>
      </c>
      <c r="Q406" s="213">
        <v>0.15</v>
      </c>
      <c r="R406" s="213">
        <f>Q406*H406</f>
        <v>1.2</v>
      </c>
      <c r="S406" s="213">
        <v>0</v>
      </c>
      <c r="T406" s="214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15" t="s">
        <v>159</v>
      </c>
      <c r="AT406" s="215" t="s">
        <v>407</v>
      </c>
      <c r="AU406" s="215" t="s">
        <v>83</v>
      </c>
      <c r="AY406" s="17" t="s">
        <v>123</v>
      </c>
      <c r="BE406" s="216">
        <f>IF(N406="základní",J406,0)</f>
        <v>0</v>
      </c>
      <c r="BF406" s="216">
        <f>IF(N406="snížená",J406,0)</f>
        <v>0</v>
      </c>
      <c r="BG406" s="216">
        <f>IF(N406="zákl. přenesená",J406,0)</f>
        <v>0</v>
      </c>
      <c r="BH406" s="216">
        <f>IF(N406="sníž. přenesená",J406,0)</f>
        <v>0</v>
      </c>
      <c r="BI406" s="216">
        <f>IF(N406="nulová",J406,0)</f>
        <v>0</v>
      </c>
      <c r="BJ406" s="17" t="s">
        <v>81</v>
      </c>
      <c r="BK406" s="216">
        <f>ROUND(I406*H406,2)</f>
        <v>0</v>
      </c>
      <c r="BL406" s="17" t="s">
        <v>141</v>
      </c>
      <c r="BM406" s="215" t="s">
        <v>750</v>
      </c>
    </row>
    <row r="407" spans="1:47" s="2" customFormat="1" ht="12">
      <c r="A407" s="38"/>
      <c r="B407" s="39"/>
      <c r="C407" s="40"/>
      <c r="D407" s="217" t="s">
        <v>132</v>
      </c>
      <c r="E407" s="40"/>
      <c r="F407" s="218" t="s">
        <v>749</v>
      </c>
      <c r="G407" s="40"/>
      <c r="H407" s="40"/>
      <c r="I407" s="219"/>
      <c r="J407" s="40"/>
      <c r="K407" s="40"/>
      <c r="L407" s="44"/>
      <c r="M407" s="220"/>
      <c r="N407" s="221"/>
      <c r="O407" s="84"/>
      <c r="P407" s="84"/>
      <c r="Q407" s="84"/>
      <c r="R407" s="84"/>
      <c r="S407" s="84"/>
      <c r="T407" s="85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132</v>
      </c>
      <c r="AU407" s="17" t="s">
        <v>83</v>
      </c>
    </row>
    <row r="408" spans="1:47" s="2" customFormat="1" ht="12">
      <c r="A408" s="38"/>
      <c r="B408" s="39"/>
      <c r="C408" s="40"/>
      <c r="D408" s="217" t="s">
        <v>180</v>
      </c>
      <c r="E408" s="40"/>
      <c r="F408" s="222" t="s">
        <v>751</v>
      </c>
      <c r="G408" s="40"/>
      <c r="H408" s="40"/>
      <c r="I408" s="219"/>
      <c r="J408" s="40"/>
      <c r="K408" s="40"/>
      <c r="L408" s="44"/>
      <c r="M408" s="220"/>
      <c r="N408" s="221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180</v>
      </c>
      <c r="AU408" s="17" t="s">
        <v>83</v>
      </c>
    </row>
    <row r="409" spans="1:51" s="13" customFormat="1" ht="12">
      <c r="A409" s="13"/>
      <c r="B409" s="231"/>
      <c r="C409" s="232"/>
      <c r="D409" s="217" t="s">
        <v>318</v>
      </c>
      <c r="E409" s="233" t="s">
        <v>250</v>
      </c>
      <c r="F409" s="234" t="s">
        <v>752</v>
      </c>
      <c r="G409" s="232"/>
      <c r="H409" s="235">
        <v>8</v>
      </c>
      <c r="I409" s="236"/>
      <c r="J409" s="232"/>
      <c r="K409" s="232"/>
      <c r="L409" s="237"/>
      <c r="M409" s="238"/>
      <c r="N409" s="239"/>
      <c r="O409" s="239"/>
      <c r="P409" s="239"/>
      <c r="Q409" s="239"/>
      <c r="R409" s="239"/>
      <c r="S409" s="239"/>
      <c r="T409" s="24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1" t="s">
        <v>318</v>
      </c>
      <c r="AU409" s="241" t="s">
        <v>83</v>
      </c>
      <c r="AV409" s="13" t="s">
        <v>83</v>
      </c>
      <c r="AW409" s="13" t="s">
        <v>35</v>
      </c>
      <c r="AX409" s="13" t="s">
        <v>81</v>
      </c>
      <c r="AY409" s="241" t="s">
        <v>123</v>
      </c>
    </row>
    <row r="410" spans="1:65" s="2" customFormat="1" ht="16.5" customHeight="1">
      <c r="A410" s="38"/>
      <c r="B410" s="39"/>
      <c r="C410" s="204" t="s">
        <v>753</v>
      </c>
      <c r="D410" s="204" t="s">
        <v>126</v>
      </c>
      <c r="E410" s="205" t="s">
        <v>754</v>
      </c>
      <c r="F410" s="206" t="s">
        <v>755</v>
      </c>
      <c r="G410" s="207" t="s">
        <v>360</v>
      </c>
      <c r="H410" s="208">
        <v>186</v>
      </c>
      <c r="I410" s="209"/>
      <c r="J410" s="210">
        <f>ROUND(I410*H410,2)</f>
        <v>0</v>
      </c>
      <c r="K410" s="206" t="s">
        <v>313</v>
      </c>
      <c r="L410" s="44"/>
      <c r="M410" s="211" t="s">
        <v>19</v>
      </c>
      <c r="N410" s="212" t="s">
        <v>44</v>
      </c>
      <c r="O410" s="84"/>
      <c r="P410" s="213">
        <f>O410*H410</f>
        <v>0</v>
      </c>
      <c r="Q410" s="213">
        <v>0.0001748</v>
      </c>
      <c r="R410" s="213">
        <f>Q410*H410</f>
        <v>0.0325128</v>
      </c>
      <c r="S410" s="213">
        <v>0</v>
      </c>
      <c r="T410" s="214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15" t="s">
        <v>141</v>
      </c>
      <c r="AT410" s="215" t="s">
        <v>126</v>
      </c>
      <c r="AU410" s="215" t="s">
        <v>83</v>
      </c>
      <c r="AY410" s="17" t="s">
        <v>123</v>
      </c>
      <c r="BE410" s="216">
        <f>IF(N410="základní",J410,0)</f>
        <v>0</v>
      </c>
      <c r="BF410" s="216">
        <f>IF(N410="snížená",J410,0)</f>
        <v>0</v>
      </c>
      <c r="BG410" s="216">
        <f>IF(N410="zákl. přenesená",J410,0)</f>
        <v>0</v>
      </c>
      <c r="BH410" s="216">
        <f>IF(N410="sníž. přenesená",J410,0)</f>
        <v>0</v>
      </c>
      <c r="BI410" s="216">
        <f>IF(N410="nulová",J410,0)</f>
        <v>0</v>
      </c>
      <c r="BJ410" s="17" t="s">
        <v>81</v>
      </c>
      <c r="BK410" s="216">
        <f>ROUND(I410*H410,2)</f>
        <v>0</v>
      </c>
      <c r="BL410" s="17" t="s">
        <v>141</v>
      </c>
      <c r="BM410" s="215" t="s">
        <v>756</v>
      </c>
    </row>
    <row r="411" spans="1:47" s="2" customFormat="1" ht="12">
      <c r="A411" s="38"/>
      <c r="B411" s="39"/>
      <c r="C411" s="40"/>
      <c r="D411" s="217" t="s">
        <v>132</v>
      </c>
      <c r="E411" s="40"/>
      <c r="F411" s="218" t="s">
        <v>757</v>
      </c>
      <c r="G411" s="40"/>
      <c r="H411" s="40"/>
      <c r="I411" s="219"/>
      <c r="J411" s="40"/>
      <c r="K411" s="40"/>
      <c r="L411" s="44"/>
      <c r="M411" s="220"/>
      <c r="N411" s="221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132</v>
      </c>
      <c r="AU411" s="17" t="s">
        <v>83</v>
      </c>
    </row>
    <row r="412" spans="1:47" s="2" customFormat="1" ht="12">
      <c r="A412" s="38"/>
      <c r="B412" s="39"/>
      <c r="C412" s="40"/>
      <c r="D412" s="229" t="s">
        <v>316</v>
      </c>
      <c r="E412" s="40"/>
      <c r="F412" s="230" t="s">
        <v>758</v>
      </c>
      <c r="G412" s="40"/>
      <c r="H412" s="40"/>
      <c r="I412" s="219"/>
      <c r="J412" s="40"/>
      <c r="K412" s="40"/>
      <c r="L412" s="44"/>
      <c r="M412" s="220"/>
      <c r="N412" s="221"/>
      <c r="O412" s="84"/>
      <c r="P412" s="84"/>
      <c r="Q412" s="84"/>
      <c r="R412" s="84"/>
      <c r="S412" s="84"/>
      <c r="T412" s="85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316</v>
      </c>
      <c r="AU412" s="17" t="s">
        <v>83</v>
      </c>
    </row>
    <row r="413" spans="1:47" s="2" customFormat="1" ht="12">
      <c r="A413" s="38"/>
      <c r="B413" s="39"/>
      <c r="C413" s="40"/>
      <c r="D413" s="217" t="s">
        <v>180</v>
      </c>
      <c r="E413" s="40"/>
      <c r="F413" s="222" t="s">
        <v>759</v>
      </c>
      <c r="G413" s="40"/>
      <c r="H413" s="40"/>
      <c r="I413" s="219"/>
      <c r="J413" s="40"/>
      <c r="K413" s="40"/>
      <c r="L413" s="44"/>
      <c r="M413" s="220"/>
      <c r="N413" s="221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180</v>
      </c>
      <c r="AU413" s="17" t="s">
        <v>83</v>
      </c>
    </row>
    <row r="414" spans="1:51" s="13" customFormat="1" ht="12">
      <c r="A414" s="13"/>
      <c r="B414" s="231"/>
      <c r="C414" s="232"/>
      <c r="D414" s="217" t="s">
        <v>318</v>
      </c>
      <c r="E414" s="233" t="s">
        <v>19</v>
      </c>
      <c r="F414" s="234" t="s">
        <v>760</v>
      </c>
      <c r="G414" s="232"/>
      <c r="H414" s="235">
        <v>186</v>
      </c>
      <c r="I414" s="236"/>
      <c r="J414" s="232"/>
      <c r="K414" s="232"/>
      <c r="L414" s="237"/>
      <c r="M414" s="238"/>
      <c r="N414" s="239"/>
      <c r="O414" s="239"/>
      <c r="P414" s="239"/>
      <c r="Q414" s="239"/>
      <c r="R414" s="239"/>
      <c r="S414" s="239"/>
      <c r="T414" s="24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1" t="s">
        <v>318</v>
      </c>
      <c r="AU414" s="241" t="s">
        <v>83</v>
      </c>
      <c r="AV414" s="13" t="s">
        <v>83</v>
      </c>
      <c r="AW414" s="13" t="s">
        <v>35</v>
      </c>
      <c r="AX414" s="13" t="s">
        <v>81</v>
      </c>
      <c r="AY414" s="241" t="s">
        <v>123</v>
      </c>
    </row>
    <row r="415" spans="1:65" s="2" customFormat="1" ht="16.5" customHeight="1">
      <c r="A415" s="38"/>
      <c r="B415" s="39"/>
      <c r="C415" s="204" t="s">
        <v>761</v>
      </c>
      <c r="D415" s="204" t="s">
        <v>126</v>
      </c>
      <c r="E415" s="205" t="s">
        <v>762</v>
      </c>
      <c r="F415" s="206" t="s">
        <v>763</v>
      </c>
      <c r="G415" s="207" t="s">
        <v>312</v>
      </c>
      <c r="H415" s="208">
        <v>275.5</v>
      </c>
      <c r="I415" s="209"/>
      <c r="J415" s="210">
        <f>ROUND(I415*H415,2)</f>
        <v>0</v>
      </c>
      <c r="K415" s="206" t="s">
        <v>19</v>
      </c>
      <c r="L415" s="44"/>
      <c r="M415" s="211" t="s">
        <v>19</v>
      </c>
      <c r="N415" s="212" t="s">
        <v>44</v>
      </c>
      <c r="O415" s="84"/>
      <c r="P415" s="213">
        <f>O415*H415</f>
        <v>0</v>
      </c>
      <c r="Q415" s="213">
        <v>0.00047</v>
      </c>
      <c r="R415" s="213">
        <f>Q415*H415</f>
        <v>0.129485</v>
      </c>
      <c r="S415" s="213">
        <v>0</v>
      </c>
      <c r="T415" s="214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15" t="s">
        <v>141</v>
      </c>
      <c r="AT415" s="215" t="s">
        <v>126</v>
      </c>
      <c r="AU415" s="215" t="s">
        <v>83</v>
      </c>
      <c r="AY415" s="17" t="s">
        <v>123</v>
      </c>
      <c r="BE415" s="216">
        <f>IF(N415="základní",J415,0)</f>
        <v>0</v>
      </c>
      <c r="BF415" s="216">
        <f>IF(N415="snížená",J415,0)</f>
        <v>0</v>
      </c>
      <c r="BG415" s="216">
        <f>IF(N415="zákl. přenesená",J415,0)</f>
        <v>0</v>
      </c>
      <c r="BH415" s="216">
        <f>IF(N415="sníž. přenesená",J415,0)</f>
        <v>0</v>
      </c>
      <c r="BI415" s="216">
        <f>IF(N415="nulová",J415,0)</f>
        <v>0</v>
      </c>
      <c r="BJ415" s="17" t="s">
        <v>81</v>
      </c>
      <c r="BK415" s="216">
        <f>ROUND(I415*H415,2)</f>
        <v>0</v>
      </c>
      <c r="BL415" s="17" t="s">
        <v>141</v>
      </c>
      <c r="BM415" s="215" t="s">
        <v>764</v>
      </c>
    </row>
    <row r="416" spans="1:47" s="2" customFormat="1" ht="12">
      <c r="A416" s="38"/>
      <c r="B416" s="39"/>
      <c r="C416" s="40"/>
      <c r="D416" s="217" t="s">
        <v>132</v>
      </c>
      <c r="E416" s="40"/>
      <c r="F416" s="218" t="s">
        <v>765</v>
      </c>
      <c r="G416" s="40"/>
      <c r="H416" s="40"/>
      <c r="I416" s="219"/>
      <c r="J416" s="40"/>
      <c r="K416" s="40"/>
      <c r="L416" s="44"/>
      <c r="M416" s="220"/>
      <c r="N416" s="221"/>
      <c r="O416" s="84"/>
      <c r="P416" s="84"/>
      <c r="Q416" s="84"/>
      <c r="R416" s="84"/>
      <c r="S416" s="84"/>
      <c r="T416" s="85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132</v>
      </c>
      <c r="AU416" s="17" t="s">
        <v>83</v>
      </c>
    </row>
    <row r="417" spans="1:47" s="2" customFormat="1" ht="12">
      <c r="A417" s="38"/>
      <c r="B417" s="39"/>
      <c r="C417" s="40"/>
      <c r="D417" s="217" t="s">
        <v>180</v>
      </c>
      <c r="E417" s="40"/>
      <c r="F417" s="222" t="s">
        <v>766</v>
      </c>
      <c r="G417" s="40"/>
      <c r="H417" s="40"/>
      <c r="I417" s="219"/>
      <c r="J417" s="40"/>
      <c r="K417" s="40"/>
      <c r="L417" s="44"/>
      <c r="M417" s="220"/>
      <c r="N417" s="221"/>
      <c r="O417" s="84"/>
      <c r="P417" s="84"/>
      <c r="Q417" s="84"/>
      <c r="R417" s="84"/>
      <c r="S417" s="84"/>
      <c r="T417" s="85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180</v>
      </c>
      <c r="AU417" s="17" t="s">
        <v>83</v>
      </c>
    </row>
    <row r="418" spans="1:51" s="13" customFormat="1" ht="12">
      <c r="A418" s="13"/>
      <c r="B418" s="231"/>
      <c r="C418" s="232"/>
      <c r="D418" s="217" t="s">
        <v>318</v>
      </c>
      <c r="E418" s="233" t="s">
        <v>19</v>
      </c>
      <c r="F418" s="234" t="s">
        <v>288</v>
      </c>
      <c r="G418" s="232"/>
      <c r="H418" s="235">
        <v>275.5</v>
      </c>
      <c r="I418" s="236"/>
      <c r="J418" s="232"/>
      <c r="K418" s="232"/>
      <c r="L418" s="237"/>
      <c r="M418" s="238"/>
      <c r="N418" s="239"/>
      <c r="O418" s="239"/>
      <c r="P418" s="239"/>
      <c r="Q418" s="239"/>
      <c r="R418" s="239"/>
      <c r="S418" s="239"/>
      <c r="T418" s="24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1" t="s">
        <v>318</v>
      </c>
      <c r="AU418" s="241" t="s">
        <v>83</v>
      </c>
      <c r="AV418" s="13" t="s">
        <v>83</v>
      </c>
      <c r="AW418" s="13" t="s">
        <v>35</v>
      </c>
      <c r="AX418" s="13" t="s">
        <v>81</v>
      </c>
      <c r="AY418" s="241" t="s">
        <v>123</v>
      </c>
    </row>
    <row r="419" spans="1:65" s="2" customFormat="1" ht="16.5" customHeight="1">
      <c r="A419" s="38"/>
      <c r="B419" s="39"/>
      <c r="C419" s="204" t="s">
        <v>767</v>
      </c>
      <c r="D419" s="204" t="s">
        <v>126</v>
      </c>
      <c r="E419" s="205" t="s">
        <v>768</v>
      </c>
      <c r="F419" s="206" t="s">
        <v>769</v>
      </c>
      <c r="G419" s="207" t="s">
        <v>312</v>
      </c>
      <c r="H419" s="208">
        <v>1362.24</v>
      </c>
      <c r="I419" s="209"/>
      <c r="J419" s="210">
        <f>ROUND(I419*H419,2)</f>
        <v>0</v>
      </c>
      <c r="K419" s="206" t="s">
        <v>313</v>
      </c>
      <c r="L419" s="44"/>
      <c r="M419" s="211" t="s">
        <v>19</v>
      </c>
      <c r="N419" s="212" t="s">
        <v>44</v>
      </c>
      <c r="O419" s="84"/>
      <c r="P419" s="213">
        <f>O419*H419</f>
        <v>0</v>
      </c>
      <c r="Q419" s="213">
        <v>0.0006875</v>
      </c>
      <c r="R419" s="213">
        <f>Q419*H419</f>
        <v>0.9365399999999999</v>
      </c>
      <c r="S419" s="213">
        <v>0</v>
      </c>
      <c r="T419" s="214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15" t="s">
        <v>141</v>
      </c>
      <c r="AT419" s="215" t="s">
        <v>126</v>
      </c>
      <c r="AU419" s="215" t="s">
        <v>83</v>
      </c>
      <c r="AY419" s="17" t="s">
        <v>123</v>
      </c>
      <c r="BE419" s="216">
        <f>IF(N419="základní",J419,0)</f>
        <v>0</v>
      </c>
      <c r="BF419" s="216">
        <f>IF(N419="snížená",J419,0)</f>
        <v>0</v>
      </c>
      <c r="BG419" s="216">
        <f>IF(N419="zákl. přenesená",J419,0)</f>
        <v>0</v>
      </c>
      <c r="BH419" s="216">
        <f>IF(N419="sníž. přenesená",J419,0)</f>
        <v>0</v>
      </c>
      <c r="BI419" s="216">
        <f>IF(N419="nulová",J419,0)</f>
        <v>0</v>
      </c>
      <c r="BJ419" s="17" t="s">
        <v>81</v>
      </c>
      <c r="BK419" s="216">
        <f>ROUND(I419*H419,2)</f>
        <v>0</v>
      </c>
      <c r="BL419" s="17" t="s">
        <v>141</v>
      </c>
      <c r="BM419" s="215" t="s">
        <v>770</v>
      </c>
    </row>
    <row r="420" spans="1:47" s="2" customFormat="1" ht="12">
      <c r="A420" s="38"/>
      <c r="B420" s="39"/>
      <c r="C420" s="40"/>
      <c r="D420" s="217" t="s">
        <v>132</v>
      </c>
      <c r="E420" s="40"/>
      <c r="F420" s="218" t="s">
        <v>771</v>
      </c>
      <c r="G420" s="40"/>
      <c r="H420" s="40"/>
      <c r="I420" s="219"/>
      <c r="J420" s="40"/>
      <c r="K420" s="40"/>
      <c r="L420" s="44"/>
      <c r="M420" s="220"/>
      <c r="N420" s="221"/>
      <c r="O420" s="84"/>
      <c r="P420" s="84"/>
      <c r="Q420" s="84"/>
      <c r="R420" s="84"/>
      <c r="S420" s="84"/>
      <c r="T420" s="85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132</v>
      </c>
      <c r="AU420" s="17" t="s">
        <v>83</v>
      </c>
    </row>
    <row r="421" spans="1:47" s="2" customFormat="1" ht="12">
      <c r="A421" s="38"/>
      <c r="B421" s="39"/>
      <c r="C421" s="40"/>
      <c r="D421" s="229" t="s">
        <v>316</v>
      </c>
      <c r="E421" s="40"/>
      <c r="F421" s="230" t="s">
        <v>772</v>
      </c>
      <c r="G421" s="40"/>
      <c r="H421" s="40"/>
      <c r="I421" s="219"/>
      <c r="J421" s="40"/>
      <c r="K421" s="40"/>
      <c r="L421" s="44"/>
      <c r="M421" s="220"/>
      <c r="N421" s="221"/>
      <c r="O421" s="84"/>
      <c r="P421" s="84"/>
      <c r="Q421" s="84"/>
      <c r="R421" s="84"/>
      <c r="S421" s="84"/>
      <c r="T421" s="85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316</v>
      </c>
      <c r="AU421" s="17" t="s">
        <v>83</v>
      </c>
    </row>
    <row r="422" spans="1:47" s="2" customFormat="1" ht="12">
      <c r="A422" s="38"/>
      <c r="B422" s="39"/>
      <c r="C422" s="40"/>
      <c r="D422" s="217" t="s">
        <v>180</v>
      </c>
      <c r="E422" s="40"/>
      <c r="F422" s="222" t="s">
        <v>472</v>
      </c>
      <c r="G422" s="40"/>
      <c r="H422" s="40"/>
      <c r="I422" s="219"/>
      <c r="J422" s="40"/>
      <c r="K422" s="40"/>
      <c r="L422" s="44"/>
      <c r="M422" s="220"/>
      <c r="N422" s="221"/>
      <c r="O422" s="84"/>
      <c r="P422" s="84"/>
      <c r="Q422" s="84"/>
      <c r="R422" s="84"/>
      <c r="S422" s="84"/>
      <c r="T422" s="85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180</v>
      </c>
      <c r="AU422" s="17" t="s">
        <v>83</v>
      </c>
    </row>
    <row r="423" spans="1:51" s="13" customFormat="1" ht="12">
      <c r="A423" s="13"/>
      <c r="B423" s="231"/>
      <c r="C423" s="232"/>
      <c r="D423" s="217" t="s">
        <v>318</v>
      </c>
      <c r="E423" s="233" t="s">
        <v>19</v>
      </c>
      <c r="F423" s="234" t="s">
        <v>773</v>
      </c>
      <c r="G423" s="232"/>
      <c r="H423" s="235">
        <v>1362.24</v>
      </c>
      <c r="I423" s="236"/>
      <c r="J423" s="232"/>
      <c r="K423" s="232"/>
      <c r="L423" s="237"/>
      <c r="M423" s="238"/>
      <c r="N423" s="239"/>
      <c r="O423" s="239"/>
      <c r="P423" s="239"/>
      <c r="Q423" s="239"/>
      <c r="R423" s="239"/>
      <c r="S423" s="239"/>
      <c r="T423" s="24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1" t="s">
        <v>318</v>
      </c>
      <c r="AU423" s="241" t="s">
        <v>83</v>
      </c>
      <c r="AV423" s="13" t="s">
        <v>83</v>
      </c>
      <c r="AW423" s="13" t="s">
        <v>35</v>
      </c>
      <c r="AX423" s="13" t="s">
        <v>81</v>
      </c>
      <c r="AY423" s="241" t="s">
        <v>123</v>
      </c>
    </row>
    <row r="424" spans="1:65" s="2" customFormat="1" ht="16.5" customHeight="1">
      <c r="A424" s="38"/>
      <c r="B424" s="39"/>
      <c r="C424" s="204" t="s">
        <v>774</v>
      </c>
      <c r="D424" s="204" t="s">
        <v>126</v>
      </c>
      <c r="E424" s="205" t="s">
        <v>775</v>
      </c>
      <c r="F424" s="206" t="s">
        <v>776</v>
      </c>
      <c r="G424" s="207" t="s">
        <v>312</v>
      </c>
      <c r="H424" s="208">
        <v>10000</v>
      </c>
      <c r="I424" s="209"/>
      <c r="J424" s="210">
        <f>ROUND(I424*H424,2)</f>
        <v>0</v>
      </c>
      <c r="K424" s="206" t="s">
        <v>313</v>
      </c>
      <c r="L424" s="44"/>
      <c r="M424" s="211" t="s">
        <v>19</v>
      </c>
      <c r="N424" s="212" t="s">
        <v>44</v>
      </c>
      <c r="O424" s="84"/>
      <c r="P424" s="213">
        <f>O424*H424</f>
        <v>0</v>
      </c>
      <c r="Q424" s="213">
        <v>0</v>
      </c>
      <c r="R424" s="213">
        <f>Q424*H424</f>
        <v>0</v>
      </c>
      <c r="S424" s="213">
        <v>0.01</v>
      </c>
      <c r="T424" s="214">
        <f>S424*H424</f>
        <v>100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15" t="s">
        <v>141</v>
      </c>
      <c r="AT424" s="215" t="s">
        <v>126</v>
      </c>
      <c r="AU424" s="215" t="s">
        <v>83</v>
      </c>
      <c r="AY424" s="17" t="s">
        <v>123</v>
      </c>
      <c r="BE424" s="216">
        <f>IF(N424="základní",J424,0)</f>
        <v>0</v>
      </c>
      <c r="BF424" s="216">
        <f>IF(N424="snížená",J424,0)</f>
        <v>0</v>
      </c>
      <c r="BG424" s="216">
        <f>IF(N424="zákl. přenesená",J424,0)</f>
        <v>0</v>
      </c>
      <c r="BH424" s="216">
        <f>IF(N424="sníž. přenesená",J424,0)</f>
        <v>0</v>
      </c>
      <c r="BI424" s="216">
        <f>IF(N424="nulová",J424,0)</f>
        <v>0</v>
      </c>
      <c r="BJ424" s="17" t="s">
        <v>81</v>
      </c>
      <c r="BK424" s="216">
        <f>ROUND(I424*H424,2)</f>
        <v>0</v>
      </c>
      <c r="BL424" s="17" t="s">
        <v>141</v>
      </c>
      <c r="BM424" s="215" t="s">
        <v>777</v>
      </c>
    </row>
    <row r="425" spans="1:47" s="2" customFormat="1" ht="12">
      <c r="A425" s="38"/>
      <c r="B425" s="39"/>
      <c r="C425" s="40"/>
      <c r="D425" s="217" t="s">
        <v>132</v>
      </c>
      <c r="E425" s="40"/>
      <c r="F425" s="218" t="s">
        <v>778</v>
      </c>
      <c r="G425" s="40"/>
      <c r="H425" s="40"/>
      <c r="I425" s="219"/>
      <c r="J425" s="40"/>
      <c r="K425" s="40"/>
      <c r="L425" s="44"/>
      <c r="M425" s="220"/>
      <c r="N425" s="221"/>
      <c r="O425" s="84"/>
      <c r="P425" s="84"/>
      <c r="Q425" s="84"/>
      <c r="R425" s="84"/>
      <c r="S425" s="84"/>
      <c r="T425" s="85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132</v>
      </c>
      <c r="AU425" s="17" t="s">
        <v>83</v>
      </c>
    </row>
    <row r="426" spans="1:47" s="2" customFormat="1" ht="12">
      <c r="A426" s="38"/>
      <c r="B426" s="39"/>
      <c r="C426" s="40"/>
      <c r="D426" s="229" t="s">
        <v>316</v>
      </c>
      <c r="E426" s="40"/>
      <c r="F426" s="230" t="s">
        <v>779</v>
      </c>
      <c r="G426" s="40"/>
      <c r="H426" s="40"/>
      <c r="I426" s="219"/>
      <c r="J426" s="40"/>
      <c r="K426" s="40"/>
      <c r="L426" s="44"/>
      <c r="M426" s="220"/>
      <c r="N426" s="221"/>
      <c r="O426" s="84"/>
      <c r="P426" s="84"/>
      <c r="Q426" s="84"/>
      <c r="R426" s="84"/>
      <c r="S426" s="84"/>
      <c r="T426" s="85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316</v>
      </c>
      <c r="AU426" s="17" t="s">
        <v>83</v>
      </c>
    </row>
    <row r="427" spans="1:47" s="2" customFormat="1" ht="12">
      <c r="A427" s="38"/>
      <c r="B427" s="39"/>
      <c r="C427" s="40"/>
      <c r="D427" s="217" t="s">
        <v>180</v>
      </c>
      <c r="E427" s="40"/>
      <c r="F427" s="222" t="s">
        <v>780</v>
      </c>
      <c r="G427" s="40"/>
      <c r="H427" s="40"/>
      <c r="I427" s="219"/>
      <c r="J427" s="40"/>
      <c r="K427" s="40"/>
      <c r="L427" s="44"/>
      <c r="M427" s="220"/>
      <c r="N427" s="221"/>
      <c r="O427" s="84"/>
      <c r="P427" s="84"/>
      <c r="Q427" s="84"/>
      <c r="R427" s="84"/>
      <c r="S427" s="84"/>
      <c r="T427" s="85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180</v>
      </c>
      <c r="AU427" s="17" t="s">
        <v>83</v>
      </c>
    </row>
    <row r="428" spans="1:51" s="13" customFormat="1" ht="12">
      <c r="A428" s="13"/>
      <c r="B428" s="231"/>
      <c r="C428" s="232"/>
      <c r="D428" s="217" t="s">
        <v>318</v>
      </c>
      <c r="E428" s="233" t="s">
        <v>19</v>
      </c>
      <c r="F428" s="234" t="s">
        <v>781</v>
      </c>
      <c r="G428" s="232"/>
      <c r="H428" s="235">
        <v>10000</v>
      </c>
      <c r="I428" s="236"/>
      <c r="J428" s="232"/>
      <c r="K428" s="232"/>
      <c r="L428" s="237"/>
      <c r="M428" s="238"/>
      <c r="N428" s="239"/>
      <c r="O428" s="239"/>
      <c r="P428" s="239"/>
      <c r="Q428" s="239"/>
      <c r="R428" s="239"/>
      <c r="S428" s="239"/>
      <c r="T428" s="240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1" t="s">
        <v>318</v>
      </c>
      <c r="AU428" s="241" t="s">
        <v>83</v>
      </c>
      <c r="AV428" s="13" t="s">
        <v>83</v>
      </c>
      <c r="AW428" s="13" t="s">
        <v>35</v>
      </c>
      <c r="AX428" s="13" t="s">
        <v>81</v>
      </c>
      <c r="AY428" s="241" t="s">
        <v>123</v>
      </c>
    </row>
    <row r="429" spans="1:65" s="2" customFormat="1" ht="16.5" customHeight="1">
      <c r="A429" s="38"/>
      <c r="B429" s="39"/>
      <c r="C429" s="204" t="s">
        <v>782</v>
      </c>
      <c r="D429" s="204" t="s">
        <v>126</v>
      </c>
      <c r="E429" s="205" t="s">
        <v>783</v>
      </c>
      <c r="F429" s="206" t="s">
        <v>784</v>
      </c>
      <c r="G429" s="207" t="s">
        <v>312</v>
      </c>
      <c r="H429" s="208">
        <v>877</v>
      </c>
      <c r="I429" s="209"/>
      <c r="J429" s="210">
        <f>ROUND(I429*H429,2)</f>
        <v>0</v>
      </c>
      <c r="K429" s="206" t="s">
        <v>313</v>
      </c>
      <c r="L429" s="44"/>
      <c r="M429" s="211" t="s">
        <v>19</v>
      </c>
      <c r="N429" s="212" t="s">
        <v>44</v>
      </c>
      <c r="O429" s="84"/>
      <c r="P429" s="213">
        <f>O429*H429</f>
        <v>0</v>
      </c>
      <c r="Q429" s="213">
        <v>0</v>
      </c>
      <c r="R429" s="213">
        <f>Q429*H429</f>
        <v>0</v>
      </c>
      <c r="S429" s="213">
        <v>0.02</v>
      </c>
      <c r="T429" s="214">
        <f>S429*H429</f>
        <v>17.54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15" t="s">
        <v>141</v>
      </c>
      <c r="AT429" s="215" t="s">
        <v>126</v>
      </c>
      <c r="AU429" s="215" t="s">
        <v>83</v>
      </c>
      <c r="AY429" s="17" t="s">
        <v>123</v>
      </c>
      <c r="BE429" s="216">
        <f>IF(N429="základní",J429,0)</f>
        <v>0</v>
      </c>
      <c r="BF429" s="216">
        <f>IF(N429="snížená",J429,0)</f>
        <v>0</v>
      </c>
      <c r="BG429" s="216">
        <f>IF(N429="zákl. přenesená",J429,0)</f>
        <v>0</v>
      </c>
      <c r="BH429" s="216">
        <f>IF(N429="sníž. přenesená",J429,0)</f>
        <v>0</v>
      </c>
      <c r="BI429" s="216">
        <f>IF(N429="nulová",J429,0)</f>
        <v>0</v>
      </c>
      <c r="BJ429" s="17" t="s">
        <v>81</v>
      </c>
      <c r="BK429" s="216">
        <f>ROUND(I429*H429,2)</f>
        <v>0</v>
      </c>
      <c r="BL429" s="17" t="s">
        <v>141</v>
      </c>
      <c r="BM429" s="215" t="s">
        <v>785</v>
      </c>
    </row>
    <row r="430" spans="1:47" s="2" customFormat="1" ht="12">
      <c r="A430" s="38"/>
      <c r="B430" s="39"/>
      <c r="C430" s="40"/>
      <c r="D430" s="217" t="s">
        <v>132</v>
      </c>
      <c r="E430" s="40"/>
      <c r="F430" s="218" t="s">
        <v>786</v>
      </c>
      <c r="G430" s="40"/>
      <c r="H430" s="40"/>
      <c r="I430" s="219"/>
      <c r="J430" s="40"/>
      <c r="K430" s="40"/>
      <c r="L430" s="44"/>
      <c r="M430" s="220"/>
      <c r="N430" s="221"/>
      <c r="O430" s="84"/>
      <c r="P430" s="84"/>
      <c r="Q430" s="84"/>
      <c r="R430" s="84"/>
      <c r="S430" s="84"/>
      <c r="T430" s="85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132</v>
      </c>
      <c r="AU430" s="17" t="s">
        <v>83</v>
      </c>
    </row>
    <row r="431" spans="1:47" s="2" customFormat="1" ht="12">
      <c r="A431" s="38"/>
      <c r="B431" s="39"/>
      <c r="C431" s="40"/>
      <c r="D431" s="229" t="s">
        <v>316</v>
      </c>
      <c r="E431" s="40"/>
      <c r="F431" s="230" t="s">
        <v>787</v>
      </c>
      <c r="G431" s="40"/>
      <c r="H431" s="40"/>
      <c r="I431" s="219"/>
      <c r="J431" s="40"/>
      <c r="K431" s="40"/>
      <c r="L431" s="44"/>
      <c r="M431" s="220"/>
      <c r="N431" s="221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316</v>
      </c>
      <c r="AU431" s="17" t="s">
        <v>83</v>
      </c>
    </row>
    <row r="432" spans="1:47" s="2" customFormat="1" ht="12">
      <c r="A432" s="38"/>
      <c r="B432" s="39"/>
      <c r="C432" s="40"/>
      <c r="D432" s="217" t="s">
        <v>180</v>
      </c>
      <c r="E432" s="40"/>
      <c r="F432" s="222" t="s">
        <v>788</v>
      </c>
      <c r="G432" s="40"/>
      <c r="H432" s="40"/>
      <c r="I432" s="219"/>
      <c r="J432" s="40"/>
      <c r="K432" s="40"/>
      <c r="L432" s="44"/>
      <c r="M432" s="220"/>
      <c r="N432" s="221"/>
      <c r="O432" s="84"/>
      <c r="P432" s="84"/>
      <c r="Q432" s="84"/>
      <c r="R432" s="84"/>
      <c r="S432" s="84"/>
      <c r="T432" s="85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180</v>
      </c>
      <c r="AU432" s="17" t="s">
        <v>83</v>
      </c>
    </row>
    <row r="433" spans="1:51" s="13" customFormat="1" ht="12">
      <c r="A433" s="13"/>
      <c r="B433" s="231"/>
      <c r="C433" s="232"/>
      <c r="D433" s="217" t="s">
        <v>318</v>
      </c>
      <c r="E433" s="233" t="s">
        <v>19</v>
      </c>
      <c r="F433" s="234" t="s">
        <v>223</v>
      </c>
      <c r="G433" s="232"/>
      <c r="H433" s="235">
        <v>877</v>
      </c>
      <c r="I433" s="236"/>
      <c r="J433" s="232"/>
      <c r="K433" s="232"/>
      <c r="L433" s="237"/>
      <c r="M433" s="238"/>
      <c r="N433" s="239"/>
      <c r="O433" s="239"/>
      <c r="P433" s="239"/>
      <c r="Q433" s="239"/>
      <c r="R433" s="239"/>
      <c r="S433" s="239"/>
      <c r="T433" s="240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1" t="s">
        <v>318</v>
      </c>
      <c r="AU433" s="241" t="s">
        <v>83</v>
      </c>
      <c r="AV433" s="13" t="s">
        <v>83</v>
      </c>
      <c r="AW433" s="13" t="s">
        <v>35</v>
      </c>
      <c r="AX433" s="13" t="s">
        <v>81</v>
      </c>
      <c r="AY433" s="241" t="s">
        <v>123</v>
      </c>
    </row>
    <row r="434" spans="1:65" s="2" customFormat="1" ht="16.5" customHeight="1">
      <c r="A434" s="38"/>
      <c r="B434" s="39"/>
      <c r="C434" s="204" t="s">
        <v>789</v>
      </c>
      <c r="D434" s="204" t="s">
        <v>126</v>
      </c>
      <c r="E434" s="205" t="s">
        <v>790</v>
      </c>
      <c r="F434" s="206" t="s">
        <v>791</v>
      </c>
      <c r="G434" s="207" t="s">
        <v>312</v>
      </c>
      <c r="H434" s="208">
        <v>877</v>
      </c>
      <c r="I434" s="209"/>
      <c r="J434" s="210">
        <f>ROUND(I434*H434,2)</f>
        <v>0</v>
      </c>
      <c r="K434" s="206" t="s">
        <v>313</v>
      </c>
      <c r="L434" s="44"/>
      <c r="M434" s="211" t="s">
        <v>19</v>
      </c>
      <c r="N434" s="212" t="s">
        <v>44</v>
      </c>
      <c r="O434" s="84"/>
      <c r="P434" s="213">
        <f>O434*H434</f>
        <v>0</v>
      </c>
      <c r="Q434" s="213">
        <v>0</v>
      </c>
      <c r="R434" s="213">
        <f>Q434*H434</f>
        <v>0</v>
      </c>
      <c r="S434" s="213">
        <v>0.02</v>
      </c>
      <c r="T434" s="214">
        <f>S434*H434</f>
        <v>17.54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15" t="s">
        <v>141</v>
      </c>
      <c r="AT434" s="215" t="s">
        <v>126</v>
      </c>
      <c r="AU434" s="215" t="s">
        <v>83</v>
      </c>
      <c r="AY434" s="17" t="s">
        <v>123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7" t="s">
        <v>81</v>
      </c>
      <c r="BK434" s="216">
        <f>ROUND(I434*H434,2)</f>
        <v>0</v>
      </c>
      <c r="BL434" s="17" t="s">
        <v>141</v>
      </c>
      <c r="BM434" s="215" t="s">
        <v>792</v>
      </c>
    </row>
    <row r="435" spans="1:47" s="2" customFormat="1" ht="12">
      <c r="A435" s="38"/>
      <c r="B435" s="39"/>
      <c r="C435" s="40"/>
      <c r="D435" s="217" t="s">
        <v>132</v>
      </c>
      <c r="E435" s="40"/>
      <c r="F435" s="218" t="s">
        <v>793</v>
      </c>
      <c r="G435" s="40"/>
      <c r="H435" s="40"/>
      <c r="I435" s="219"/>
      <c r="J435" s="40"/>
      <c r="K435" s="40"/>
      <c r="L435" s="44"/>
      <c r="M435" s="220"/>
      <c r="N435" s="221"/>
      <c r="O435" s="84"/>
      <c r="P435" s="84"/>
      <c r="Q435" s="84"/>
      <c r="R435" s="84"/>
      <c r="S435" s="84"/>
      <c r="T435" s="85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132</v>
      </c>
      <c r="AU435" s="17" t="s">
        <v>83</v>
      </c>
    </row>
    <row r="436" spans="1:47" s="2" customFormat="1" ht="12">
      <c r="A436" s="38"/>
      <c r="B436" s="39"/>
      <c r="C436" s="40"/>
      <c r="D436" s="229" t="s">
        <v>316</v>
      </c>
      <c r="E436" s="40"/>
      <c r="F436" s="230" t="s">
        <v>794</v>
      </c>
      <c r="G436" s="40"/>
      <c r="H436" s="40"/>
      <c r="I436" s="219"/>
      <c r="J436" s="40"/>
      <c r="K436" s="40"/>
      <c r="L436" s="44"/>
      <c r="M436" s="220"/>
      <c r="N436" s="221"/>
      <c r="O436" s="84"/>
      <c r="P436" s="84"/>
      <c r="Q436" s="84"/>
      <c r="R436" s="84"/>
      <c r="S436" s="84"/>
      <c r="T436" s="85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316</v>
      </c>
      <c r="AU436" s="17" t="s">
        <v>83</v>
      </c>
    </row>
    <row r="437" spans="1:47" s="2" customFormat="1" ht="12">
      <c r="A437" s="38"/>
      <c r="B437" s="39"/>
      <c r="C437" s="40"/>
      <c r="D437" s="217" t="s">
        <v>180</v>
      </c>
      <c r="E437" s="40"/>
      <c r="F437" s="222" t="s">
        <v>795</v>
      </c>
      <c r="G437" s="40"/>
      <c r="H437" s="40"/>
      <c r="I437" s="219"/>
      <c r="J437" s="40"/>
      <c r="K437" s="40"/>
      <c r="L437" s="44"/>
      <c r="M437" s="220"/>
      <c r="N437" s="221"/>
      <c r="O437" s="84"/>
      <c r="P437" s="84"/>
      <c r="Q437" s="84"/>
      <c r="R437" s="84"/>
      <c r="S437" s="84"/>
      <c r="T437" s="85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180</v>
      </c>
      <c r="AU437" s="17" t="s">
        <v>83</v>
      </c>
    </row>
    <row r="438" spans="1:51" s="13" customFormat="1" ht="12">
      <c r="A438" s="13"/>
      <c r="B438" s="231"/>
      <c r="C438" s="232"/>
      <c r="D438" s="217" t="s">
        <v>318</v>
      </c>
      <c r="E438" s="233" t="s">
        <v>19</v>
      </c>
      <c r="F438" s="234" t="s">
        <v>223</v>
      </c>
      <c r="G438" s="232"/>
      <c r="H438" s="235">
        <v>877</v>
      </c>
      <c r="I438" s="236"/>
      <c r="J438" s="232"/>
      <c r="K438" s="232"/>
      <c r="L438" s="237"/>
      <c r="M438" s="238"/>
      <c r="N438" s="239"/>
      <c r="O438" s="239"/>
      <c r="P438" s="239"/>
      <c r="Q438" s="239"/>
      <c r="R438" s="239"/>
      <c r="S438" s="239"/>
      <c r="T438" s="240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1" t="s">
        <v>318</v>
      </c>
      <c r="AU438" s="241" t="s">
        <v>83</v>
      </c>
      <c r="AV438" s="13" t="s">
        <v>83</v>
      </c>
      <c r="AW438" s="13" t="s">
        <v>35</v>
      </c>
      <c r="AX438" s="13" t="s">
        <v>81</v>
      </c>
      <c r="AY438" s="241" t="s">
        <v>123</v>
      </c>
    </row>
    <row r="439" spans="1:65" s="2" customFormat="1" ht="16.5" customHeight="1">
      <c r="A439" s="38"/>
      <c r="B439" s="39"/>
      <c r="C439" s="204" t="s">
        <v>796</v>
      </c>
      <c r="D439" s="204" t="s">
        <v>126</v>
      </c>
      <c r="E439" s="205" t="s">
        <v>797</v>
      </c>
      <c r="F439" s="206" t="s">
        <v>798</v>
      </c>
      <c r="G439" s="207" t="s">
        <v>178</v>
      </c>
      <c r="H439" s="208">
        <v>5</v>
      </c>
      <c r="I439" s="209"/>
      <c r="J439" s="210">
        <f>ROUND(I439*H439,2)</f>
        <v>0</v>
      </c>
      <c r="K439" s="206" t="s">
        <v>313</v>
      </c>
      <c r="L439" s="44"/>
      <c r="M439" s="211" t="s">
        <v>19</v>
      </c>
      <c r="N439" s="212" t="s">
        <v>44</v>
      </c>
      <c r="O439" s="84"/>
      <c r="P439" s="213">
        <f>O439*H439</f>
        <v>0</v>
      </c>
      <c r="Q439" s="213">
        <v>0</v>
      </c>
      <c r="R439" s="213">
        <f>Q439*H439</f>
        <v>0</v>
      </c>
      <c r="S439" s="213">
        <v>0.082</v>
      </c>
      <c r="T439" s="214">
        <f>S439*H439</f>
        <v>0.41000000000000003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15" t="s">
        <v>141</v>
      </c>
      <c r="AT439" s="215" t="s">
        <v>126</v>
      </c>
      <c r="AU439" s="215" t="s">
        <v>83</v>
      </c>
      <c r="AY439" s="17" t="s">
        <v>123</v>
      </c>
      <c r="BE439" s="216">
        <f>IF(N439="základní",J439,0)</f>
        <v>0</v>
      </c>
      <c r="BF439" s="216">
        <f>IF(N439="snížená",J439,0)</f>
        <v>0</v>
      </c>
      <c r="BG439" s="216">
        <f>IF(N439="zákl. přenesená",J439,0)</f>
        <v>0</v>
      </c>
      <c r="BH439" s="216">
        <f>IF(N439="sníž. přenesená",J439,0)</f>
        <v>0</v>
      </c>
      <c r="BI439" s="216">
        <f>IF(N439="nulová",J439,0)</f>
        <v>0</v>
      </c>
      <c r="BJ439" s="17" t="s">
        <v>81</v>
      </c>
      <c r="BK439" s="216">
        <f>ROUND(I439*H439,2)</f>
        <v>0</v>
      </c>
      <c r="BL439" s="17" t="s">
        <v>141</v>
      </c>
      <c r="BM439" s="215" t="s">
        <v>799</v>
      </c>
    </row>
    <row r="440" spans="1:47" s="2" customFormat="1" ht="12">
      <c r="A440" s="38"/>
      <c r="B440" s="39"/>
      <c r="C440" s="40"/>
      <c r="D440" s="217" t="s">
        <v>132</v>
      </c>
      <c r="E440" s="40"/>
      <c r="F440" s="218" t="s">
        <v>800</v>
      </c>
      <c r="G440" s="40"/>
      <c r="H440" s="40"/>
      <c r="I440" s="219"/>
      <c r="J440" s="40"/>
      <c r="K440" s="40"/>
      <c r="L440" s="44"/>
      <c r="M440" s="220"/>
      <c r="N440" s="221"/>
      <c r="O440" s="84"/>
      <c r="P440" s="84"/>
      <c r="Q440" s="84"/>
      <c r="R440" s="84"/>
      <c r="S440" s="84"/>
      <c r="T440" s="85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132</v>
      </c>
      <c r="AU440" s="17" t="s">
        <v>83</v>
      </c>
    </row>
    <row r="441" spans="1:47" s="2" customFormat="1" ht="12">
      <c r="A441" s="38"/>
      <c r="B441" s="39"/>
      <c r="C441" s="40"/>
      <c r="D441" s="229" t="s">
        <v>316</v>
      </c>
      <c r="E441" s="40"/>
      <c r="F441" s="230" t="s">
        <v>801</v>
      </c>
      <c r="G441" s="40"/>
      <c r="H441" s="40"/>
      <c r="I441" s="219"/>
      <c r="J441" s="40"/>
      <c r="K441" s="40"/>
      <c r="L441" s="44"/>
      <c r="M441" s="220"/>
      <c r="N441" s="221"/>
      <c r="O441" s="84"/>
      <c r="P441" s="84"/>
      <c r="Q441" s="84"/>
      <c r="R441" s="84"/>
      <c r="S441" s="84"/>
      <c r="T441" s="85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316</v>
      </c>
      <c r="AU441" s="17" t="s">
        <v>83</v>
      </c>
    </row>
    <row r="442" spans="1:51" s="13" customFormat="1" ht="12">
      <c r="A442" s="13"/>
      <c r="B442" s="231"/>
      <c r="C442" s="232"/>
      <c r="D442" s="217" t="s">
        <v>318</v>
      </c>
      <c r="E442" s="233" t="s">
        <v>19</v>
      </c>
      <c r="F442" s="234" t="s">
        <v>625</v>
      </c>
      <c r="G442" s="232"/>
      <c r="H442" s="235">
        <v>5</v>
      </c>
      <c r="I442" s="236"/>
      <c r="J442" s="232"/>
      <c r="K442" s="232"/>
      <c r="L442" s="237"/>
      <c r="M442" s="238"/>
      <c r="N442" s="239"/>
      <c r="O442" s="239"/>
      <c r="P442" s="239"/>
      <c r="Q442" s="239"/>
      <c r="R442" s="239"/>
      <c r="S442" s="239"/>
      <c r="T442" s="240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1" t="s">
        <v>318</v>
      </c>
      <c r="AU442" s="241" t="s">
        <v>83</v>
      </c>
      <c r="AV442" s="13" t="s">
        <v>83</v>
      </c>
      <c r="AW442" s="13" t="s">
        <v>35</v>
      </c>
      <c r="AX442" s="13" t="s">
        <v>81</v>
      </c>
      <c r="AY442" s="241" t="s">
        <v>123</v>
      </c>
    </row>
    <row r="443" spans="1:65" s="2" customFormat="1" ht="16.5" customHeight="1">
      <c r="A443" s="38"/>
      <c r="B443" s="39"/>
      <c r="C443" s="204" t="s">
        <v>802</v>
      </c>
      <c r="D443" s="204" t="s">
        <v>126</v>
      </c>
      <c r="E443" s="205" t="s">
        <v>803</v>
      </c>
      <c r="F443" s="206" t="s">
        <v>804</v>
      </c>
      <c r="G443" s="207" t="s">
        <v>178</v>
      </c>
      <c r="H443" s="208">
        <v>12</v>
      </c>
      <c r="I443" s="209"/>
      <c r="J443" s="210">
        <f>ROUND(I443*H443,2)</f>
        <v>0</v>
      </c>
      <c r="K443" s="206" t="s">
        <v>313</v>
      </c>
      <c r="L443" s="44"/>
      <c r="M443" s="211" t="s">
        <v>19</v>
      </c>
      <c r="N443" s="212" t="s">
        <v>44</v>
      </c>
      <c r="O443" s="84"/>
      <c r="P443" s="213">
        <f>O443*H443</f>
        <v>0</v>
      </c>
      <c r="Q443" s="213">
        <v>0</v>
      </c>
      <c r="R443" s="213">
        <f>Q443*H443</f>
        <v>0</v>
      </c>
      <c r="S443" s="213">
        <v>0.004</v>
      </c>
      <c r="T443" s="214">
        <f>S443*H443</f>
        <v>0.048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15" t="s">
        <v>141</v>
      </c>
      <c r="AT443" s="215" t="s">
        <v>126</v>
      </c>
      <c r="AU443" s="215" t="s">
        <v>83</v>
      </c>
      <c r="AY443" s="17" t="s">
        <v>123</v>
      </c>
      <c r="BE443" s="216">
        <f>IF(N443="základní",J443,0)</f>
        <v>0</v>
      </c>
      <c r="BF443" s="216">
        <f>IF(N443="snížená",J443,0)</f>
        <v>0</v>
      </c>
      <c r="BG443" s="216">
        <f>IF(N443="zákl. přenesená",J443,0)</f>
        <v>0</v>
      </c>
      <c r="BH443" s="216">
        <f>IF(N443="sníž. přenesená",J443,0)</f>
        <v>0</v>
      </c>
      <c r="BI443" s="216">
        <f>IF(N443="nulová",J443,0)</f>
        <v>0</v>
      </c>
      <c r="BJ443" s="17" t="s">
        <v>81</v>
      </c>
      <c r="BK443" s="216">
        <f>ROUND(I443*H443,2)</f>
        <v>0</v>
      </c>
      <c r="BL443" s="17" t="s">
        <v>141</v>
      </c>
      <c r="BM443" s="215" t="s">
        <v>805</v>
      </c>
    </row>
    <row r="444" spans="1:47" s="2" customFormat="1" ht="12">
      <c r="A444" s="38"/>
      <c r="B444" s="39"/>
      <c r="C444" s="40"/>
      <c r="D444" s="217" t="s">
        <v>132</v>
      </c>
      <c r="E444" s="40"/>
      <c r="F444" s="218" t="s">
        <v>806</v>
      </c>
      <c r="G444" s="40"/>
      <c r="H444" s="40"/>
      <c r="I444" s="219"/>
      <c r="J444" s="40"/>
      <c r="K444" s="40"/>
      <c r="L444" s="44"/>
      <c r="M444" s="220"/>
      <c r="N444" s="221"/>
      <c r="O444" s="84"/>
      <c r="P444" s="84"/>
      <c r="Q444" s="84"/>
      <c r="R444" s="84"/>
      <c r="S444" s="84"/>
      <c r="T444" s="85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132</v>
      </c>
      <c r="AU444" s="17" t="s">
        <v>83</v>
      </c>
    </row>
    <row r="445" spans="1:47" s="2" customFormat="1" ht="12">
      <c r="A445" s="38"/>
      <c r="B445" s="39"/>
      <c r="C445" s="40"/>
      <c r="D445" s="229" t="s">
        <v>316</v>
      </c>
      <c r="E445" s="40"/>
      <c r="F445" s="230" t="s">
        <v>807</v>
      </c>
      <c r="G445" s="40"/>
      <c r="H445" s="40"/>
      <c r="I445" s="219"/>
      <c r="J445" s="40"/>
      <c r="K445" s="40"/>
      <c r="L445" s="44"/>
      <c r="M445" s="220"/>
      <c r="N445" s="221"/>
      <c r="O445" s="84"/>
      <c r="P445" s="84"/>
      <c r="Q445" s="84"/>
      <c r="R445" s="84"/>
      <c r="S445" s="84"/>
      <c r="T445" s="85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316</v>
      </c>
      <c r="AU445" s="17" t="s">
        <v>83</v>
      </c>
    </row>
    <row r="446" spans="1:51" s="13" customFormat="1" ht="12">
      <c r="A446" s="13"/>
      <c r="B446" s="231"/>
      <c r="C446" s="232"/>
      <c r="D446" s="217" t="s">
        <v>318</v>
      </c>
      <c r="E446" s="233" t="s">
        <v>19</v>
      </c>
      <c r="F446" s="234" t="s">
        <v>808</v>
      </c>
      <c r="G446" s="232"/>
      <c r="H446" s="235">
        <v>12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1" t="s">
        <v>318</v>
      </c>
      <c r="AU446" s="241" t="s">
        <v>83</v>
      </c>
      <c r="AV446" s="13" t="s">
        <v>83</v>
      </c>
      <c r="AW446" s="13" t="s">
        <v>35</v>
      </c>
      <c r="AX446" s="13" t="s">
        <v>81</v>
      </c>
      <c r="AY446" s="241" t="s">
        <v>123</v>
      </c>
    </row>
    <row r="447" spans="1:65" s="2" customFormat="1" ht="16.5" customHeight="1">
      <c r="A447" s="38"/>
      <c r="B447" s="39"/>
      <c r="C447" s="204" t="s">
        <v>809</v>
      </c>
      <c r="D447" s="204" t="s">
        <v>126</v>
      </c>
      <c r="E447" s="205" t="s">
        <v>810</v>
      </c>
      <c r="F447" s="206" t="s">
        <v>811</v>
      </c>
      <c r="G447" s="207" t="s">
        <v>360</v>
      </c>
      <c r="H447" s="208">
        <v>414</v>
      </c>
      <c r="I447" s="209"/>
      <c r="J447" s="210">
        <f>ROUND(I447*H447,2)</f>
        <v>0</v>
      </c>
      <c r="K447" s="206" t="s">
        <v>313</v>
      </c>
      <c r="L447" s="44"/>
      <c r="M447" s="211" t="s">
        <v>19</v>
      </c>
      <c r="N447" s="212" t="s">
        <v>44</v>
      </c>
      <c r="O447" s="84"/>
      <c r="P447" s="213">
        <f>O447*H447</f>
        <v>0</v>
      </c>
      <c r="Q447" s="213">
        <v>0</v>
      </c>
      <c r="R447" s="213">
        <f>Q447*H447</f>
        <v>0</v>
      </c>
      <c r="S447" s="213">
        <v>0</v>
      </c>
      <c r="T447" s="214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15" t="s">
        <v>141</v>
      </c>
      <c r="AT447" s="215" t="s">
        <v>126</v>
      </c>
      <c r="AU447" s="215" t="s">
        <v>83</v>
      </c>
      <c r="AY447" s="17" t="s">
        <v>123</v>
      </c>
      <c r="BE447" s="216">
        <f>IF(N447="základní",J447,0)</f>
        <v>0</v>
      </c>
      <c r="BF447" s="216">
        <f>IF(N447="snížená",J447,0)</f>
        <v>0</v>
      </c>
      <c r="BG447" s="216">
        <f>IF(N447="zákl. přenesená",J447,0)</f>
        <v>0</v>
      </c>
      <c r="BH447" s="216">
        <f>IF(N447="sníž. přenesená",J447,0)</f>
        <v>0</v>
      </c>
      <c r="BI447" s="216">
        <f>IF(N447="nulová",J447,0)</f>
        <v>0</v>
      </c>
      <c r="BJ447" s="17" t="s">
        <v>81</v>
      </c>
      <c r="BK447" s="216">
        <f>ROUND(I447*H447,2)</f>
        <v>0</v>
      </c>
      <c r="BL447" s="17" t="s">
        <v>141</v>
      </c>
      <c r="BM447" s="215" t="s">
        <v>812</v>
      </c>
    </row>
    <row r="448" spans="1:47" s="2" customFormat="1" ht="12">
      <c r="A448" s="38"/>
      <c r="B448" s="39"/>
      <c r="C448" s="40"/>
      <c r="D448" s="217" t="s">
        <v>132</v>
      </c>
      <c r="E448" s="40"/>
      <c r="F448" s="218" t="s">
        <v>813</v>
      </c>
      <c r="G448" s="40"/>
      <c r="H448" s="40"/>
      <c r="I448" s="219"/>
      <c r="J448" s="40"/>
      <c r="K448" s="40"/>
      <c r="L448" s="44"/>
      <c r="M448" s="220"/>
      <c r="N448" s="221"/>
      <c r="O448" s="84"/>
      <c r="P448" s="84"/>
      <c r="Q448" s="84"/>
      <c r="R448" s="84"/>
      <c r="S448" s="84"/>
      <c r="T448" s="85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132</v>
      </c>
      <c r="AU448" s="17" t="s">
        <v>83</v>
      </c>
    </row>
    <row r="449" spans="1:47" s="2" customFormat="1" ht="12">
      <c r="A449" s="38"/>
      <c r="B449" s="39"/>
      <c r="C449" s="40"/>
      <c r="D449" s="229" t="s">
        <v>316</v>
      </c>
      <c r="E449" s="40"/>
      <c r="F449" s="230" t="s">
        <v>814</v>
      </c>
      <c r="G449" s="40"/>
      <c r="H449" s="40"/>
      <c r="I449" s="219"/>
      <c r="J449" s="40"/>
      <c r="K449" s="40"/>
      <c r="L449" s="44"/>
      <c r="M449" s="220"/>
      <c r="N449" s="221"/>
      <c r="O449" s="84"/>
      <c r="P449" s="84"/>
      <c r="Q449" s="84"/>
      <c r="R449" s="84"/>
      <c r="S449" s="84"/>
      <c r="T449" s="85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316</v>
      </c>
      <c r="AU449" s="17" t="s">
        <v>83</v>
      </c>
    </row>
    <row r="450" spans="1:51" s="13" customFormat="1" ht="12">
      <c r="A450" s="13"/>
      <c r="B450" s="231"/>
      <c r="C450" s="232"/>
      <c r="D450" s="217" t="s">
        <v>318</v>
      </c>
      <c r="E450" s="233" t="s">
        <v>19</v>
      </c>
      <c r="F450" s="234" t="s">
        <v>246</v>
      </c>
      <c r="G450" s="232"/>
      <c r="H450" s="235">
        <v>414</v>
      </c>
      <c r="I450" s="236"/>
      <c r="J450" s="232"/>
      <c r="K450" s="232"/>
      <c r="L450" s="237"/>
      <c r="M450" s="238"/>
      <c r="N450" s="239"/>
      <c r="O450" s="239"/>
      <c r="P450" s="239"/>
      <c r="Q450" s="239"/>
      <c r="R450" s="239"/>
      <c r="S450" s="239"/>
      <c r="T450" s="240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1" t="s">
        <v>318</v>
      </c>
      <c r="AU450" s="241" t="s">
        <v>83</v>
      </c>
      <c r="AV450" s="13" t="s">
        <v>83</v>
      </c>
      <c r="AW450" s="13" t="s">
        <v>35</v>
      </c>
      <c r="AX450" s="13" t="s">
        <v>81</v>
      </c>
      <c r="AY450" s="241" t="s">
        <v>123</v>
      </c>
    </row>
    <row r="451" spans="1:65" s="2" customFormat="1" ht="16.5" customHeight="1">
      <c r="A451" s="38"/>
      <c r="B451" s="39"/>
      <c r="C451" s="204" t="s">
        <v>815</v>
      </c>
      <c r="D451" s="204" t="s">
        <v>126</v>
      </c>
      <c r="E451" s="205" t="s">
        <v>816</v>
      </c>
      <c r="F451" s="206" t="s">
        <v>817</v>
      </c>
      <c r="G451" s="207" t="s">
        <v>360</v>
      </c>
      <c r="H451" s="208">
        <v>686</v>
      </c>
      <c r="I451" s="209"/>
      <c r="J451" s="210">
        <f>ROUND(I451*H451,2)</f>
        <v>0</v>
      </c>
      <c r="K451" s="206" t="s">
        <v>19</v>
      </c>
      <c r="L451" s="44"/>
      <c r="M451" s="211" t="s">
        <v>19</v>
      </c>
      <c r="N451" s="212" t="s">
        <v>44</v>
      </c>
      <c r="O451" s="84"/>
      <c r="P451" s="213">
        <f>O451*H451</f>
        <v>0</v>
      </c>
      <c r="Q451" s="213">
        <v>0</v>
      </c>
      <c r="R451" s="213">
        <f>Q451*H451</f>
        <v>0</v>
      </c>
      <c r="S451" s="213">
        <v>0</v>
      </c>
      <c r="T451" s="214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15" t="s">
        <v>141</v>
      </c>
      <c r="AT451" s="215" t="s">
        <v>126</v>
      </c>
      <c r="AU451" s="215" t="s">
        <v>83</v>
      </c>
      <c r="AY451" s="17" t="s">
        <v>123</v>
      </c>
      <c r="BE451" s="216">
        <f>IF(N451="základní",J451,0)</f>
        <v>0</v>
      </c>
      <c r="BF451" s="216">
        <f>IF(N451="snížená",J451,0)</f>
        <v>0</v>
      </c>
      <c r="BG451" s="216">
        <f>IF(N451="zákl. přenesená",J451,0)</f>
        <v>0</v>
      </c>
      <c r="BH451" s="216">
        <f>IF(N451="sníž. přenesená",J451,0)</f>
        <v>0</v>
      </c>
      <c r="BI451" s="216">
        <f>IF(N451="nulová",J451,0)</f>
        <v>0</v>
      </c>
      <c r="BJ451" s="17" t="s">
        <v>81</v>
      </c>
      <c r="BK451" s="216">
        <f>ROUND(I451*H451,2)</f>
        <v>0</v>
      </c>
      <c r="BL451" s="17" t="s">
        <v>141</v>
      </c>
      <c r="BM451" s="215" t="s">
        <v>818</v>
      </c>
    </row>
    <row r="452" spans="1:47" s="2" customFormat="1" ht="12">
      <c r="A452" s="38"/>
      <c r="B452" s="39"/>
      <c r="C452" s="40"/>
      <c r="D452" s="217" t="s">
        <v>132</v>
      </c>
      <c r="E452" s="40"/>
      <c r="F452" s="218" t="s">
        <v>819</v>
      </c>
      <c r="G452" s="40"/>
      <c r="H452" s="40"/>
      <c r="I452" s="219"/>
      <c r="J452" s="40"/>
      <c r="K452" s="40"/>
      <c r="L452" s="44"/>
      <c r="M452" s="220"/>
      <c r="N452" s="221"/>
      <c r="O452" s="84"/>
      <c r="P452" s="84"/>
      <c r="Q452" s="84"/>
      <c r="R452" s="84"/>
      <c r="S452" s="84"/>
      <c r="T452" s="85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132</v>
      </c>
      <c r="AU452" s="17" t="s">
        <v>83</v>
      </c>
    </row>
    <row r="453" spans="1:51" s="13" customFormat="1" ht="12">
      <c r="A453" s="13"/>
      <c r="B453" s="231"/>
      <c r="C453" s="232"/>
      <c r="D453" s="217" t="s">
        <v>318</v>
      </c>
      <c r="E453" s="233" t="s">
        <v>19</v>
      </c>
      <c r="F453" s="234" t="s">
        <v>820</v>
      </c>
      <c r="G453" s="232"/>
      <c r="H453" s="235">
        <v>686</v>
      </c>
      <c r="I453" s="236"/>
      <c r="J453" s="232"/>
      <c r="K453" s="232"/>
      <c r="L453" s="237"/>
      <c r="M453" s="238"/>
      <c r="N453" s="239"/>
      <c r="O453" s="239"/>
      <c r="P453" s="239"/>
      <c r="Q453" s="239"/>
      <c r="R453" s="239"/>
      <c r="S453" s="239"/>
      <c r="T453" s="24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1" t="s">
        <v>318</v>
      </c>
      <c r="AU453" s="241" t="s">
        <v>83</v>
      </c>
      <c r="AV453" s="13" t="s">
        <v>83</v>
      </c>
      <c r="AW453" s="13" t="s">
        <v>35</v>
      </c>
      <c r="AX453" s="13" t="s">
        <v>81</v>
      </c>
      <c r="AY453" s="241" t="s">
        <v>123</v>
      </c>
    </row>
    <row r="454" spans="1:65" s="2" customFormat="1" ht="16.5" customHeight="1">
      <c r="A454" s="38"/>
      <c r="B454" s="39"/>
      <c r="C454" s="204" t="s">
        <v>821</v>
      </c>
      <c r="D454" s="204" t="s">
        <v>126</v>
      </c>
      <c r="E454" s="205" t="s">
        <v>822</v>
      </c>
      <c r="F454" s="206" t="s">
        <v>823</v>
      </c>
      <c r="G454" s="207" t="s">
        <v>178</v>
      </c>
      <c r="H454" s="208">
        <v>6</v>
      </c>
      <c r="I454" s="209"/>
      <c r="J454" s="210">
        <f>ROUND(I454*H454,2)</f>
        <v>0</v>
      </c>
      <c r="K454" s="206" t="s">
        <v>19</v>
      </c>
      <c r="L454" s="44"/>
      <c r="M454" s="211" t="s">
        <v>19</v>
      </c>
      <c r="N454" s="212" t="s">
        <v>44</v>
      </c>
      <c r="O454" s="84"/>
      <c r="P454" s="213">
        <f>O454*H454</f>
        <v>0</v>
      </c>
      <c r="Q454" s="213">
        <v>0</v>
      </c>
      <c r="R454" s="213">
        <f>Q454*H454</f>
        <v>0</v>
      </c>
      <c r="S454" s="213">
        <v>0</v>
      </c>
      <c r="T454" s="214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15" t="s">
        <v>141</v>
      </c>
      <c r="AT454" s="215" t="s">
        <v>126</v>
      </c>
      <c r="AU454" s="215" t="s">
        <v>83</v>
      </c>
      <c r="AY454" s="17" t="s">
        <v>123</v>
      </c>
      <c r="BE454" s="216">
        <f>IF(N454="základní",J454,0)</f>
        <v>0</v>
      </c>
      <c r="BF454" s="216">
        <f>IF(N454="snížená",J454,0)</f>
        <v>0</v>
      </c>
      <c r="BG454" s="216">
        <f>IF(N454="zákl. přenesená",J454,0)</f>
        <v>0</v>
      </c>
      <c r="BH454" s="216">
        <f>IF(N454="sníž. přenesená",J454,0)</f>
        <v>0</v>
      </c>
      <c r="BI454" s="216">
        <f>IF(N454="nulová",J454,0)</f>
        <v>0</v>
      </c>
      <c r="BJ454" s="17" t="s">
        <v>81</v>
      </c>
      <c r="BK454" s="216">
        <f>ROUND(I454*H454,2)</f>
        <v>0</v>
      </c>
      <c r="BL454" s="17" t="s">
        <v>141</v>
      </c>
      <c r="BM454" s="215" t="s">
        <v>824</v>
      </c>
    </row>
    <row r="455" spans="1:47" s="2" customFormat="1" ht="12">
      <c r="A455" s="38"/>
      <c r="B455" s="39"/>
      <c r="C455" s="40"/>
      <c r="D455" s="217" t="s">
        <v>132</v>
      </c>
      <c r="E455" s="40"/>
      <c r="F455" s="218" t="s">
        <v>825</v>
      </c>
      <c r="G455" s="40"/>
      <c r="H455" s="40"/>
      <c r="I455" s="219"/>
      <c r="J455" s="40"/>
      <c r="K455" s="40"/>
      <c r="L455" s="44"/>
      <c r="M455" s="220"/>
      <c r="N455" s="221"/>
      <c r="O455" s="84"/>
      <c r="P455" s="84"/>
      <c r="Q455" s="84"/>
      <c r="R455" s="84"/>
      <c r="S455" s="84"/>
      <c r="T455" s="85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132</v>
      </c>
      <c r="AU455" s="17" t="s">
        <v>83</v>
      </c>
    </row>
    <row r="456" spans="1:65" s="2" customFormat="1" ht="16.5" customHeight="1">
      <c r="A456" s="38"/>
      <c r="B456" s="39"/>
      <c r="C456" s="204" t="s">
        <v>826</v>
      </c>
      <c r="D456" s="204" t="s">
        <v>126</v>
      </c>
      <c r="E456" s="205" t="s">
        <v>827</v>
      </c>
      <c r="F456" s="206" t="s">
        <v>828</v>
      </c>
      <c r="G456" s="207" t="s">
        <v>129</v>
      </c>
      <c r="H456" s="208">
        <v>1</v>
      </c>
      <c r="I456" s="209"/>
      <c r="J456" s="210">
        <f>ROUND(I456*H456,2)</f>
        <v>0</v>
      </c>
      <c r="K456" s="206" t="s">
        <v>19</v>
      </c>
      <c r="L456" s="44"/>
      <c r="M456" s="211" t="s">
        <v>19</v>
      </c>
      <c r="N456" s="212" t="s">
        <v>44</v>
      </c>
      <c r="O456" s="84"/>
      <c r="P456" s="213">
        <f>O456*H456</f>
        <v>0</v>
      </c>
      <c r="Q456" s="213">
        <v>0</v>
      </c>
      <c r="R456" s="213">
        <f>Q456*H456</f>
        <v>0</v>
      </c>
      <c r="S456" s="213">
        <v>0</v>
      </c>
      <c r="T456" s="214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15" t="s">
        <v>141</v>
      </c>
      <c r="AT456" s="215" t="s">
        <v>126</v>
      </c>
      <c r="AU456" s="215" t="s">
        <v>83</v>
      </c>
      <c r="AY456" s="17" t="s">
        <v>123</v>
      </c>
      <c r="BE456" s="216">
        <f>IF(N456="základní",J456,0)</f>
        <v>0</v>
      </c>
      <c r="BF456" s="216">
        <f>IF(N456="snížená",J456,0)</f>
        <v>0</v>
      </c>
      <c r="BG456" s="216">
        <f>IF(N456="zákl. přenesená",J456,0)</f>
        <v>0</v>
      </c>
      <c r="BH456" s="216">
        <f>IF(N456="sníž. přenesená",J456,0)</f>
        <v>0</v>
      </c>
      <c r="BI456" s="216">
        <f>IF(N456="nulová",J456,0)</f>
        <v>0</v>
      </c>
      <c r="BJ456" s="17" t="s">
        <v>81</v>
      </c>
      <c r="BK456" s="216">
        <f>ROUND(I456*H456,2)</f>
        <v>0</v>
      </c>
      <c r="BL456" s="17" t="s">
        <v>141</v>
      </c>
      <c r="BM456" s="215" t="s">
        <v>829</v>
      </c>
    </row>
    <row r="457" spans="1:47" s="2" customFormat="1" ht="12">
      <c r="A457" s="38"/>
      <c r="B457" s="39"/>
      <c r="C457" s="40"/>
      <c r="D457" s="217" t="s">
        <v>132</v>
      </c>
      <c r="E457" s="40"/>
      <c r="F457" s="218" t="s">
        <v>830</v>
      </c>
      <c r="G457" s="40"/>
      <c r="H457" s="40"/>
      <c r="I457" s="219"/>
      <c r="J457" s="40"/>
      <c r="K457" s="40"/>
      <c r="L457" s="44"/>
      <c r="M457" s="220"/>
      <c r="N457" s="221"/>
      <c r="O457" s="84"/>
      <c r="P457" s="84"/>
      <c r="Q457" s="84"/>
      <c r="R457" s="84"/>
      <c r="S457" s="84"/>
      <c r="T457" s="85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7" t="s">
        <v>132</v>
      </c>
      <c r="AU457" s="17" t="s">
        <v>83</v>
      </c>
    </row>
    <row r="458" spans="1:63" s="12" customFormat="1" ht="25.9" customHeight="1">
      <c r="A458" s="12"/>
      <c r="B458" s="188"/>
      <c r="C458" s="189"/>
      <c r="D458" s="190" t="s">
        <v>72</v>
      </c>
      <c r="E458" s="191" t="s">
        <v>831</v>
      </c>
      <c r="F458" s="191" t="s">
        <v>832</v>
      </c>
      <c r="G458" s="189"/>
      <c r="H458" s="189"/>
      <c r="I458" s="192"/>
      <c r="J458" s="193">
        <f>BK458</f>
        <v>0</v>
      </c>
      <c r="K458" s="189"/>
      <c r="L458" s="194"/>
      <c r="M458" s="195"/>
      <c r="N458" s="196"/>
      <c r="O458" s="196"/>
      <c r="P458" s="197">
        <f>P459+P468+P489</f>
        <v>0</v>
      </c>
      <c r="Q458" s="196"/>
      <c r="R458" s="197">
        <f>R459+R468+R489</f>
        <v>0.08288519999999999</v>
      </c>
      <c r="S458" s="196"/>
      <c r="T458" s="198">
        <f>T459+T468+T489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199" t="s">
        <v>83</v>
      </c>
      <c r="AT458" s="200" t="s">
        <v>72</v>
      </c>
      <c r="AU458" s="200" t="s">
        <v>73</v>
      </c>
      <c r="AY458" s="199" t="s">
        <v>123</v>
      </c>
      <c r="BK458" s="201">
        <f>BK459+BK468+BK489</f>
        <v>0</v>
      </c>
    </row>
    <row r="459" spans="1:63" s="12" customFormat="1" ht="22.8" customHeight="1">
      <c r="A459" s="12"/>
      <c r="B459" s="188"/>
      <c r="C459" s="189"/>
      <c r="D459" s="190" t="s">
        <v>72</v>
      </c>
      <c r="E459" s="202" t="s">
        <v>833</v>
      </c>
      <c r="F459" s="202" t="s">
        <v>834</v>
      </c>
      <c r="G459" s="189"/>
      <c r="H459" s="189"/>
      <c r="I459" s="192"/>
      <c r="J459" s="203">
        <f>BK459</f>
        <v>0</v>
      </c>
      <c r="K459" s="189"/>
      <c r="L459" s="194"/>
      <c r="M459" s="195"/>
      <c r="N459" s="196"/>
      <c r="O459" s="196"/>
      <c r="P459" s="197">
        <f>SUM(P460:P467)</f>
        <v>0</v>
      </c>
      <c r="Q459" s="196"/>
      <c r="R459" s="197">
        <f>SUM(R460:R467)</f>
        <v>0.08288519999999999</v>
      </c>
      <c r="S459" s="196"/>
      <c r="T459" s="198">
        <f>SUM(T460:T467)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199" t="s">
        <v>83</v>
      </c>
      <c r="AT459" s="200" t="s">
        <v>72</v>
      </c>
      <c r="AU459" s="200" t="s">
        <v>81</v>
      </c>
      <c r="AY459" s="199" t="s">
        <v>123</v>
      </c>
      <c r="BK459" s="201">
        <f>SUM(BK460:BK467)</f>
        <v>0</v>
      </c>
    </row>
    <row r="460" spans="1:65" s="2" customFormat="1" ht="16.5" customHeight="1">
      <c r="A460" s="38"/>
      <c r="B460" s="39"/>
      <c r="C460" s="204" t="s">
        <v>835</v>
      </c>
      <c r="D460" s="204" t="s">
        <v>126</v>
      </c>
      <c r="E460" s="205" t="s">
        <v>836</v>
      </c>
      <c r="F460" s="206" t="s">
        <v>837</v>
      </c>
      <c r="G460" s="207" t="s">
        <v>312</v>
      </c>
      <c r="H460" s="208">
        <v>204</v>
      </c>
      <c r="I460" s="209"/>
      <c r="J460" s="210">
        <f>ROUND(I460*H460,2)</f>
        <v>0</v>
      </c>
      <c r="K460" s="206" t="s">
        <v>313</v>
      </c>
      <c r="L460" s="44"/>
      <c r="M460" s="211" t="s">
        <v>19</v>
      </c>
      <c r="N460" s="212" t="s">
        <v>44</v>
      </c>
      <c r="O460" s="84"/>
      <c r="P460" s="213">
        <f>O460*H460</f>
        <v>0</v>
      </c>
      <c r="Q460" s="213">
        <v>4E-05</v>
      </c>
      <c r="R460" s="213">
        <f>Q460*H460</f>
        <v>0.00816</v>
      </c>
      <c r="S460" s="213">
        <v>0</v>
      </c>
      <c r="T460" s="214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15" t="s">
        <v>203</v>
      </c>
      <c r="AT460" s="215" t="s">
        <v>126</v>
      </c>
      <c r="AU460" s="215" t="s">
        <v>83</v>
      </c>
      <c r="AY460" s="17" t="s">
        <v>123</v>
      </c>
      <c r="BE460" s="216">
        <f>IF(N460="základní",J460,0)</f>
        <v>0</v>
      </c>
      <c r="BF460" s="216">
        <f>IF(N460="snížená",J460,0)</f>
        <v>0</v>
      </c>
      <c r="BG460" s="216">
        <f>IF(N460="zákl. přenesená",J460,0)</f>
        <v>0</v>
      </c>
      <c r="BH460" s="216">
        <f>IF(N460="sníž. přenesená",J460,0)</f>
        <v>0</v>
      </c>
      <c r="BI460" s="216">
        <f>IF(N460="nulová",J460,0)</f>
        <v>0</v>
      </c>
      <c r="BJ460" s="17" t="s">
        <v>81</v>
      </c>
      <c r="BK460" s="216">
        <f>ROUND(I460*H460,2)</f>
        <v>0</v>
      </c>
      <c r="BL460" s="17" t="s">
        <v>203</v>
      </c>
      <c r="BM460" s="215" t="s">
        <v>838</v>
      </c>
    </row>
    <row r="461" spans="1:47" s="2" customFormat="1" ht="12">
      <c r="A461" s="38"/>
      <c r="B461" s="39"/>
      <c r="C461" s="40"/>
      <c r="D461" s="217" t="s">
        <v>132</v>
      </c>
      <c r="E461" s="40"/>
      <c r="F461" s="218" t="s">
        <v>839</v>
      </c>
      <c r="G461" s="40"/>
      <c r="H461" s="40"/>
      <c r="I461" s="219"/>
      <c r="J461" s="40"/>
      <c r="K461" s="40"/>
      <c r="L461" s="44"/>
      <c r="M461" s="220"/>
      <c r="N461" s="221"/>
      <c r="O461" s="84"/>
      <c r="P461" s="84"/>
      <c r="Q461" s="84"/>
      <c r="R461" s="84"/>
      <c r="S461" s="84"/>
      <c r="T461" s="85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132</v>
      </c>
      <c r="AU461" s="17" t="s">
        <v>83</v>
      </c>
    </row>
    <row r="462" spans="1:47" s="2" customFormat="1" ht="12">
      <c r="A462" s="38"/>
      <c r="B462" s="39"/>
      <c r="C462" s="40"/>
      <c r="D462" s="229" t="s">
        <v>316</v>
      </c>
      <c r="E462" s="40"/>
      <c r="F462" s="230" t="s">
        <v>840</v>
      </c>
      <c r="G462" s="40"/>
      <c r="H462" s="40"/>
      <c r="I462" s="219"/>
      <c r="J462" s="40"/>
      <c r="K462" s="40"/>
      <c r="L462" s="44"/>
      <c r="M462" s="220"/>
      <c r="N462" s="221"/>
      <c r="O462" s="84"/>
      <c r="P462" s="84"/>
      <c r="Q462" s="84"/>
      <c r="R462" s="84"/>
      <c r="S462" s="84"/>
      <c r="T462" s="85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7" t="s">
        <v>316</v>
      </c>
      <c r="AU462" s="17" t="s">
        <v>83</v>
      </c>
    </row>
    <row r="463" spans="1:51" s="13" customFormat="1" ht="12">
      <c r="A463" s="13"/>
      <c r="B463" s="231"/>
      <c r="C463" s="232"/>
      <c r="D463" s="217" t="s">
        <v>318</v>
      </c>
      <c r="E463" s="233" t="s">
        <v>251</v>
      </c>
      <c r="F463" s="234" t="s">
        <v>841</v>
      </c>
      <c r="G463" s="232"/>
      <c r="H463" s="235">
        <v>204</v>
      </c>
      <c r="I463" s="236"/>
      <c r="J463" s="232"/>
      <c r="K463" s="232"/>
      <c r="L463" s="237"/>
      <c r="M463" s="238"/>
      <c r="N463" s="239"/>
      <c r="O463" s="239"/>
      <c r="P463" s="239"/>
      <c r="Q463" s="239"/>
      <c r="R463" s="239"/>
      <c r="S463" s="239"/>
      <c r="T463" s="240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1" t="s">
        <v>318</v>
      </c>
      <c r="AU463" s="241" t="s">
        <v>83</v>
      </c>
      <c r="AV463" s="13" t="s">
        <v>83</v>
      </c>
      <c r="AW463" s="13" t="s">
        <v>35</v>
      </c>
      <c r="AX463" s="13" t="s">
        <v>81</v>
      </c>
      <c r="AY463" s="241" t="s">
        <v>123</v>
      </c>
    </row>
    <row r="464" spans="1:65" s="2" customFormat="1" ht="16.5" customHeight="1">
      <c r="A464" s="38"/>
      <c r="B464" s="39"/>
      <c r="C464" s="253" t="s">
        <v>842</v>
      </c>
      <c r="D464" s="253" t="s">
        <v>407</v>
      </c>
      <c r="E464" s="254" t="s">
        <v>843</v>
      </c>
      <c r="F464" s="255" t="s">
        <v>844</v>
      </c>
      <c r="G464" s="256" t="s">
        <v>312</v>
      </c>
      <c r="H464" s="257">
        <v>249.084</v>
      </c>
      <c r="I464" s="258"/>
      <c r="J464" s="259">
        <f>ROUND(I464*H464,2)</f>
        <v>0</v>
      </c>
      <c r="K464" s="255" t="s">
        <v>313</v>
      </c>
      <c r="L464" s="260"/>
      <c r="M464" s="261" t="s">
        <v>19</v>
      </c>
      <c r="N464" s="262" t="s">
        <v>44</v>
      </c>
      <c r="O464" s="84"/>
      <c r="P464" s="213">
        <f>O464*H464</f>
        <v>0</v>
      </c>
      <c r="Q464" s="213">
        <v>0.0003</v>
      </c>
      <c r="R464" s="213">
        <f>Q464*H464</f>
        <v>0.07472519999999999</v>
      </c>
      <c r="S464" s="213">
        <v>0</v>
      </c>
      <c r="T464" s="214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15" t="s">
        <v>509</v>
      </c>
      <c r="AT464" s="215" t="s">
        <v>407</v>
      </c>
      <c r="AU464" s="215" t="s">
        <v>83</v>
      </c>
      <c r="AY464" s="17" t="s">
        <v>123</v>
      </c>
      <c r="BE464" s="216">
        <f>IF(N464="základní",J464,0)</f>
        <v>0</v>
      </c>
      <c r="BF464" s="216">
        <f>IF(N464="snížená",J464,0)</f>
        <v>0</v>
      </c>
      <c r="BG464" s="216">
        <f>IF(N464="zákl. přenesená",J464,0)</f>
        <v>0</v>
      </c>
      <c r="BH464" s="216">
        <f>IF(N464="sníž. přenesená",J464,0)</f>
        <v>0</v>
      </c>
      <c r="BI464" s="216">
        <f>IF(N464="nulová",J464,0)</f>
        <v>0</v>
      </c>
      <c r="BJ464" s="17" t="s">
        <v>81</v>
      </c>
      <c r="BK464" s="216">
        <f>ROUND(I464*H464,2)</f>
        <v>0</v>
      </c>
      <c r="BL464" s="17" t="s">
        <v>203</v>
      </c>
      <c r="BM464" s="215" t="s">
        <v>845</v>
      </c>
    </row>
    <row r="465" spans="1:47" s="2" customFormat="1" ht="12">
      <c r="A465" s="38"/>
      <c r="B465" s="39"/>
      <c r="C465" s="40"/>
      <c r="D465" s="217" t="s">
        <v>132</v>
      </c>
      <c r="E465" s="40"/>
      <c r="F465" s="218" t="s">
        <v>844</v>
      </c>
      <c r="G465" s="40"/>
      <c r="H465" s="40"/>
      <c r="I465" s="219"/>
      <c r="J465" s="40"/>
      <c r="K465" s="40"/>
      <c r="L465" s="44"/>
      <c r="M465" s="220"/>
      <c r="N465" s="221"/>
      <c r="O465" s="84"/>
      <c r="P465" s="84"/>
      <c r="Q465" s="84"/>
      <c r="R465" s="84"/>
      <c r="S465" s="84"/>
      <c r="T465" s="85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132</v>
      </c>
      <c r="AU465" s="17" t="s">
        <v>83</v>
      </c>
    </row>
    <row r="466" spans="1:51" s="13" customFormat="1" ht="12">
      <c r="A466" s="13"/>
      <c r="B466" s="231"/>
      <c r="C466" s="232"/>
      <c r="D466" s="217" t="s">
        <v>318</v>
      </c>
      <c r="E466" s="233" t="s">
        <v>19</v>
      </c>
      <c r="F466" s="234" t="s">
        <v>251</v>
      </c>
      <c r="G466" s="232"/>
      <c r="H466" s="235">
        <v>204</v>
      </c>
      <c r="I466" s="236"/>
      <c r="J466" s="232"/>
      <c r="K466" s="232"/>
      <c r="L466" s="237"/>
      <c r="M466" s="238"/>
      <c r="N466" s="239"/>
      <c r="O466" s="239"/>
      <c r="P466" s="239"/>
      <c r="Q466" s="239"/>
      <c r="R466" s="239"/>
      <c r="S466" s="239"/>
      <c r="T466" s="240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1" t="s">
        <v>318</v>
      </c>
      <c r="AU466" s="241" t="s">
        <v>83</v>
      </c>
      <c r="AV466" s="13" t="s">
        <v>83</v>
      </c>
      <c r="AW466" s="13" t="s">
        <v>35</v>
      </c>
      <c r="AX466" s="13" t="s">
        <v>81</v>
      </c>
      <c r="AY466" s="241" t="s">
        <v>123</v>
      </c>
    </row>
    <row r="467" spans="1:51" s="13" customFormat="1" ht="12">
      <c r="A467" s="13"/>
      <c r="B467" s="231"/>
      <c r="C467" s="232"/>
      <c r="D467" s="217" t="s">
        <v>318</v>
      </c>
      <c r="E467" s="232"/>
      <c r="F467" s="234" t="s">
        <v>846</v>
      </c>
      <c r="G467" s="232"/>
      <c r="H467" s="235">
        <v>249.084</v>
      </c>
      <c r="I467" s="236"/>
      <c r="J467" s="232"/>
      <c r="K467" s="232"/>
      <c r="L467" s="237"/>
      <c r="M467" s="238"/>
      <c r="N467" s="239"/>
      <c r="O467" s="239"/>
      <c r="P467" s="239"/>
      <c r="Q467" s="239"/>
      <c r="R467" s="239"/>
      <c r="S467" s="239"/>
      <c r="T467" s="240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1" t="s">
        <v>318</v>
      </c>
      <c r="AU467" s="241" t="s">
        <v>83</v>
      </c>
      <c r="AV467" s="13" t="s">
        <v>83</v>
      </c>
      <c r="AW467" s="13" t="s">
        <v>4</v>
      </c>
      <c r="AX467" s="13" t="s">
        <v>81</v>
      </c>
      <c r="AY467" s="241" t="s">
        <v>123</v>
      </c>
    </row>
    <row r="468" spans="1:63" s="12" customFormat="1" ht="22.8" customHeight="1">
      <c r="A468" s="12"/>
      <c r="B468" s="188"/>
      <c r="C468" s="189"/>
      <c r="D468" s="190" t="s">
        <v>72</v>
      </c>
      <c r="E468" s="202" t="s">
        <v>847</v>
      </c>
      <c r="F468" s="202" t="s">
        <v>848</v>
      </c>
      <c r="G468" s="189"/>
      <c r="H468" s="189"/>
      <c r="I468" s="192"/>
      <c r="J468" s="203">
        <f>BK468</f>
        <v>0</v>
      </c>
      <c r="K468" s="189"/>
      <c r="L468" s="194"/>
      <c r="M468" s="195"/>
      <c r="N468" s="196"/>
      <c r="O468" s="196"/>
      <c r="P468" s="197">
        <f>SUM(P469:P488)</f>
        <v>0</v>
      </c>
      <c r="Q468" s="196"/>
      <c r="R468" s="197">
        <f>SUM(R469:R488)</f>
        <v>0</v>
      </c>
      <c r="S468" s="196"/>
      <c r="T468" s="198">
        <f>SUM(T469:T488)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199" t="s">
        <v>81</v>
      </c>
      <c r="AT468" s="200" t="s">
        <v>72</v>
      </c>
      <c r="AU468" s="200" t="s">
        <v>81</v>
      </c>
      <c r="AY468" s="199" t="s">
        <v>123</v>
      </c>
      <c r="BK468" s="201">
        <f>SUM(BK469:BK488)</f>
        <v>0</v>
      </c>
    </row>
    <row r="469" spans="1:65" s="2" customFormat="1" ht="16.5" customHeight="1">
      <c r="A469" s="38"/>
      <c r="B469" s="39"/>
      <c r="C469" s="204" t="s">
        <v>849</v>
      </c>
      <c r="D469" s="204" t="s">
        <v>126</v>
      </c>
      <c r="E469" s="205" t="s">
        <v>850</v>
      </c>
      <c r="F469" s="206" t="s">
        <v>851</v>
      </c>
      <c r="G469" s="207" t="s">
        <v>410</v>
      </c>
      <c r="H469" s="208">
        <v>84.87</v>
      </c>
      <c r="I469" s="209"/>
      <c r="J469" s="210">
        <f>ROUND(I469*H469,2)</f>
        <v>0</v>
      </c>
      <c r="K469" s="206" t="s">
        <v>19</v>
      </c>
      <c r="L469" s="44"/>
      <c r="M469" s="211" t="s">
        <v>19</v>
      </c>
      <c r="N469" s="212" t="s">
        <v>44</v>
      </c>
      <c r="O469" s="84"/>
      <c r="P469" s="213">
        <f>O469*H469</f>
        <v>0</v>
      </c>
      <c r="Q469" s="213">
        <v>0</v>
      </c>
      <c r="R469" s="213">
        <f>Q469*H469</f>
        <v>0</v>
      </c>
      <c r="S469" s="213">
        <v>0</v>
      </c>
      <c r="T469" s="214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15" t="s">
        <v>141</v>
      </c>
      <c r="AT469" s="215" t="s">
        <v>126</v>
      </c>
      <c r="AU469" s="215" t="s">
        <v>83</v>
      </c>
      <c r="AY469" s="17" t="s">
        <v>123</v>
      </c>
      <c r="BE469" s="216">
        <f>IF(N469="základní",J469,0)</f>
        <v>0</v>
      </c>
      <c r="BF469" s="216">
        <f>IF(N469="snížená",J469,0)</f>
        <v>0</v>
      </c>
      <c r="BG469" s="216">
        <f>IF(N469="zákl. přenesená",J469,0)</f>
        <v>0</v>
      </c>
      <c r="BH469" s="216">
        <f>IF(N469="sníž. přenesená",J469,0)</f>
        <v>0</v>
      </c>
      <c r="BI469" s="216">
        <f>IF(N469="nulová",J469,0)</f>
        <v>0</v>
      </c>
      <c r="BJ469" s="17" t="s">
        <v>81</v>
      </c>
      <c r="BK469" s="216">
        <f>ROUND(I469*H469,2)</f>
        <v>0</v>
      </c>
      <c r="BL469" s="17" t="s">
        <v>141</v>
      </c>
      <c r="BM469" s="215" t="s">
        <v>852</v>
      </c>
    </row>
    <row r="470" spans="1:47" s="2" customFormat="1" ht="12">
      <c r="A470" s="38"/>
      <c r="B470" s="39"/>
      <c r="C470" s="40"/>
      <c r="D470" s="217" t="s">
        <v>132</v>
      </c>
      <c r="E470" s="40"/>
      <c r="F470" s="218" t="s">
        <v>853</v>
      </c>
      <c r="G470" s="40"/>
      <c r="H470" s="40"/>
      <c r="I470" s="219"/>
      <c r="J470" s="40"/>
      <c r="K470" s="40"/>
      <c r="L470" s="44"/>
      <c r="M470" s="220"/>
      <c r="N470" s="221"/>
      <c r="O470" s="84"/>
      <c r="P470" s="84"/>
      <c r="Q470" s="84"/>
      <c r="R470" s="84"/>
      <c r="S470" s="84"/>
      <c r="T470" s="85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132</v>
      </c>
      <c r="AU470" s="17" t="s">
        <v>83</v>
      </c>
    </row>
    <row r="471" spans="1:51" s="13" customFormat="1" ht="12">
      <c r="A471" s="13"/>
      <c r="B471" s="231"/>
      <c r="C471" s="232"/>
      <c r="D471" s="217" t="s">
        <v>318</v>
      </c>
      <c r="E471" s="233" t="s">
        <v>19</v>
      </c>
      <c r="F471" s="234" t="s">
        <v>854</v>
      </c>
      <c r="G471" s="232"/>
      <c r="H471" s="235">
        <v>84.87</v>
      </c>
      <c r="I471" s="236"/>
      <c r="J471" s="232"/>
      <c r="K471" s="232"/>
      <c r="L471" s="237"/>
      <c r="M471" s="238"/>
      <c r="N471" s="239"/>
      <c r="O471" s="239"/>
      <c r="P471" s="239"/>
      <c r="Q471" s="239"/>
      <c r="R471" s="239"/>
      <c r="S471" s="239"/>
      <c r="T471" s="240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1" t="s">
        <v>318</v>
      </c>
      <c r="AU471" s="241" t="s">
        <v>83</v>
      </c>
      <c r="AV471" s="13" t="s">
        <v>83</v>
      </c>
      <c r="AW471" s="13" t="s">
        <v>35</v>
      </c>
      <c r="AX471" s="13" t="s">
        <v>81</v>
      </c>
      <c r="AY471" s="241" t="s">
        <v>123</v>
      </c>
    </row>
    <row r="472" spans="1:65" s="2" customFormat="1" ht="24.15" customHeight="1">
      <c r="A472" s="38"/>
      <c r="B472" s="39"/>
      <c r="C472" s="204" t="s">
        <v>855</v>
      </c>
      <c r="D472" s="204" t="s">
        <v>126</v>
      </c>
      <c r="E472" s="205" t="s">
        <v>856</v>
      </c>
      <c r="F472" s="206" t="s">
        <v>857</v>
      </c>
      <c r="G472" s="207" t="s">
        <v>410</v>
      </c>
      <c r="H472" s="208">
        <v>20.02</v>
      </c>
      <c r="I472" s="209"/>
      <c r="J472" s="210">
        <f>ROUND(I472*H472,2)</f>
        <v>0</v>
      </c>
      <c r="K472" s="206" t="s">
        <v>19</v>
      </c>
      <c r="L472" s="44"/>
      <c r="M472" s="211" t="s">
        <v>19</v>
      </c>
      <c r="N472" s="212" t="s">
        <v>44</v>
      </c>
      <c r="O472" s="84"/>
      <c r="P472" s="213">
        <f>O472*H472</f>
        <v>0</v>
      </c>
      <c r="Q472" s="213">
        <v>0</v>
      </c>
      <c r="R472" s="213">
        <f>Q472*H472</f>
        <v>0</v>
      </c>
      <c r="S472" s="213">
        <v>0</v>
      </c>
      <c r="T472" s="214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15" t="s">
        <v>141</v>
      </c>
      <c r="AT472" s="215" t="s">
        <v>126</v>
      </c>
      <c r="AU472" s="215" t="s">
        <v>83</v>
      </c>
      <c r="AY472" s="17" t="s">
        <v>123</v>
      </c>
      <c r="BE472" s="216">
        <f>IF(N472="základní",J472,0)</f>
        <v>0</v>
      </c>
      <c r="BF472" s="216">
        <f>IF(N472="snížená",J472,0)</f>
        <v>0</v>
      </c>
      <c r="BG472" s="216">
        <f>IF(N472="zákl. přenesená",J472,0)</f>
        <v>0</v>
      </c>
      <c r="BH472" s="216">
        <f>IF(N472="sníž. přenesená",J472,0)</f>
        <v>0</v>
      </c>
      <c r="BI472" s="216">
        <f>IF(N472="nulová",J472,0)</f>
        <v>0</v>
      </c>
      <c r="BJ472" s="17" t="s">
        <v>81</v>
      </c>
      <c r="BK472" s="216">
        <f>ROUND(I472*H472,2)</f>
        <v>0</v>
      </c>
      <c r="BL472" s="17" t="s">
        <v>141</v>
      </c>
      <c r="BM472" s="215" t="s">
        <v>858</v>
      </c>
    </row>
    <row r="473" spans="1:47" s="2" customFormat="1" ht="12">
      <c r="A473" s="38"/>
      <c r="B473" s="39"/>
      <c r="C473" s="40"/>
      <c r="D473" s="217" t="s">
        <v>132</v>
      </c>
      <c r="E473" s="40"/>
      <c r="F473" s="218" t="s">
        <v>859</v>
      </c>
      <c r="G473" s="40"/>
      <c r="H473" s="40"/>
      <c r="I473" s="219"/>
      <c r="J473" s="40"/>
      <c r="K473" s="40"/>
      <c r="L473" s="44"/>
      <c r="M473" s="220"/>
      <c r="N473" s="221"/>
      <c r="O473" s="84"/>
      <c r="P473" s="84"/>
      <c r="Q473" s="84"/>
      <c r="R473" s="84"/>
      <c r="S473" s="84"/>
      <c r="T473" s="85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132</v>
      </c>
      <c r="AU473" s="17" t="s">
        <v>83</v>
      </c>
    </row>
    <row r="474" spans="1:47" s="2" customFormat="1" ht="12">
      <c r="A474" s="38"/>
      <c r="B474" s="39"/>
      <c r="C474" s="40"/>
      <c r="D474" s="217" t="s">
        <v>180</v>
      </c>
      <c r="E474" s="40"/>
      <c r="F474" s="222" t="s">
        <v>860</v>
      </c>
      <c r="G474" s="40"/>
      <c r="H474" s="40"/>
      <c r="I474" s="219"/>
      <c r="J474" s="40"/>
      <c r="K474" s="40"/>
      <c r="L474" s="44"/>
      <c r="M474" s="220"/>
      <c r="N474" s="221"/>
      <c r="O474" s="84"/>
      <c r="P474" s="84"/>
      <c r="Q474" s="84"/>
      <c r="R474" s="84"/>
      <c r="S474" s="84"/>
      <c r="T474" s="85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180</v>
      </c>
      <c r="AU474" s="17" t="s">
        <v>83</v>
      </c>
    </row>
    <row r="475" spans="1:51" s="13" customFormat="1" ht="12">
      <c r="A475" s="13"/>
      <c r="B475" s="231"/>
      <c r="C475" s="232"/>
      <c r="D475" s="217" t="s">
        <v>318</v>
      </c>
      <c r="E475" s="233" t="s">
        <v>19</v>
      </c>
      <c r="F475" s="234" t="s">
        <v>861</v>
      </c>
      <c r="G475" s="232"/>
      <c r="H475" s="235">
        <v>32.64</v>
      </c>
      <c r="I475" s="236"/>
      <c r="J475" s="232"/>
      <c r="K475" s="232"/>
      <c r="L475" s="237"/>
      <c r="M475" s="238"/>
      <c r="N475" s="239"/>
      <c r="O475" s="239"/>
      <c r="P475" s="239"/>
      <c r="Q475" s="239"/>
      <c r="R475" s="239"/>
      <c r="S475" s="239"/>
      <c r="T475" s="240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1" t="s">
        <v>318</v>
      </c>
      <c r="AU475" s="241" t="s">
        <v>83</v>
      </c>
      <c r="AV475" s="13" t="s">
        <v>83</v>
      </c>
      <c r="AW475" s="13" t="s">
        <v>35</v>
      </c>
      <c r="AX475" s="13" t="s">
        <v>73</v>
      </c>
      <c r="AY475" s="241" t="s">
        <v>123</v>
      </c>
    </row>
    <row r="476" spans="1:51" s="13" customFormat="1" ht="12">
      <c r="A476" s="13"/>
      <c r="B476" s="231"/>
      <c r="C476" s="232"/>
      <c r="D476" s="217" t="s">
        <v>318</v>
      </c>
      <c r="E476" s="233" t="s">
        <v>19</v>
      </c>
      <c r="F476" s="234" t="s">
        <v>862</v>
      </c>
      <c r="G476" s="232"/>
      <c r="H476" s="235">
        <v>20.02</v>
      </c>
      <c r="I476" s="236"/>
      <c r="J476" s="232"/>
      <c r="K476" s="232"/>
      <c r="L476" s="237"/>
      <c r="M476" s="238"/>
      <c r="N476" s="239"/>
      <c r="O476" s="239"/>
      <c r="P476" s="239"/>
      <c r="Q476" s="239"/>
      <c r="R476" s="239"/>
      <c r="S476" s="239"/>
      <c r="T476" s="240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1" t="s">
        <v>318</v>
      </c>
      <c r="AU476" s="241" t="s">
        <v>83</v>
      </c>
      <c r="AV476" s="13" t="s">
        <v>83</v>
      </c>
      <c r="AW476" s="13" t="s">
        <v>35</v>
      </c>
      <c r="AX476" s="13" t="s">
        <v>81</v>
      </c>
      <c r="AY476" s="241" t="s">
        <v>123</v>
      </c>
    </row>
    <row r="477" spans="1:65" s="2" customFormat="1" ht="24.15" customHeight="1">
      <c r="A477" s="38"/>
      <c r="B477" s="39"/>
      <c r="C477" s="204" t="s">
        <v>863</v>
      </c>
      <c r="D477" s="204" t="s">
        <v>126</v>
      </c>
      <c r="E477" s="205" t="s">
        <v>864</v>
      </c>
      <c r="F477" s="206" t="s">
        <v>865</v>
      </c>
      <c r="G477" s="207" t="s">
        <v>410</v>
      </c>
      <c r="H477" s="208">
        <v>243.973</v>
      </c>
      <c r="I477" s="209"/>
      <c r="J477" s="210">
        <f>ROUND(I477*H477,2)</f>
        <v>0</v>
      </c>
      <c r="K477" s="206" t="s">
        <v>19</v>
      </c>
      <c r="L477" s="44"/>
      <c r="M477" s="211" t="s">
        <v>19</v>
      </c>
      <c r="N477" s="212" t="s">
        <v>44</v>
      </c>
      <c r="O477" s="84"/>
      <c r="P477" s="213">
        <f>O477*H477</f>
        <v>0</v>
      </c>
      <c r="Q477" s="213">
        <v>0</v>
      </c>
      <c r="R477" s="213">
        <f>Q477*H477</f>
        <v>0</v>
      </c>
      <c r="S477" s="213">
        <v>0</v>
      </c>
      <c r="T477" s="214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15" t="s">
        <v>141</v>
      </c>
      <c r="AT477" s="215" t="s">
        <v>126</v>
      </c>
      <c r="AU477" s="215" t="s">
        <v>83</v>
      </c>
      <c r="AY477" s="17" t="s">
        <v>123</v>
      </c>
      <c r="BE477" s="216">
        <f>IF(N477="základní",J477,0)</f>
        <v>0</v>
      </c>
      <c r="BF477" s="216">
        <f>IF(N477="snížená",J477,0)</f>
        <v>0</v>
      </c>
      <c r="BG477" s="216">
        <f>IF(N477="zákl. přenesená",J477,0)</f>
        <v>0</v>
      </c>
      <c r="BH477" s="216">
        <f>IF(N477="sníž. přenesená",J477,0)</f>
        <v>0</v>
      </c>
      <c r="BI477" s="216">
        <f>IF(N477="nulová",J477,0)</f>
        <v>0</v>
      </c>
      <c r="BJ477" s="17" t="s">
        <v>81</v>
      </c>
      <c r="BK477" s="216">
        <f>ROUND(I477*H477,2)</f>
        <v>0</v>
      </c>
      <c r="BL477" s="17" t="s">
        <v>141</v>
      </c>
      <c r="BM477" s="215" t="s">
        <v>866</v>
      </c>
    </row>
    <row r="478" spans="1:47" s="2" customFormat="1" ht="12">
      <c r="A478" s="38"/>
      <c r="B478" s="39"/>
      <c r="C478" s="40"/>
      <c r="D478" s="217" t="s">
        <v>132</v>
      </c>
      <c r="E478" s="40"/>
      <c r="F478" s="218" t="s">
        <v>867</v>
      </c>
      <c r="G478" s="40"/>
      <c r="H478" s="40"/>
      <c r="I478" s="219"/>
      <c r="J478" s="40"/>
      <c r="K478" s="40"/>
      <c r="L478" s="44"/>
      <c r="M478" s="220"/>
      <c r="N478" s="221"/>
      <c r="O478" s="84"/>
      <c r="P478" s="84"/>
      <c r="Q478" s="84"/>
      <c r="R478" s="84"/>
      <c r="S478" s="84"/>
      <c r="T478" s="85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T478" s="17" t="s">
        <v>132</v>
      </c>
      <c r="AU478" s="17" t="s">
        <v>83</v>
      </c>
    </row>
    <row r="479" spans="1:47" s="2" customFormat="1" ht="12">
      <c r="A479" s="38"/>
      <c r="B479" s="39"/>
      <c r="C479" s="40"/>
      <c r="D479" s="217" t="s">
        <v>180</v>
      </c>
      <c r="E479" s="40"/>
      <c r="F479" s="222" t="s">
        <v>860</v>
      </c>
      <c r="G479" s="40"/>
      <c r="H479" s="40"/>
      <c r="I479" s="219"/>
      <c r="J479" s="40"/>
      <c r="K479" s="40"/>
      <c r="L479" s="44"/>
      <c r="M479" s="220"/>
      <c r="N479" s="221"/>
      <c r="O479" s="84"/>
      <c r="P479" s="84"/>
      <c r="Q479" s="84"/>
      <c r="R479" s="84"/>
      <c r="S479" s="84"/>
      <c r="T479" s="85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180</v>
      </c>
      <c r="AU479" s="17" t="s">
        <v>83</v>
      </c>
    </row>
    <row r="480" spans="1:51" s="13" customFormat="1" ht="12">
      <c r="A480" s="13"/>
      <c r="B480" s="231"/>
      <c r="C480" s="232"/>
      <c r="D480" s="217" t="s">
        <v>318</v>
      </c>
      <c r="E480" s="233" t="s">
        <v>19</v>
      </c>
      <c r="F480" s="234" t="s">
        <v>868</v>
      </c>
      <c r="G480" s="232"/>
      <c r="H480" s="235">
        <v>18.473</v>
      </c>
      <c r="I480" s="236"/>
      <c r="J480" s="232"/>
      <c r="K480" s="232"/>
      <c r="L480" s="237"/>
      <c r="M480" s="238"/>
      <c r="N480" s="239"/>
      <c r="O480" s="239"/>
      <c r="P480" s="239"/>
      <c r="Q480" s="239"/>
      <c r="R480" s="239"/>
      <c r="S480" s="239"/>
      <c r="T480" s="240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1" t="s">
        <v>318</v>
      </c>
      <c r="AU480" s="241" t="s">
        <v>83</v>
      </c>
      <c r="AV480" s="13" t="s">
        <v>83</v>
      </c>
      <c r="AW480" s="13" t="s">
        <v>35</v>
      </c>
      <c r="AX480" s="13" t="s">
        <v>73</v>
      </c>
      <c r="AY480" s="241" t="s">
        <v>123</v>
      </c>
    </row>
    <row r="481" spans="1:51" s="13" customFormat="1" ht="12">
      <c r="A481" s="13"/>
      <c r="B481" s="231"/>
      <c r="C481" s="232"/>
      <c r="D481" s="217" t="s">
        <v>318</v>
      </c>
      <c r="E481" s="233" t="s">
        <v>19</v>
      </c>
      <c r="F481" s="234" t="s">
        <v>869</v>
      </c>
      <c r="G481" s="232"/>
      <c r="H481" s="235">
        <v>225.5</v>
      </c>
      <c r="I481" s="236"/>
      <c r="J481" s="232"/>
      <c r="K481" s="232"/>
      <c r="L481" s="237"/>
      <c r="M481" s="238"/>
      <c r="N481" s="239"/>
      <c r="O481" s="239"/>
      <c r="P481" s="239"/>
      <c r="Q481" s="239"/>
      <c r="R481" s="239"/>
      <c r="S481" s="239"/>
      <c r="T481" s="240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1" t="s">
        <v>318</v>
      </c>
      <c r="AU481" s="241" t="s">
        <v>83</v>
      </c>
      <c r="AV481" s="13" t="s">
        <v>83</v>
      </c>
      <c r="AW481" s="13" t="s">
        <v>35</v>
      </c>
      <c r="AX481" s="13" t="s">
        <v>73</v>
      </c>
      <c r="AY481" s="241" t="s">
        <v>123</v>
      </c>
    </row>
    <row r="482" spans="1:51" s="14" customFormat="1" ht="12">
      <c r="A482" s="14"/>
      <c r="B482" s="242"/>
      <c r="C482" s="243"/>
      <c r="D482" s="217" t="s">
        <v>318</v>
      </c>
      <c r="E482" s="244" t="s">
        <v>19</v>
      </c>
      <c r="F482" s="245" t="s">
        <v>380</v>
      </c>
      <c r="G482" s="243"/>
      <c r="H482" s="246">
        <v>243.973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2" t="s">
        <v>318</v>
      </c>
      <c r="AU482" s="252" t="s">
        <v>83</v>
      </c>
      <c r="AV482" s="14" t="s">
        <v>141</v>
      </c>
      <c r="AW482" s="14" t="s">
        <v>35</v>
      </c>
      <c r="AX482" s="14" t="s">
        <v>81</v>
      </c>
      <c r="AY482" s="252" t="s">
        <v>123</v>
      </c>
    </row>
    <row r="483" spans="1:65" s="2" customFormat="1" ht="21.75" customHeight="1">
      <c r="A483" s="38"/>
      <c r="B483" s="39"/>
      <c r="C483" s="204" t="s">
        <v>870</v>
      </c>
      <c r="D483" s="204" t="s">
        <v>126</v>
      </c>
      <c r="E483" s="205" t="s">
        <v>871</v>
      </c>
      <c r="F483" s="206" t="s">
        <v>872</v>
      </c>
      <c r="G483" s="207" t="s">
        <v>410</v>
      </c>
      <c r="H483" s="208">
        <v>832.764</v>
      </c>
      <c r="I483" s="209"/>
      <c r="J483" s="210">
        <f>ROUND(I483*H483,2)</f>
        <v>0</v>
      </c>
      <c r="K483" s="206" t="s">
        <v>19</v>
      </c>
      <c r="L483" s="44"/>
      <c r="M483" s="211" t="s">
        <v>19</v>
      </c>
      <c r="N483" s="212" t="s">
        <v>44</v>
      </c>
      <c r="O483" s="84"/>
      <c r="P483" s="213">
        <f>O483*H483</f>
        <v>0</v>
      </c>
      <c r="Q483" s="213">
        <v>0</v>
      </c>
      <c r="R483" s="213">
        <f>Q483*H483</f>
        <v>0</v>
      </c>
      <c r="S483" s="213">
        <v>0</v>
      </c>
      <c r="T483" s="214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15" t="s">
        <v>141</v>
      </c>
      <c r="AT483" s="215" t="s">
        <v>126</v>
      </c>
      <c r="AU483" s="215" t="s">
        <v>83</v>
      </c>
      <c r="AY483" s="17" t="s">
        <v>123</v>
      </c>
      <c r="BE483" s="216">
        <f>IF(N483="základní",J483,0)</f>
        <v>0</v>
      </c>
      <c r="BF483" s="216">
        <f>IF(N483="snížená",J483,0)</f>
        <v>0</v>
      </c>
      <c r="BG483" s="216">
        <f>IF(N483="zákl. přenesená",J483,0)</f>
        <v>0</v>
      </c>
      <c r="BH483" s="216">
        <f>IF(N483="sníž. přenesená",J483,0)</f>
        <v>0</v>
      </c>
      <c r="BI483" s="216">
        <f>IF(N483="nulová",J483,0)</f>
        <v>0</v>
      </c>
      <c r="BJ483" s="17" t="s">
        <v>81</v>
      </c>
      <c r="BK483" s="216">
        <f>ROUND(I483*H483,2)</f>
        <v>0</v>
      </c>
      <c r="BL483" s="17" t="s">
        <v>141</v>
      </c>
      <c r="BM483" s="215" t="s">
        <v>873</v>
      </c>
    </row>
    <row r="484" spans="1:47" s="2" customFormat="1" ht="12">
      <c r="A484" s="38"/>
      <c r="B484" s="39"/>
      <c r="C484" s="40"/>
      <c r="D484" s="217" t="s">
        <v>132</v>
      </c>
      <c r="E484" s="40"/>
      <c r="F484" s="218" t="s">
        <v>874</v>
      </c>
      <c r="G484" s="40"/>
      <c r="H484" s="40"/>
      <c r="I484" s="219"/>
      <c r="J484" s="40"/>
      <c r="K484" s="40"/>
      <c r="L484" s="44"/>
      <c r="M484" s="220"/>
      <c r="N484" s="221"/>
      <c r="O484" s="84"/>
      <c r="P484" s="84"/>
      <c r="Q484" s="84"/>
      <c r="R484" s="84"/>
      <c r="S484" s="84"/>
      <c r="T484" s="85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132</v>
      </c>
      <c r="AU484" s="17" t="s">
        <v>83</v>
      </c>
    </row>
    <row r="485" spans="1:47" s="2" customFormat="1" ht="12">
      <c r="A485" s="38"/>
      <c r="B485" s="39"/>
      <c r="C485" s="40"/>
      <c r="D485" s="217" t="s">
        <v>180</v>
      </c>
      <c r="E485" s="40"/>
      <c r="F485" s="222" t="s">
        <v>860</v>
      </c>
      <c r="G485" s="40"/>
      <c r="H485" s="40"/>
      <c r="I485" s="219"/>
      <c r="J485" s="40"/>
      <c r="K485" s="40"/>
      <c r="L485" s="44"/>
      <c r="M485" s="220"/>
      <c r="N485" s="221"/>
      <c r="O485" s="84"/>
      <c r="P485" s="84"/>
      <c r="Q485" s="84"/>
      <c r="R485" s="84"/>
      <c r="S485" s="84"/>
      <c r="T485" s="85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180</v>
      </c>
      <c r="AU485" s="17" t="s">
        <v>83</v>
      </c>
    </row>
    <row r="486" spans="1:51" s="13" customFormat="1" ht="12">
      <c r="A486" s="13"/>
      <c r="B486" s="231"/>
      <c r="C486" s="232"/>
      <c r="D486" s="217" t="s">
        <v>318</v>
      </c>
      <c r="E486" s="233" t="s">
        <v>19</v>
      </c>
      <c r="F486" s="234" t="s">
        <v>875</v>
      </c>
      <c r="G486" s="232"/>
      <c r="H486" s="235">
        <v>137.344</v>
      </c>
      <c r="I486" s="236"/>
      <c r="J486" s="232"/>
      <c r="K486" s="232"/>
      <c r="L486" s="237"/>
      <c r="M486" s="238"/>
      <c r="N486" s="239"/>
      <c r="O486" s="239"/>
      <c r="P486" s="239"/>
      <c r="Q486" s="239"/>
      <c r="R486" s="239"/>
      <c r="S486" s="239"/>
      <c r="T486" s="240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1" t="s">
        <v>318</v>
      </c>
      <c r="AU486" s="241" t="s">
        <v>83</v>
      </c>
      <c r="AV486" s="13" t="s">
        <v>83</v>
      </c>
      <c r="AW486" s="13" t="s">
        <v>35</v>
      </c>
      <c r="AX486" s="13" t="s">
        <v>73</v>
      </c>
      <c r="AY486" s="241" t="s">
        <v>123</v>
      </c>
    </row>
    <row r="487" spans="1:51" s="13" customFormat="1" ht="12">
      <c r="A487" s="13"/>
      <c r="B487" s="231"/>
      <c r="C487" s="232"/>
      <c r="D487" s="217" t="s">
        <v>318</v>
      </c>
      <c r="E487" s="233" t="s">
        <v>19</v>
      </c>
      <c r="F487" s="234" t="s">
        <v>876</v>
      </c>
      <c r="G487" s="232"/>
      <c r="H487" s="235">
        <v>695.42</v>
      </c>
      <c r="I487" s="236"/>
      <c r="J487" s="232"/>
      <c r="K487" s="232"/>
      <c r="L487" s="237"/>
      <c r="M487" s="238"/>
      <c r="N487" s="239"/>
      <c r="O487" s="239"/>
      <c r="P487" s="239"/>
      <c r="Q487" s="239"/>
      <c r="R487" s="239"/>
      <c r="S487" s="239"/>
      <c r="T487" s="240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1" t="s">
        <v>318</v>
      </c>
      <c r="AU487" s="241" t="s">
        <v>83</v>
      </c>
      <c r="AV487" s="13" t="s">
        <v>83</v>
      </c>
      <c r="AW487" s="13" t="s">
        <v>35</v>
      </c>
      <c r="AX487" s="13" t="s">
        <v>73</v>
      </c>
      <c r="AY487" s="241" t="s">
        <v>123</v>
      </c>
    </row>
    <row r="488" spans="1:51" s="14" customFormat="1" ht="12">
      <c r="A488" s="14"/>
      <c r="B488" s="242"/>
      <c r="C488" s="243"/>
      <c r="D488" s="217" t="s">
        <v>318</v>
      </c>
      <c r="E488" s="244" t="s">
        <v>19</v>
      </c>
      <c r="F488" s="245" t="s">
        <v>380</v>
      </c>
      <c r="G488" s="243"/>
      <c r="H488" s="246">
        <v>832.764</v>
      </c>
      <c r="I488" s="247"/>
      <c r="J488" s="243"/>
      <c r="K488" s="243"/>
      <c r="L488" s="248"/>
      <c r="M488" s="249"/>
      <c r="N488" s="250"/>
      <c r="O488" s="250"/>
      <c r="P488" s="250"/>
      <c r="Q488" s="250"/>
      <c r="R488" s="250"/>
      <c r="S488" s="250"/>
      <c r="T488" s="251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2" t="s">
        <v>318</v>
      </c>
      <c r="AU488" s="252" t="s">
        <v>83</v>
      </c>
      <c r="AV488" s="14" t="s">
        <v>141</v>
      </c>
      <c r="AW488" s="14" t="s">
        <v>35</v>
      </c>
      <c r="AX488" s="14" t="s">
        <v>81</v>
      </c>
      <c r="AY488" s="252" t="s">
        <v>123</v>
      </c>
    </row>
    <row r="489" spans="1:63" s="12" customFormat="1" ht="22.8" customHeight="1">
      <c r="A489" s="12"/>
      <c r="B489" s="188"/>
      <c r="C489" s="189"/>
      <c r="D489" s="190" t="s">
        <v>72</v>
      </c>
      <c r="E489" s="202" t="s">
        <v>877</v>
      </c>
      <c r="F489" s="202" t="s">
        <v>878</v>
      </c>
      <c r="G489" s="189"/>
      <c r="H489" s="189"/>
      <c r="I489" s="192"/>
      <c r="J489" s="203">
        <f>BK489</f>
        <v>0</v>
      </c>
      <c r="K489" s="189"/>
      <c r="L489" s="194"/>
      <c r="M489" s="195"/>
      <c r="N489" s="196"/>
      <c r="O489" s="196"/>
      <c r="P489" s="197">
        <f>SUM(P490:P492)</f>
        <v>0</v>
      </c>
      <c r="Q489" s="196"/>
      <c r="R489" s="197">
        <f>SUM(R490:R492)</f>
        <v>0</v>
      </c>
      <c r="S489" s="196"/>
      <c r="T489" s="198">
        <f>SUM(T490:T492)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199" t="s">
        <v>81</v>
      </c>
      <c r="AT489" s="200" t="s">
        <v>72</v>
      </c>
      <c r="AU489" s="200" t="s">
        <v>81</v>
      </c>
      <c r="AY489" s="199" t="s">
        <v>123</v>
      </c>
      <c r="BK489" s="201">
        <f>SUM(BK490:BK492)</f>
        <v>0</v>
      </c>
    </row>
    <row r="490" spans="1:65" s="2" customFormat="1" ht="21.75" customHeight="1">
      <c r="A490" s="38"/>
      <c r="B490" s="39"/>
      <c r="C490" s="204" t="s">
        <v>879</v>
      </c>
      <c r="D490" s="204" t="s">
        <v>126</v>
      </c>
      <c r="E490" s="205" t="s">
        <v>880</v>
      </c>
      <c r="F490" s="206" t="s">
        <v>881</v>
      </c>
      <c r="G490" s="207" t="s">
        <v>410</v>
      </c>
      <c r="H490" s="208">
        <v>454.157</v>
      </c>
      <c r="I490" s="209"/>
      <c r="J490" s="210">
        <f>ROUND(I490*H490,2)</f>
        <v>0</v>
      </c>
      <c r="K490" s="206" t="s">
        <v>313</v>
      </c>
      <c r="L490" s="44"/>
      <c r="M490" s="211" t="s">
        <v>19</v>
      </c>
      <c r="N490" s="212" t="s">
        <v>44</v>
      </c>
      <c r="O490" s="84"/>
      <c r="P490" s="213">
        <f>O490*H490</f>
        <v>0</v>
      </c>
      <c r="Q490" s="213">
        <v>0</v>
      </c>
      <c r="R490" s="213">
        <f>Q490*H490</f>
        <v>0</v>
      </c>
      <c r="S490" s="213">
        <v>0</v>
      </c>
      <c r="T490" s="214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15" t="s">
        <v>141</v>
      </c>
      <c r="AT490" s="215" t="s">
        <v>126</v>
      </c>
      <c r="AU490" s="215" t="s">
        <v>83</v>
      </c>
      <c r="AY490" s="17" t="s">
        <v>123</v>
      </c>
      <c r="BE490" s="216">
        <f>IF(N490="základní",J490,0)</f>
        <v>0</v>
      </c>
      <c r="BF490" s="216">
        <f>IF(N490="snížená",J490,0)</f>
        <v>0</v>
      </c>
      <c r="BG490" s="216">
        <f>IF(N490="zákl. přenesená",J490,0)</f>
        <v>0</v>
      </c>
      <c r="BH490" s="216">
        <f>IF(N490="sníž. přenesená",J490,0)</f>
        <v>0</v>
      </c>
      <c r="BI490" s="216">
        <f>IF(N490="nulová",J490,0)</f>
        <v>0</v>
      </c>
      <c r="BJ490" s="17" t="s">
        <v>81</v>
      </c>
      <c r="BK490" s="216">
        <f>ROUND(I490*H490,2)</f>
        <v>0</v>
      </c>
      <c r="BL490" s="17" t="s">
        <v>141</v>
      </c>
      <c r="BM490" s="215" t="s">
        <v>882</v>
      </c>
    </row>
    <row r="491" spans="1:47" s="2" customFormat="1" ht="12">
      <c r="A491" s="38"/>
      <c r="B491" s="39"/>
      <c r="C491" s="40"/>
      <c r="D491" s="217" t="s">
        <v>132</v>
      </c>
      <c r="E491" s="40"/>
      <c r="F491" s="218" t="s">
        <v>883</v>
      </c>
      <c r="G491" s="40"/>
      <c r="H491" s="40"/>
      <c r="I491" s="219"/>
      <c r="J491" s="40"/>
      <c r="K491" s="40"/>
      <c r="L491" s="44"/>
      <c r="M491" s="220"/>
      <c r="N491" s="221"/>
      <c r="O491" s="84"/>
      <c r="P491" s="84"/>
      <c r="Q491" s="84"/>
      <c r="R491" s="84"/>
      <c r="S491" s="84"/>
      <c r="T491" s="85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7" t="s">
        <v>132</v>
      </c>
      <c r="AU491" s="17" t="s">
        <v>83</v>
      </c>
    </row>
    <row r="492" spans="1:47" s="2" customFormat="1" ht="12">
      <c r="A492" s="38"/>
      <c r="B492" s="39"/>
      <c r="C492" s="40"/>
      <c r="D492" s="229" t="s">
        <v>316</v>
      </c>
      <c r="E492" s="40"/>
      <c r="F492" s="230" t="s">
        <v>884</v>
      </c>
      <c r="G492" s="40"/>
      <c r="H492" s="40"/>
      <c r="I492" s="219"/>
      <c r="J492" s="40"/>
      <c r="K492" s="40"/>
      <c r="L492" s="44"/>
      <c r="M492" s="220"/>
      <c r="N492" s="221"/>
      <c r="O492" s="84"/>
      <c r="P492" s="84"/>
      <c r="Q492" s="84"/>
      <c r="R492" s="84"/>
      <c r="S492" s="84"/>
      <c r="T492" s="85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T492" s="17" t="s">
        <v>316</v>
      </c>
      <c r="AU492" s="17" t="s">
        <v>83</v>
      </c>
    </row>
    <row r="493" spans="1:63" s="12" customFormat="1" ht="25.9" customHeight="1">
      <c r="A493" s="12"/>
      <c r="B493" s="188"/>
      <c r="C493" s="189"/>
      <c r="D493" s="190" t="s">
        <v>72</v>
      </c>
      <c r="E493" s="191" t="s">
        <v>407</v>
      </c>
      <c r="F493" s="191" t="s">
        <v>885</v>
      </c>
      <c r="G493" s="189"/>
      <c r="H493" s="189"/>
      <c r="I493" s="192"/>
      <c r="J493" s="193">
        <f>BK493</f>
        <v>0</v>
      </c>
      <c r="K493" s="189"/>
      <c r="L493" s="194"/>
      <c r="M493" s="195"/>
      <c r="N493" s="196"/>
      <c r="O493" s="196"/>
      <c r="P493" s="197">
        <f>P494</f>
        <v>0</v>
      </c>
      <c r="Q493" s="196"/>
      <c r="R493" s="197">
        <f>R494</f>
        <v>0.2534148</v>
      </c>
      <c r="S493" s="196"/>
      <c r="T493" s="198">
        <f>T494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199" t="s">
        <v>137</v>
      </c>
      <c r="AT493" s="200" t="s">
        <v>72</v>
      </c>
      <c r="AU493" s="200" t="s">
        <v>73</v>
      </c>
      <c r="AY493" s="199" t="s">
        <v>123</v>
      </c>
      <c r="BK493" s="201">
        <f>BK494</f>
        <v>0</v>
      </c>
    </row>
    <row r="494" spans="1:63" s="12" customFormat="1" ht="22.8" customHeight="1">
      <c r="A494" s="12"/>
      <c r="B494" s="188"/>
      <c r="C494" s="189"/>
      <c r="D494" s="190" t="s">
        <v>72</v>
      </c>
      <c r="E494" s="202" t="s">
        <v>886</v>
      </c>
      <c r="F494" s="202" t="s">
        <v>887</v>
      </c>
      <c r="G494" s="189"/>
      <c r="H494" s="189"/>
      <c r="I494" s="192"/>
      <c r="J494" s="203">
        <f>BK494</f>
        <v>0</v>
      </c>
      <c r="K494" s="189"/>
      <c r="L494" s="194"/>
      <c r="M494" s="195"/>
      <c r="N494" s="196"/>
      <c r="O494" s="196"/>
      <c r="P494" s="197">
        <f>SUM(P495:P509)</f>
        <v>0</v>
      </c>
      <c r="Q494" s="196"/>
      <c r="R494" s="197">
        <f>SUM(R495:R509)</f>
        <v>0.2534148</v>
      </c>
      <c r="S494" s="196"/>
      <c r="T494" s="198">
        <f>SUM(T495:T509)</f>
        <v>0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199" t="s">
        <v>137</v>
      </c>
      <c r="AT494" s="200" t="s">
        <v>72</v>
      </c>
      <c r="AU494" s="200" t="s">
        <v>81</v>
      </c>
      <c r="AY494" s="199" t="s">
        <v>123</v>
      </c>
      <c r="BK494" s="201">
        <f>SUM(BK495:BK509)</f>
        <v>0</v>
      </c>
    </row>
    <row r="495" spans="1:65" s="2" customFormat="1" ht="16.5" customHeight="1">
      <c r="A495" s="38"/>
      <c r="B495" s="39"/>
      <c r="C495" s="204" t="s">
        <v>888</v>
      </c>
      <c r="D495" s="204" t="s">
        <v>126</v>
      </c>
      <c r="E495" s="205" t="s">
        <v>889</v>
      </c>
      <c r="F495" s="206" t="s">
        <v>890</v>
      </c>
      <c r="G495" s="207" t="s">
        <v>360</v>
      </c>
      <c r="H495" s="208">
        <v>686</v>
      </c>
      <c r="I495" s="209"/>
      <c r="J495" s="210">
        <f>ROUND(I495*H495,2)</f>
        <v>0</v>
      </c>
      <c r="K495" s="206" t="s">
        <v>313</v>
      </c>
      <c r="L495" s="44"/>
      <c r="M495" s="211" t="s">
        <v>19</v>
      </c>
      <c r="N495" s="212" t="s">
        <v>44</v>
      </c>
      <c r="O495" s="84"/>
      <c r="P495" s="213">
        <f>O495*H495</f>
        <v>0</v>
      </c>
      <c r="Q495" s="213">
        <v>9.18E-05</v>
      </c>
      <c r="R495" s="213">
        <f>Q495*H495</f>
        <v>0.0629748</v>
      </c>
      <c r="S495" s="213">
        <v>0</v>
      </c>
      <c r="T495" s="214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15" t="s">
        <v>704</v>
      </c>
      <c r="AT495" s="215" t="s">
        <v>126</v>
      </c>
      <c r="AU495" s="215" t="s">
        <v>83</v>
      </c>
      <c r="AY495" s="17" t="s">
        <v>123</v>
      </c>
      <c r="BE495" s="216">
        <f>IF(N495="základní",J495,0)</f>
        <v>0</v>
      </c>
      <c r="BF495" s="216">
        <f>IF(N495="snížená",J495,0)</f>
        <v>0</v>
      </c>
      <c r="BG495" s="216">
        <f>IF(N495="zákl. přenesená",J495,0)</f>
        <v>0</v>
      </c>
      <c r="BH495" s="216">
        <f>IF(N495="sníž. přenesená",J495,0)</f>
        <v>0</v>
      </c>
      <c r="BI495" s="216">
        <f>IF(N495="nulová",J495,0)</f>
        <v>0</v>
      </c>
      <c r="BJ495" s="17" t="s">
        <v>81</v>
      </c>
      <c r="BK495" s="216">
        <f>ROUND(I495*H495,2)</f>
        <v>0</v>
      </c>
      <c r="BL495" s="17" t="s">
        <v>704</v>
      </c>
      <c r="BM495" s="215" t="s">
        <v>891</v>
      </c>
    </row>
    <row r="496" spans="1:47" s="2" customFormat="1" ht="12">
      <c r="A496" s="38"/>
      <c r="B496" s="39"/>
      <c r="C496" s="40"/>
      <c r="D496" s="217" t="s">
        <v>132</v>
      </c>
      <c r="E496" s="40"/>
      <c r="F496" s="218" t="s">
        <v>892</v>
      </c>
      <c r="G496" s="40"/>
      <c r="H496" s="40"/>
      <c r="I496" s="219"/>
      <c r="J496" s="40"/>
      <c r="K496" s="40"/>
      <c r="L496" s="44"/>
      <c r="M496" s="220"/>
      <c r="N496" s="221"/>
      <c r="O496" s="84"/>
      <c r="P496" s="84"/>
      <c r="Q496" s="84"/>
      <c r="R496" s="84"/>
      <c r="S496" s="84"/>
      <c r="T496" s="85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T496" s="17" t="s">
        <v>132</v>
      </c>
      <c r="AU496" s="17" t="s">
        <v>83</v>
      </c>
    </row>
    <row r="497" spans="1:47" s="2" customFormat="1" ht="12">
      <c r="A497" s="38"/>
      <c r="B497" s="39"/>
      <c r="C497" s="40"/>
      <c r="D497" s="229" t="s">
        <v>316</v>
      </c>
      <c r="E497" s="40"/>
      <c r="F497" s="230" t="s">
        <v>893</v>
      </c>
      <c r="G497" s="40"/>
      <c r="H497" s="40"/>
      <c r="I497" s="219"/>
      <c r="J497" s="40"/>
      <c r="K497" s="40"/>
      <c r="L497" s="44"/>
      <c r="M497" s="220"/>
      <c r="N497" s="221"/>
      <c r="O497" s="84"/>
      <c r="P497" s="84"/>
      <c r="Q497" s="84"/>
      <c r="R497" s="84"/>
      <c r="S497" s="84"/>
      <c r="T497" s="85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T497" s="17" t="s">
        <v>316</v>
      </c>
      <c r="AU497" s="17" t="s">
        <v>83</v>
      </c>
    </row>
    <row r="498" spans="1:51" s="13" customFormat="1" ht="12">
      <c r="A498" s="13"/>
      <c r="B498" s="231"/>
      <c r="C498" s="232"/>
      <c r="D498" s="217" t="s">
        <v>318</v>
      </c>
      <c r="E498" s="233" t="s">
        <v>282</v>
      </c>
      <c r="F498" s="234" t="s">
        <v>894</v>
      </c>
      <c r="G498" s="232"/>
      <c r="H498" s="235">
        <v>220</v>
      </c>
      <c r="I498" s="236"/>
      <c r="J498" s="232"/>
      <c r="K498" s="232"/>
      <c r="L498" s="237"/>
      <c r="M498" s="238"/>
      <c r="N498" s="239"/>
      <c r="O498" s="239"/>
      <c r="P498" s="239"/>
      <c r="Q498" s="239"/>
      <c r="R498" s="239"/>
      <c r="S498" s="239"/>
      <c r="T498" s="240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1" t="s">
        <v>318</v>
      </c>
      <c r="AU498" s="241" t="s">
        <v>83</v>
      </c>
      <c r="AV498" s="13" t="s">
        <v>83</v>
      </c>
      <c r="AW498" s="13" t="s">
        <v>35</v>
      </c>
      <c r="AX498" s="13" t="s">
        <v>73</v>
      </c>
      <c r="AY498" s="241" t="s">
        <v>123</v>
      </c>
    </row>
    <row r="499" spans="1:51" s="13" customFormat="1" ht="12">
      <c r="A499" s="13"/>
      <c r="B499" s="231"/>
      <c r="C499" s="232"/>
      <c r="D499" s="217" t="s">
        <v>318</v>
      </c>
      <c r="E499" s="233" t="s">
        <v>284</v>
      </c>
      <c r="F499" s="234" t="s">
        <v>895</v>
      </c>
      <c r="G499" s="232"/>
      <c r="H499" s="235">
        <v>190</v>
      </c>
      <c r="I499" s="236"/>
      <c r="J499" s="232"/>
      <c r="K499" s="232"/>
      <c r="L499" s="237"/>
      <c r="M499" s="238"/>
      <c r="N499" s="239"/>
      <c r="O499" s="239"/>
      <c r="P499" s="239"/>
      <c r="Q499" s="239"/>
      <c r="R499" s="239"/>
      <c r="S499" s="239"/>
      <c r="T499" s="240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1" t="s">
        <v>318</v>
      </c>
      <c r="AU499" s="241" t="s">
        <v>83</v>
      </c>
      <c r="AV499" s="13" t="s">
        <v>83</v>
      </c>
      <c r="AW499" s="13" t="s">
        <v>35</v>
      </c>
      <c r="AX499" s="13" t="s">
        <v>73</v>
      </c>
      <c r="AY499" s="241" t="s">
        <v>123</v>
      </c>
    </row>
    <row r="500" spans="1:51" s="13" customFormat="1" ht="12">
      <c r="A500" s="13"/>
      <c r="B500" s="231"/>
      <c r="C500" s="232"/>
      <c r="D500" s="217" t="s">
        <v>318</v>
      </c>
      <c r="E500" s="233" t="s">
        <v>280</v>
      </c>
      <c r="F500" s="234" t="s">
        <v>896</v>
      </c>
      <c r="G500" s="232"/>
      <c r="H500" s="235">
        <v>276</v>
      </c>
      <c r="I500" s="236"/>
      <c r="J500" s="232"/>
      <c r="K500" s="232"/>
      <c r="L500" s="237"/>
      <c r="M500" s="238"/>
      <c r="N500" s="239"/>
      <c r="O500" s="239"/>
      <c r="P500" s="239"/>
      <c r="Q500" s="239"/>
      <c r="R500" s="239"/>
      <c r="S500" s="239"/>
      <c r="T500" s="240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1" t="s">
        <v>318</v>
      </c>
      <c r="AU500" s="241" t="s">
        <v>83</v>
      </c>
      <c r="AV500" s="13" t="s">
        <v>83</v>
      </c>
      <c r="AW500" s="13" t="s">
        <v>35</v>
      </c>
      <c r="AX500" s="13" t="s">
        <v>73</v>
      </c>
      <c r="AY500" s="241" t="s">
        <v>123</v>
      </c>
    </row>
    <row r="501" spans="1:51" s="14" customFormat="1" ht="12">
      <c r="A501" s="14"/>
      <c r="B501" s="242"/>
      <c r="C501" s="243"/>
      <c r="D501" s="217" t="s">
        <v>318</v>
      </c>
      <c r="E501" s="244" t="s">
        <v>19</v>
      </c>
      <c r="F501" s="245" t="s">
        <v>380</v>
      </c>
      <c r="G501" s="243"/>
      <c r="H501" s="246">
        <v>686</v>
      </c>
      <c r="I501" s="247"/>
      <c r="J501" s="243"/>
      <c r="K501" s="243"/>
      <c r="L501" s="248"/>
      <c r="M501" s="249"/>
      <c r="N501" s="250"/>
      <c r="O501" s="250"/>
      <c r="P501" s="250"/>
      <c r="Q501" s="250"/>
      <c r="R501" s="250"/>
      <c r="S501" s="250"/>
      <c r="T501" s="251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2" t="s">
        <v>318</v>
      </c>
      <c r="AU501" s="252" t="s">
        <v>83</v>
      </c>
      <c r="AV501" s="14" t="s">
        <v>141</v>
      </c>
      <c r="AW501" s="14" t="s">
        <v>35</v>
      </c>
      <c r="AX501" s="14" t="s">
        <v>81</v>
      </c>
      <c r="AY501" s="252" t="s">
        <v>123</v>
      </c>
    </row>
    <row r="502" spans="1:65" s="2" customFormat="1" ht="16.5" customHeight="1">
      <c r="A502" s="38"/>
      <c r="B502" s="39"/>
      <c r="C502" s="204" t="s">
        <v>897</v>
      </c>
      <c r="D502" s="204" t="s">
        <v>126</v>
      </c>
      <c r="E502" s="205" t="s">
        <v>898</v>
      </c>
      <c r="F502" s="206" t="s">
        <v>899</v>
      </c>
      <c r="G502" s="207" t="s">
        <v>360</v>
      </c>
      <c r="H502" s="208">
        <v>276</v>
      </c>
      <c r="I502" s="209"/>
      <c r="J502" s="210">
        <f>ROUND(I502*H502,2)</f>
        <v>0</v>
      </c>
      <c r="K502" s="206" t="s">
        <v>313</v>
      </c>
      <c r="L502" s="44"/>
      <c r="M502" s="211" t="s">
        <v>19</v>
      </c>
      <c r="N502" s="212" t="s">
        <v>44</v>
      </c>
      <c r="O502" s="84"/>
      <c r="P502" s="213">
        <f>O502*H502</f>
        <v>0</v>
      </c>
      <c r="Q502" s="213">
        <v>0</v>
      </c>
      <c r="R502" s="213">
        <f>Q502*H502</f>
        <v>0</v>
      </c>
      <c r="S502" s="213">
        <v>0</v>
      </c>
      <c r="T502" s="214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15" t="s">
        <v>704</v>
      </c>
      <c r="AT502" s="215" t="s">
        <v>126</v>
      </c>
      <c r="AU502" s="215" t="s">
        <v>83</v>
      </c>
      <c r="AY502" s="17" t="s">
        <v>123</v>
      </c>
      <c r="BE502" s="216">
        <f>IF(N502="základní",J502,0)</f>
        <v>0</v>
      </c>
      <c r="BF502" s="216">
        <f>IF(N502="snížená",J502,0)</f>
        <v>0</v>
      </c>
      <c r="BG502" s="216">
        <f>IF(N502="zákl. přenesená",J502,0)</f>
        <v>0</v>
      </c>
      <c r="BH502" s="216">
        <f>IF(N502="sníž. přenesená",J502,0)</f>
        <v>0</v>
      </c>
      <c r="BI502" s="216">
        <f>IF(N502="nulová",J502,0)</f>
        <v>0</v>
      </c>
      <c r="BJ502" s="17" t="s">
        <v>81</v>
      </c>
      <c r="BK502" s="216">
        <f>ROUND(I502*H502,2)</f>
        <v>0</v>
      </c>
      <c r="BL502" s="17" t="s">
        <v>704</v>
      </c>
      <c r="BM502" s="215" t="s">
        <v>900</v>
      </c>
    </row>
    <row r="503" spans="1:47" s="2" customFormat="1" ht="12">
      <c r="A503" s="38"/>
      <c r="B503" s="39"/>
      <c r="C503" s="40"/>
      <c r="D503" s="217" t="s">
        <v>132</v>
      </c>
      <c r="E503" s="40"/>
      <c r="F503" s="218" t="s">
        <v>901</v>
      </c>
      <c r="G503" s="40"/>
      <c r="H503" s="40"/>
      <c r="I503" s="219"/>
      <c r="J503" s="40"/>
      <c r="K503" s="40"/>
      <c r="L503" s="44"/>
      <c r="M503" s="220"/>
      <c r="N503" s="221"/>
      <c r="O503" s="84"/>
      <c r="P503" s="84"/>
      <c r="Q503" s="84"/>
      <c r="R503" s="84"/>
      <c r="S503" s="84"/>
      <c r="T503" s="85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T503" s="17" t="s">
        <v>132</v>
      </c>
      <c r="AU503" s="17" t="s">
        <v>83</v>
      </c>
    </row>
    <row r="504" spans="1:47" s="2" customFormat="1" ht="12">
      <c r="A504" s="38"/>
      <c r="B504" s="39"/>
      <c r="C504" s="40"/>
      <c r="D504" s="229" t="s">
        <v>316</v>
      </c>
      <c r="E504" s="40"/>
      <c r="F504" s="230" t="s">
        <v>902</v>
      </c>
      <c r="G504" s="40"/>
      <c r="H504" s="40"/>
      <c r="I504" s="219"/>
      <c r="J504" s="40"/>
      <c r="K504" s="40"/>
      <c r="L504" s="44"/>
      <c r="M504" s="220"/>
      <c r="N504" s="221"/>
      <c r="O504" s="84"/>
      <c r="P504" s="84"/>
      <c r="Q504" s="84"/>
      <c r="R504" s="84"/>
      <c r="S504" s="84"/>
      <c r="T504" s="85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7" t="s">
        <v>316</v>
      </c>
      <c r="AU504" s="17" t="s">
        <v>83</v>
      </c>
    </row>
    <row r="505" spans="1:47" s="2" customFormat="1" ht="12">
      <c r="A505" s="38"/>
      <c r="B505" s="39"/>
      <c r="C505" s="40"/>
      <c r="D505" s="217" t="s">
        <v>180</v>
      </c>
      <c r="E505" s="40"/>
      <c r="F505" s="222" t="s">
        <v>903</v>
      </c>
      <c r="G505" s="40"/>
      <c r="H505" s="40"/>
      <c r="I505" s="219"/>
      <c r="J505" s="40"/>
      <c r="K505" s="40"/>
      <c r="L505" s="44"/>
      <c r="M505" s="220"/>
      <c r="N505" s="221"/>
      <c r="O505" s="84"/>
      <c r="P505" s="84"/>
      <c r="Q505" s="84"/>
      <c r="R505" s="84"/>
      <c r="S505" s="84"/>
      <c r="T505" s="85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180</v>
      </c>
      <c r="AU505" s="17" t="s">
        <v>83</v>
      </c>
    </row>
    <row r="506" spans="1:51" s="13" customFormat="1" ht="12">
      <c r="A506" s="13"/>
      <c r="B506" s="231"/>
      <c r="C506" s="232"/>
      <c r="D506" s="217" t="s">
        <v>318</v>
      </c>
      <c r="E506" s="233" t="s">
        <v>19</v>
      </c>
      <c r="F506" s="234" t="s">
        <v>280</v>
      </c>
      <c r="G506" s="232"/>
      <c r="H506" s="235">
        <v>276</v>
      </c>
      <c r="I506" s="236"/>
      <c r="J506" s="232"/>
      <c r="K506" s="232"/>
      <c r="L506" s="237"/>
      <c r="M506" s="238"/>
      <c r="N506" s="239"/>
      <c r="O506" s="239"/>
      <c r="P506" s="239"/>
      <c r="Q506" s="239"/>
      <c r="R506" s="239"/>
      <c r="S506" s="239"/>
      <c r="T506" s="24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1" t="s">
        <v>318</v>
      </c>
      <c r="AU506" s="241" t="s">
        <v>83</v>
      </c>
      <c r="AV506" s="13" t="s">
        <v>83</v>
      </c>
      <c r="AW506" s="13" t="s">
        <v>35</v>
      </c>
      <c r="AX506" s="13" t="s">
        <v>81</v>
      </c>
      <c r="AY506" s="241" t="s">
        <v>123</v>
      </c>
    </row>
    <row r="507" spans="1:65" s="2" customFormat="1" ht="16.5" customHeight="1">
      <c r="A507" s="38"/>
      <c r="B507" s="39"/>
      <c r="C507" s="253" t="s">
        <v>904</v>
      </c>
      <c r="D507" s="253" t="s">
        <v>407</v>
      </c>
      <c r="E507" s="254" t="s">
        <v>905</v>
      </c>
      <c r="F507" s="255" t="s">
        <v>906</v>
      </c>
      <c r="G507" s="256" t="s">
        <v>360</v>
      </c>
      <c r="H507" s="257">
        <v>276</v>
      </c>
      <c r="I507" s="258"/>
      <c r="J507" s="259">
        <f>ROUND(I507*H507,2)</f>
        <v>0</v>
      </c>
      <c r="K507" s="255" t="s">
        <v>313</v>
      </c>
      <c r="L507" s="260"/>
      <c r="M507" s="261" t="s">
        <v>19</v>
      </c>
      <c r="N507" s="262" t="s">
        <v>44</v>
      </c>
      <c r="O507" s="84"/>
      <c r="P507" s="213">
        <f>O507*H507</f>
        <v>0</v>
      </c>
      <c r="Q507" s="213">
        <v>0.00069</v>
      </c>
      <c r="R507" s="213">
        <f>Q507*H507</f>
        <v>0.19044</v>
      </c>
      <c r="S507" s="213">
        <v>0</v>
      </c>
      <c r="T507" s="214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15" t="s">
        <v>254</v>
      </c>
      <c r="AT507" s="215" t="s">
        <v>407</v>
      </c>
      <c r="AU507" s="215" t="s">
        <v>83</v>
      </c>
      <c r="AY507" s="17" t="s">
        <v>123</v>
      </c>
      <c r="BE507" s="216">
        <f>IF(N507="základní",J507,0)</f>
        <v>0</v>
      </c>
      <c r="BF507" s="216">
        <f>IF(N507="snížená",J507,0)</f>
        <v>0</v>
      </c>
      <c r="BG507" s="216">
        <f>IF(N507="zákl. přenesená",J507,0)</f>
        <v>0</v>
      </c>
      <c r="BH507" s="216">
        <f>IF(N507="sníž. přenesená",J507,0)</f>
        <v>0</v>
      </c>
      <c r="BI507" s="216">
        <f>IF(N507="nulová",J507,0)</f>
        <v>0</v>
      </c>
      <c r="BJ507" s="17" t="s">
        <v>81</v>
      </c>
      <c r="BK507" s="216">
        <f>ROUND(I507*H507,2)</f>
        <v>0</v>
      </c>
      <c r="BL507" s="17" t="s">
        <v>254</v>
      </c>
      <c r="BM507" s="215" t="s">
        <v>907</v>
      </c>
    </row>
    <row r="508" spans="1:47" s="2" customFormat="1" ht="12">
      <c r="A508" s="38"/>
      <c r="B508" s="39"/>
      <c r="C508" s="40"/>
      <c r="D508" s="217" t="s">
        <v>132</v>
      </c>
      <c r="E508" s="40"/>
      <c r="F508" s="218" t="s">
        <v>906</v>
      </c>
      <c r="G508" s="40"/>
      <c r="H508" s="40"/>
      <c r="I508" s="219"/>
      <c r="J508" s="40"/>
      <c r="K508" s="40"/>
      <c r="L508" s="44"/>
      <c r="M508" s="220"/>
      <c r="N508" s="221"/>
      <c r="O508" s="84"/>
      <c r="P508" s="84"/>
      <c r="Q508" s="84"/>
      <c r="R508" s="84"/>
      <c r="S508" s="84"/>
      <c r="T508" s="85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T508" s="17" t="s">
        <v>132</v>
      </c>
      <c r="AU508" s="17" t="s">
        <v>83</v>
      </c>
    </row>
    <row r="509" spans="1:51" s="13" customFormat="1" ht="12">
      <c r="A509" s="13"/>
      <c r="B509" s="231"/>
      <c r="C509" s="232"/>
      <c r="D509" s="217" t="s">
        <v>318</v>
      </c>
      <c r="E509" s="233" t="s">
        <v>19</v>
      </c>
      <c r="F509" s="234" t="s">
        <v>280</v>
      </c>
      <c r="G509" s="232"/>
      <c r="H509" s="235">
        <v>276</v>
      </c>
      <c r="I509" s="236"/>
      <c r="J509" s="232"/>
      <c r="K509" s="232"/>
      <c r="L509" s="237"/>
      <c r="M509" s="263"/>
      <c r="N509" s="264"/>
      <c r="O509" s="264"/>
      <c r="P509" s="264"/>
      <c r="Q509" s="264"/>
      <c r="R509" s="264"/>
      <c r="S509" s="264"/>
      <c r="T509" s="26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1" t="s">
        <v>318</v>
      </c>
      <c r="AU509" s="241" t="s">
        <v>83</v>
      </c>
      <c r="AV509" s="13" t="s">
        <v>83</v>
      </c>
      <c r="AW509" s="13" t="s">
        <v>35</v>
      </c>
      <c r="AX509" s="13" t="s">
        <v>81</v>
      </c>
      <c r="AY509" s="241" t="s">
        <v>123</v>
      </c>
    </row>
    <row r="510" spans="1:31" s="2" customFormat="1" ht="6.95" customHeight="1">
      <c r="A510" s="38"/>
      <c r="B510" s="59"/>
      <c r="C510" s="60"/>
      <c r="D510" s="60"/>
      <c r="E510" s="60"/>
      <c r="F510" s="60"/>
      <c r="G510" s="60"/>
      <c r="H510" s="60"/>
      <c r="I510" s="60"/>
      <c r="J510" s="60"/>
      <c r="K510" s="60"/>
      <c r="L510" s="44"/>
      <c r="M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</row>
  </sheetData>
  <sheetProtection password="CC35" sheet="1" objects="1" scenarios="1" formatColumns="0" formatRows="0" autoFilter="0"/>
  <autoFilter ref="C91:K509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7" r:id="rId1" display="https://podminky.urs.cz/item/CS_URS_2022_01/113106121"/>
    <hyperlink ref="F101" r:id="rId2" display="https://podminky.urs.cz/item/CS_URS_2022_01/113106123"/>
    <hyperlink ref="F105" r:id="rId3" display="https://podminky.urs.cz/item/CS_URS_2022_01/113107171"/>
    <hyperlink ref="F109" r:id="rId4" display="https://podminky.urs.cz/item/CS_URS_2022_01/113107222"/>
    <hyperlink ref="F113" r:id="rId5" display="https://podminky.urs.cz/item/CS_URS_2022_01/113107181"/>
    <hyperlink ref="F118" r:id="rId6" display="https://podminky.urs.cz/item/CS_URS_2022_01/113107224"/>
    <hyperlink ref="F122" r:id="rId7" display="https://podminky.urs.cz/item/CS_URS_2022_01/113107242"/>
    <hyperlink ref="F127" r:id="rId8" display="https://podminky.urs.cz/item/CS_URS_2022_01/113202111"/>
    <hyperlink ref="F131" r:id="rId9" display="https://podminky.urs.cz/item/CS_URS_2022_01/122151102"/>
    <hyperlink ref="F136" r:id="rId10" display="https://podminky.urs.cz/item/CS_URS_2022_01/122252204"/>
    <hyperlink ref="F142" r:id="rId11" display="https://podminky.urs.cz/item/CS_URS_2022_01/122452204"/>
    <hyperlink ref="F146" r:id="rId12" display="https://podminky.urs.cz/item/CS_URS_2022_01/122552203"/>
    <hyperlink ref="F150" r:id="rId13" display="https://podminky.urs.cz/item/CS_URS_2022_01/174151101"/>
    <hyperlink ref="F155" r:id="rId14" display="https://podminky.urs.cz/item/CS_URS_2022_01/175111101"/>
    <hyperlink ref="F164" r:id="rId15" display="https://podminky.urs.cz/item/CS_URS_2022_01/181152302"/>
    <hyperlink ref="F184" r:id="rId16" display="https://podminky.urs.cz/item/CS_URS_2022_01/274313611"/>
    <hyperlink ref="F189" r:id="rId17" display="https://podminky.urs.cz/item/CS_URS_2022_01/279113156"/>
    <hyperlink ref="F194" r:id="rId18" display="https://podminky.urs.cz/item/CS_URS_2022_01/279361821"/>
    <hyperlink ref="F205" r:id="rId19" display="https://podminky.urs.cz/item/CS_URS_2021_02/56481111R"/>
    <hyperlink ref="F210" r:id="rId20" display="https://podminky.urs.cz/item/CS_URS_2022_01/564851111"/>
    <hyperlink ref="F225" r:id="rId21" display="https://podminky.urs.cz/item/CS_URS_2022_01/564861111"/>
    <hyperlink ref="F240" r:id="rId22" display="https://podminky.urs.cz/item/CS_URS_2022_01/564871111"/>
    <hyperlink ref="F247" r:id="rId23" display="https://podminky.urs.cz/item/CS_URS_2022_01/565155121"/>
    <hyperlink ref="F251" r:id="rId24" display="https://podminky.urs.cz/item/CS_URS_2022_01/567114111"/>
    <hyperlink ref="F256" r:id="rId25" display="https://podminky.urs.cz/item/CS_URS_2022_01/573211108"/>
    <hyperlink ref="F263" r:id="rId26" display="https://podminky.urs.cz/item/CS_URS_2022_01/577134141"/>
    <hyperlink ref="F267" r:id="rId27" display="https://podminky.urs.cz/item/CS_URS_2022_01/591111111"/>
    <hyperlink ref="F278" r:id="rId28" display="https://podminky.urs.cz/item/CS_URS_2022_01/591211111"/>
    <hyperlink ref="F288" r:id="rId29" display="https://podminky.urs.cz/item/CS_URS_2022_01/591411111"/>
    <hyperlink ref="F301" r:id="rId30" display="https://podminky.urs.cz/item/CS_URS_2022_01/596811120"/>
    <hyperlink ref="F314" r:id="rId31" display="https://podminky.urs.cz/item/CS_URS_2021_02/895941111"/>
    <hyperlink ref="F331" r:id="rId32" display="https://podminky.urs.cz/item/CS_URS_2022_01/899204112"/>
    <hyperlink ref="F341" r:id="rId33" display="https://podminky.urs.cz/item/CS_URS_2022_01/899722113"/>
    <hyperlink ref="F348" r:id="rId34" display="https://podminky.urs.cz/item/CS_URS_2022_01/914111111"/>
    <hyperlink ref="F352" r:id="rId35" display="https://podminky.urs.cz/item/CS_URS_2022_01/914111112"/>
    <hyperlink ref="F382" r:id="rId36" display="https://podminky.urs.cz/item/CS_URS_2022_01/914511111"/>
    <hyperlink ref="F389" r:id="rId37" display="https://podminky.urs.cz/item/CS_URS_2022_01/916111113"/>
    <hyperlink ref="F397" r:id="rId38" display="https://podminky.urs.cz/item/CS_URS_2022_01/916241213"/>
    <hyperlink ref="F412" r:id="rId39" display="https://podminky.urs.cz/item/CS_URS_2022_01/919122122"/>
    <hyperlink ref="F421" r:id="rId40" display="https://podminky.urs.cz/item/CS_URS_2022_01/919726123"/>
    <hyperlink ref="F426" r:id="rId41" display="https://podminky.urs.cz/item/CS_URS_2022_01/938908411"/>
    <hyperlink ref="F431" r:id="rId42" display="https://podminky.urs.cz/item/CS_URS_2022_01/938909111"/>
    <hyperlink ref="F436" r:id="rId43" display="https://podminky.urs.cz/item/CS_URS_2022_01/938909311"/>
    <hyperlink ref="F441" r:id="rId44" display="https://podminky.urs.cz/item/CS_URS_2022_01/966006132"/>
    <hyperlink ref="F445" r:id="rId45" display="https://podminky.urs.cz/item/CS_URS_2022_01/966006211"/>
    <hyperlink ref="F449" r:id="rId46" display="https://podminky.urs.cz/item/CS_URS_2022_01/979024443"/>
    <hyperlink ref="F462" r:id="rId47" display="https://podminky.urs.cz/item/CS_URS_2022_01/711161273"/>
    <hyperlink ref="F492" r:id="rId48" display="https://podminky.urs.cz/item/CS_URS_2022_01/998225111"/>
    <hyperlink ref="F497" r:id="rId49" display="https://podminky.urs.cz/item/CS_URS_2022_01/460671113"/>
    <hyperlink ref="F504" r:id="rId50" display="https://podminky.urs.cz/item/CS_URS_2022_01/460742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  <c r="AZ2" s="227" t="s">
        <v>908</v>
      </c>
      <c r="BA2" s="227" t="s">
        <v>19</v>
      </c>
      <c r="BB2" s="227" t="s">
        <v>19</v>
      </c>
      <c r="BC2" s="227" t="s">
        <v>81</v>
      </c>
      <c r="BD2" s="227" t="s">
        <v>83</v>
      </c>
    </row>
    <row r="3" spans="2:5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  <c r="AZ3" s="227" t="s">
        <v>909</v>
      </c>
      <c r="BA3" s="227" t="s">
        <v>19</v>
      </c>
      <c r="BB3" s="227" t="s">
        <v>19</v>
      </c>
      <c r="BC3" s="227" t="s">
        <v>910</v>
      </c>
      <c r="BD3" s="227" t="s">
        <v>83</v>
      </c>
    </row>
    <row r="4" spans="2:56" s="1" customFormat="1" ht="24.95" customHeight="1">
      <c r="B4" s="20"/>
      <c r="D4" s="130" t="s">
        <v>90</v>
      </c>
      <c r="L4" s="20"/>
      <c r="M4" s="131" t="s">
        <v>10</v>
      </c>
      <c r="AT4" s="17" t="s">
        <v>4</v>
      </c>
      <c r="AZ4" s="227" t="s">
        <v>911</v>
      </c>
      <c r="BA4" s="227" t="s">
        <v>19</v>
      </c>
      <c r="BB4" s="227" t="s">
        <v>19</v>
      </c>
      <c r="BC4" s="227" t="s">
        <v>683</v>
      </c>
      <c r="BD4" s="227" t="s">
        <v>83</v>
      </c>
    </row>
    <row r="5" spans="2:56" s="1" customFormat="1" ht="6.95" customHeight="1">
      <c r="B5" s="20"/>
      <c r="L5" s="20"/>
      <c r="AZ5" s="227" t="s">
        <v>912</v>
      </c>
      <c r="BA5" s="227" t="s">
        <v>19</v>
      </c>
      <c r="BB5" s="227" t="s">
        <v>19</v>
      </c>
      <c r="BC5" s="227" t="s">
        <v>168</v>
      </c>
      <c r="BD5" s="227" t="s">
        <v>83</v>
      </c>
    </row>
    <row r="6" spans="2:56" s="1" customFormat="1" ht="12" customHeight="1">
      <c r="B6" s="20"/>
      <c r="D6" s="132" t="s">
        <v>16</v>
      </c>
      <c r="L6" s="20"/>
      <c r="AZ6" s="227" t="s">
        <v>913</v>
      </c>
      <c r="BA6" s="227" t="s">
        <v>19</v>
      </c>
      <c r="BB6" s="227" t="s">
        <v>19</v>
      </c>
      <c r="BC6" s="227" t="s">
        <v>910</v>
      </c>
      <c r="BD6" s="227" t="s">
        <v>83</v>
      </c>
    </row>
    <row r="7" spans="2:56" s="1" customFormat="1" ht="16.5" customHeight="1">
      <c r="B7" s="20"/>
      <c r="E7" s="133" t="str">
        <f>'Rekapitulace stavby'!K6</f>
        <v>Rekonstrukce MK Resslova, Děčín IV</v>
      </c>
      <c r="F7" s="132"/>
      <c r="G7" s="132"/>
      <c r="H7" s="132"/>
      <c r="L7" s="20"/>
      <c r="AZ7" s="227" t="s">
        <v>914</v>
      </c>
      <c r="BA7" s="227" t="s">
        <v>19</v>
      </c>
      <c r="BB7" s="227" t="s">
        <v>19</v>
      </c>
      <c r="BC7" s="227" t="s">
        <v>168</v>
      </c>
      <c r="BD7" s="227" t="s">
        <v>83</v>
      </c>
    </row>
    <row r="8" spans="1:56" s="2" customFormat="1" ht="12" customHeight="1">
      <c r="A8" s="38"/>
      <c r="B8" s="44"/>
      <c r="C8" s="38"/>
      <c r="D8" s="132" t="s">
        <v>91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227" t="s">
        <v>915</v>
      </c>
      <c r="BA8" s="227" t="s">
        <v>19</v>
      </c>
      <c r="BB8" s="227" t="s">
        <v>19</v>
      </c>
      <c r="BC8" s="227" t="s">
        <v>916</v>
      </c>
      <c r="BD8" s="227" t="s">
        <v>83</v>
      </c>
    </row>
    <row r="9" spans="1:56" s="2" customFormat="1" ht="16.5" customHeight="1">
      <c r="A9" s="38"/>
      <c r="B9" s="44"/>
      <c r="C9" s="38"/>
      <c r="D9" s="38"/>
      <c r="E9" s="135" t="s">
        <v>917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27" t="s">
        <v>918</v>
      </c>
      <c r="BA9" s="227" t="s">
        <v>19</v>
      </c>
      <c r="BB9" s="227" t="s">
        <v>19</v>
      </c>
      <c r="BC9" s="227" t="s">
        <v>187</v>
      </c>
      <c r="BD9" s="227" t="s">
        <v>83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27" t="s">
        <v>919</v>
      </c>
      <c r="BA10" s="227" t="s">
        <v>19</v>
      </c>
      <c r="BB10" s="227" t="s">
        <v>19</v>
      </c>
      <c r="BC10" s="227" t="s">
        <v>137</v>
      </c>
      <c r="BD10" s="227" t="s">
        <v>83</v>
      </c>
    </row>
    <row r="11" spans="1:56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27" t="s">
        <v>233</v>
      </c>
      <c r="BA11" s="227" t="s">
        <v>19</v>
      </c>
      <c r="BB11" s="227" t="s">
        <v>19</v>
      </c>
      <c r="BC11" s="227" t="s">
        <v>8</v>
      </c>
      <c r="BD11" s="227" t="s">
        <v>83</v>
      </c>
    </row>
    <row r="12" spans="1:56" s="2" customFormat="1" ht="12" customHeight="1">
      <c r="A12" s="38"/>
      <c r="B12" s="44"/>
      <c r="C12" s="38"/>
      <c r="D12" s="132" t="s">
        <v>21</v>
      </c>
      <c r="E12" s="38"/>
      <c r="F12" s="136" t="s">
        <v>93</v>
      </c>
      <c r="G12" s="38"/>
      <c r="H12" s="38"/>
      <c r="I12" s="132" t="s">
        <v>23</v>
      </c>
      <c r="J12" s="137" t="str">
        <f>'Rekapitulace stavby'!AN8</f>
        <v>16. 12. 2021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27" t="s">
        <v>920</v>
      </c>
      <c r="BA12" s="227" t="s">
        <v>19</v>
      </c>
      <c r="BB12" s="227" t="s">
        <v>19</v>
      </c>
      <c r="BC12" s="227" t="s">
        <v>921</v>
      </c>
      <c r="BD12" s="227" t="s">
        <v>83</v>
      </c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94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95</v>
      </c>
      <c r="F21" s="38"/>
      <c r="G21" s="38"/>
      <c r="H21" s="38"/>
      <c r="I21" s="132" t="s">
        <v>29</v>
      </c>
      <c r="J21" s="136" t="s">
        <v>96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33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95</v>
      </c>
      <c r="F24" s="38"/>
      <c r="G24" s="38"/>
      <c r="H24" s="38"/>
      <c r="I24" s="132" t="s">
        <v>29</v>
      </c>
      <c r="J24" s="136" t="s">
        <v>96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37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39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41</v>
      </c>
      <c r="G32" s="38"/>
      <c r="H32" s="38"/>
      <c r="I32" s="145" t="s">
        <v>40</v>
      </c>
      <c r="J32" s="145" t="s">
        <v>42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43</v>
      </c>
      <c r="E33" s="132" t="s">
        <v>44</v>
      </c>
      <c r="F33" s="147">
        <f>ROUND((SUM(BE87:BE311)),2)</f>
        <v>0</v>
      </c>
      <c r="G33" s="38"/>
      <c r="H33" s="38"/>
      <c r="I33" s="148">
        <v>0.21</v>
      </c>
      <c r="J33" s="147">
        <f>ROUND(((SUM(BE87:BE311))*I33),2)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45</v>
      </c>
      <c r="F34" s="147">
        <f>ROUND((SUM(BF87:BF311)),2)</f>
        <v>0</v>
      </c>
      <c r="G34" s="38"/>
      <c r="H34" s="38"/>
      <c r="I34" s="148">
        <v>0.15</v>
      </c>
      <c r="J34" s="147">
        <f>ROUND(((SUM(BF87:BF311))*I34),2)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46</v>
      </c>
      <c r="F35" s="147">
        <f>ROUND((SUM(BG87:BG311)),2)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47</v>
      </c>
      <c r="F36" s="147">
        <f>ROUND((SUM(BH87:BH311)),2)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48</v>
      </c>
      <c r="F37" s="147">
        <f>ROUND((SUM(BI87:BI311)),2)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MK Resslova, Děčín IV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712/18-2 - SO 401 Veřejné osvětlení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16. 12. 2021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Statutární město Děčín</v>
      </c>
      <c r="G54" s="40"/>
      <c r="H54" s="40"/>
      <c r="I54" s="32" t="s">
        <v>32</v>
      </c>
      <c r="J54" s="36" t="str">
        <f>E21</f>
        <v>NDCon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NDCon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71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294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300</v>
      </c>
      <c r="E61" s="174"/>
      <c r="F61" s="174"/>
      <c r="G61" s="174"/>
      <c r="H61" s="174"/>
      <c r="I61" s="174"/>
      <c r="J61" s="175">
        <f>J89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301</v>
      </c>
      <c r="E62" s="168"/>
      <c r="F62" s="168"/>
      <c r="G62" s="168"/>
      <c r="H62" s="168"/>
      <c r="I62" s="168"/>
      <c r="J62" s="169">
        <f>J99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922</v>
      </c>
      <c r="E63" s="174"/>
      <c r="F63" s="174"/>
      <c r="G63" s="174"/>
      <c r="H63" s="174"/>
      <c r="I63" s="174"/>
      <c r="J63" s="175">
        <f>J100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305</v>
      </c>
      <c r="E64" s="168"/>
      <c r="F64" s="168"/>
      <c r="G64" s="168"/>
      <c r="H64" s="168"/>
      <c r="I64" s="168"/>
      <c r="J64" s="169">
        <f>J108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1"/>
      <c r="C65" s="172"/>
      <c r="D65" s="173" t="s">
        <v>923</v>
      </c>
      <c r="E65" s="174"/>
      <c r="F65" s="174"/>
      <c r="G65" s="174"/>
      <c r="H65" s="174"/>
      <c r="I65" s="174"/>
      <c r="J65" s="175">
        <f>J109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306</v>
      </c>
      <c r="E66" s="174"/>
      <c r="F66" s="174"/>
      <c r="G66" s="174"/>
      <c r="H66" s="174"/>
      <c r="I66" s="174"/>
      <c r="J66" s="175">
        <f>J204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5"/>
      <c r="C67" s="166"/>
      <c r="D67" s="167" t="s">
        <v>101</v>
      </c>
      <c r="E67" s="168"/>
      <c r="F67" s="168"/>
      <c r="G67" s="168"/>
      <c r="H67" s="168"/>
      <c r="I67" s="168"/>
      <c r="J67" s="169">
        <f>J299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107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0" t="str">
        <f>E7</f>
        <v>Rekonstrukce MK Resslova, Děčín IV</v>
      </c>
      <c r="F77" s="32"/>
      <c r="G77" s="32"/>
      <c r="H77" s="32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91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712/18-2 - SO 401 Veřejné osvětlení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 xml:space="preserve"> </v>
      </c>
      <c r="G81" s="40"/>
      <c r="H81" s="40"/>
      <c r="I81" s="32" t="s">
        <v>23</v>
      </c>
      <c r="J81" s="72" t="str">
        <f>IF(J12="","",J12)</f>
        <v>16. 12. 2021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E15</f>
        <v>Statutární město Děčín</v>
      </c>
      <c r="G83" s="40"/>
      <c r="H83" s="40"/>
      <c r="I83" s="32" t="s">
        <v>32</v>
      </c>
      <c r="J83" s="36" t="str">
        <f>E21</f>
        <v>NDCon s.r.o.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30</v>
      </c>
      <c r="D84" s="40"/>
      <c r="E84" s="40"/>
      <c r="F84" s="27" t="str">
        <f>IF(E18="","",E18)</f>
        <v>Vyplň údaj</v>
      </c>
      <c r="G84" s="40"/>
      <c r="H84" s="40"/>
      <c r="I84" s="32" t="s">
        <v>36</v>
      </c>
      <c r="J84" s="36" t="str">
        <f>E24</f>
        <v>NDCon s.r.o.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7"/>
      <c r="B86" s="178"/>
      <c r="C86" s="179" t="s">
        <v>108</v>
      </c>
      <c r="D86" s="180" t="s">
        <v>58</v>
      </c>
      <c r="E86" s="180" t="s">
        <v>54</v>
      </c>
      <c r="F86" s="180" t="s">
        <v>55</v>
      </c>
      <c r="G86" s="180" t="s">
        <v>109</v>
      </c>
      <c r="H86" s="180" t="s">
        <v>110</v>
      </c>
      <c r="I86" s="180" t="s">
        <v>111</v>
      </c>
      <c r="J86" s="180" t="s">
        <v>99</v>
      </c>
      <c r="K86" s="181" t="s">
        <v>112</v>
      </c>
      <c r="L86" s="182"/>
      <c r="M86" s="92" t="s">
        <v>19</v>
      </c>
      <c r="N86" s="93" t="s">
        <v>43</v>
      </c>
      <c r="O86" s="93" t="s">
        <v>113</v>
      </c>
      <c r="P86" s="93" t="s">
        <v>114</v>
      </c>
      <c r="Q86" s="93" t="s">
        <v>115</v>
      </c>
      <c r="R86" s="93" t="s">
        <v>116</v>
      </c>
      <c r="S86" s="93" t="s">
        <v>117</v>
      </c>
      <c r="T86" s="94" t="s">
        <v>118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1:63" s="2" customFormat="1" ht="22.8" customHeight="1">
      <c r="A87" s="38"/>
      <c r="B87" s="39"/>
      <c r="C87" s="99" t="s">
        <v>119</v>
      </c>
      <c r="D87" s="40"/>
      <c r="E87" s="40"/>
      <c r="F87" s="40"/>
      <c r="G87" s="40"/>
      <c r="H87" s="40"/>
      <c r="I87" s="40"/>
      <c r="J87" s="183">
        <f>BK87</f>
        <v>0</v>
      </c>
      <c r="K87" s="40"/>
      <c r="L87" s="44"/>
      <c r="M87" s="95"/>
      <c r="N87" s="184"/>
      <c r="O87" s="96"/>
      <c r="P87" s="185">
        <f>P88+P99+P108+P299</f>
        <v>0</v>
      </c>
      <c r="Q87" s="96"/>
      <c r="R87" s="185">
        <f>R88+R99+R108+R299</f>
        <v>7.939198450000001</v>
      </c>
      <c r="S87" s="96"/>
      <c r="T87" s="186">
        <f>T88+T99+T108+T299</f>
        <v>11.773000000000001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72</v>
      </c>
      <c r="AU87" s="17" t="s">
        <v>100</v>
      </c>
      <c r="BK87" s="187">
        <f>BK88+BK99+BK108+BK299</f>
        <v>0</v>
      </c>
    </row>
    <row r="88" spans="1:63" s="12" customFormat="1" ht="25.9" customHeight="1">
      <c r="A88" s="12"/>
      <c r="B88" s="188"/>
      <c r="C88" s="189"/>
      <c r="D88" s="190" t="s">
        <v>72</v>
      </c>
      <c r="E88" s="191" t="s">
        <v>307</v>
      </c>
      <c r="F88" s="191" t="s">
        <v>308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</f>
        <v>0</v>
      </c>
      <c r="Q88" s="196"/>
      <c r="R88" s="197">
        <f>R89</f>
        <v>0.10019625000000001</v>
      </c>
      <c r="S88" s="196"/>
      <c r="T88" s="198">
        <f>T89</f>
        <v>0.08750000000000001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81</v>
      </c>
      <c r="AT88" s="200" t="s">
        <v>72</v>
      </c>
      <c r="AU88" s="200" t="s">
        <v>73</v>
      </c>
      <c r="AY88" s="199" t="s">
        <v>123</v>
      </c>
      <c r="BK88" s="201">
        <f>BK89</f>
        <v>0</v>
      </c>
    </row>
    <row r="89" spans="1:63" s="12" customFormat="1" ht="22.8" customHeight="1">
      <c r="A89" s="12"/>
      <c r="B89" s="188"/>
      <c r="C89" s="189"/>
      <c r="D89" s="190" t="s">
        <v>72</v>
      </c>
      <c r="E89" s="202" t="s">
        <v>164</v>
      </c>
      <c r="F89" s="202" t="s">
        <v>662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SUM(P90:P98)</f>
        <v>0</v>
      </c>
      <c r="Q89" s="196"/>
      <c r="R89" s="197">
        <f>SUM(R90:R98)</f>
        <v>0.10019625000000001</v>
      </c>
      <c r="S89" s="196"/>
      <c r="T89" s="198">
        <f>SUM(T90:T98)</f>
        <v>0.08750000000000001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81</v>
      </c>
      <c r="AT89" s="200" t="s">
        <v>72</v>
      </c>
      <c r="AU89" s="200" t="s">
        <v>81</v>
      </c>
      <c r="AY89" s="199" t="s">
        <v>123</v>
      </c>
      <c r="BK89" s="201">
        <f>SUM(BK90:BK98)</f>
        <v>0</v>
      </c>
    </row>
    <row r="90" spans="1:65" s="2" customFormat="1" ht="16.5" customHeight="1">
      <c r="A90" s="38"/>
      <c r="B90" s="39"/>
      <c r="C90" s="204" t="s">
        <v>81</v>
      </c>
      <c r="D90" s="204" t="s">
        <v>126</v>
      </c>
      <c r="E90" s="205" t="s">
        <v>924</v>
      </c>
      <c r="F90" s="206" t="s">
        <v>925</v>
      </c>
      <c r="G90" s="207" t="s">
        <v>360</v>
      </c>
      <c r="H90" s="208">
        <v>2.5</v>
      </c>
      <c r="I90" s="209"/>
      <c r="J90" s="210">
        <f>ROUND(I90*H90,2)</f>
        <v>0</v>
      </c>
      <c r="K90" s="206" t="s">
        <v>313</v>
      </c>
      <c r="L90" s="44"/>
      <c r="M90" s="211" t="s">
        <v>19</v>
      </c>
      <c r="N90" s="212" t="s">
        <v>44</v>
      </c>
      <c r="O90" s="84"/>
      <c r="P90" s="213">
        <f>O90*H90</f>
        <v>0</v>
      </c>
      <c r="Q90" s="213">
        <v>0.0400785</v>
      </c>
      <c r="R90" s="213">
        <f>Q90*H90</f>
        <v>0.10019625000000001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141</v>
      </c>
      <c r="AT90" s="215" t="s">
        <v>126</v>
      </c>
      <c r="AU90" s="215" t="s">
        <v>83</v>
      </c>
      <c r="AY90" s="17" t="s">
        <v>123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81</v>
      </c>
      <c r="BK90" s="216">
        <f>ROUND(I90*H90,2)</f>
        <v>0</v>
      </c>
      <c r="BL90" s="17" t="s">
        <v>141</v>
      </c>
      <c r="BM90" s="215" t="s">
        <v>926</v>
      </c>
    </row>
    <row r="91" spans="1:47" s="2" customFormat="1" ht="12">
      <c r="A91" s="38"/>
      <c r="B91" s="39"/>
      <c r="C91" s="40"/>
      <c r="D91" s="217" t="s">
        <v>132</v>
      </c>
      <c r="E91" s="40"/>
      <c r="F91" s="218" t="s">
        <v>925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132</v>
      </c>
      <c r="AU91" s="17" t="s">
        <v>83</v>
      </c>
    </row>
    <row r="92" spans="1:47" s="2" customFormat="1" ht="12">
      <c r="A92" s="38"/>
      <c r="B92" s="39"/>
      <c r="C92" s="40"/>
      <c r="D92" s="229" t="s">
        <v>316</v>
      </c>
      <c r="E92" s="40"/>
      <c r="F92" s="230" t="s">
        <v>927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316</v>
      </c>
      <c r="AU92" s="17" t="s">
        <v>83</v>
      </c>
    </row>
    <row r="93" spans="1:51" s="13" customFormat="1" ht="12">
      <c r="A93" s="13"/>
      <c r="B93" s="231"/>
      <c r="C93" s="232"/>
      <c r="D93" s="217" t="s">
        <v>318</v>
      </c>
      <c r="E93" s="233" t="s">
        <v>19</v>
      </c>
      <c r="F93" s="234" t="s">
        <v>920</v>
      </c>
      <c r="G93" s="232"/>
      <c r="H93" s="235">
        <v>2.5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1" t="s">
        <v>318</v>
      </c>
      <c r="AU93" s="241" t="s">
        <v>83</v>
      </c>
      <c r="AV93" s="13" t="s">
        <v>83</v>
      </c>
      <c r="AW93" s="13" t="s">
        <v>35</v>
      </c>
      <c r="AX93" s="13" t="s">
        <v>81</v>
      </c>
      <c r="AY93" s="241" t="s">
        <v>123</v>
      </c>
    </row>
    <row r="94" spans="1:65" s="2" customFormat="1" ht="16.5" customHeight="1">
      <c r="A94" s="38"/>
      <c r="B94" s="39"/>
      <c r="C94" s="204" t="s">
        <v>83</v>
      </c>
      <c r="D94" s="204" t="s">
        <v>126</v>
      </c>
      <c r="E94" s="205" t="s">
        <v>928</v>
      </c>
      <c r="F94" s="206" t="s">
        <v>929</v>
      </c>
      <c r="G94" s="207" t="s">
        <v>360</v>
      </c>
      <c r="H94" s="208">
        <v>2.5</v>
      </c>
      <c r="I94" s="209"/>
      <c r="J94" s="210">
        <f>ROUND(I94*H94,2)</f>
        <v>0</v>
      </c>
      <c r="K94" s="206" t="s">
        <v>313</v>
      </c>
      <c r="L94" s="44"/>
      <c r="M94" s="211" t="s">
        <v>19</v>
      </c>
      <c r="N94" s="212" t="s">
        <v>44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0.035</v>
      </c>
      <c r="T94" s="214">
        <f>S94*H94</f>
        <v>0.08750000000000001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141</v>
      </c>
      <c r="AT94" s="215" t="s">
        <v>126</v>
      </c>
      <c r="AU94" s="215" t="s">
        <v>83</v>
      </c>
      <c r="AY94" s="17" t="s">
        <v>123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81</v>
      </c>
      <c r="BK94" s="216">
        <f>ROUND(I94*H94,2)</f>
        <v>0</v>
      </c>
      <c r="BL94" s="17" t="s">
        <v>141</v>
      </c>
      <c r="BM94" s="215" t="s">
        <v>930</v>
      </c>
    </row>
    <row r="95" spans="1:47" s="2" customFormat="1" ht="12">
      <c r="A95" s="38"/>
      <c r="B95" s="39"/>
      <c r="C95" s="40"/>
      <c r="D95" s="217" t="s">
        <v>132</v>
      </c>
      <c r="E95" s="40"/>
      <c r="F95" s="218" t="s">
        <v>931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132</v>
      </c>
      <c r="AU95" s="17" t="s">
        <v>83</v>
      </c>
    </row>
    <row r="96" spans="1:47" s="2" customFormat="1" ht="12">
      <c r="A96" s="38"/>
      <c r="B96" s="39"/>
      <c r="C96" s="40"/>
      <c r="D96" s="229" t="s">
        <v>316</v>
      </c>
      <c r="E96" s="40"/>
      <c r="F96" s="230" t="s">
        <v>932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316</v>
      </c>
      <c r="AU96" s="17" t="s">
        <v>83</v>
      </c>
    </row>
    <row r="97" spans="1:47" s="2" customFormat="1" ht="12">
      <c r="A97" s="38"/>
      <c r="B97" s="39"/>
      <c r="C97" s="40"/>
      <c r="D97" s="217" t="s">
        <v>180</v>
      </c>
      <c r="E97" s="40"/>
      <c r="F97" s="222" t="s">
        <v>933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180</v>
      </c>
      <c r="AU97" s="17" t="s">
        <v>83</v>
      </c>
    </row>
    <row r="98" spans="1:51" s="13" customFormat="1" ht="12">
      <c r="A98" s="13"/>
      <c r="B98" s="231"/>
      <c r="C98" s="232"/>
      <c r="D98" s="217" t="s">
        <v>318</v>
      </c>
      <c r="E98" s="233" t="s">
        <v>920</v>
      </c>
      <c r="F98" s="234" t="s">
        <v>934</v>
      </c>
      <c r="G98" s="232"/>
      <c r="H98" s="235">
        <v>2.5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318</v>
      </c>
      <c r="AU98" s="241" t="s">
        <v>83</v>
      </c>
      <c r="AV98" s="13" t="s">
        <v>83</v>
      </c>
      <c r="AW98" s="13" t="s">
        <v>35</v>
      </c>
      <c r="AX98" s="13" t="s">
        <v>81</v>
      </c>
      <c r="AY98" s="241" t="s">
        <v>123</v>
      </c>
    </row>
    <row r="99" spans="1:63" s="12" customFormat="1" ht="25.9" customHeight="1">
      <c r="A99" s="12"/>
      <c r="B99" s="188"/>
      <c r="C99" s="189"/>
      <c r="D99" s="190" t="s">
        <v>72</v>
      </c>
      <c r="E99" s="191" t="s">
        <v>831</v>
      </c>
      <c r="F99" s="191" t="s">
        <v>832</v>
      </c>
      <c r="G99" s="189"/>
      <c r="H99" s="189"/>
      <c r="I99" s="192"/>
      <c r="J99" s="193">
        <f>BK99</f>
        <v>0</v>
      </c>
      <c r="K99" s="189"/>
      <c r="L99" s="194"/>
      <c r="M99" s="195"/>
      <c r="N99" s="196"/>
      <c r="O99" s="196"/>
      <c r="P99" s="197">
        <f>P100</f>
        <v>0</v>
      </c>
      <c r="Q99" s="196"/>
      <c r="R99" s="197">
        <f>R100</f>
        <v>0.018</v>
      </c>
      <c r="S99" s="196"/>
      <c r="T99" s="198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99" t="s">
        <v>83</v>
      </c>
      <c r="AT99" s="200" t="s">
        <v>72</v>
      </c>
      <c r="AU99" s="200" t="s">
        <v>73</v>
      </c>
      <c r="AY99" s="199" t="s">
        <v>123</v>
      </c>
      <c r="BK99" s="201">
        <f>BK100</f>
        <v>0</v>
      </c>
    </row>
    <row r="100" spans="1:63" s="12" customFormat="1" ht="22.8" customHeight="1">
      <c r="A100" s="12"/>
      <c r="B100" s="188"/>
      <c r="C100" s="189"/>
      <c r="D100" s="190" t="s">
        <v>72</v>
      </c>
      <c r="E100" s="202" t="s">
        <v>935</v>
      </c>
      <c r="F100" s="202" t="s">
        <v>936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SUM(P101:P107)</f>
        <v>0</v>
      </c>
      <c r="Q100" s="196"/>
      <c r="R100" s="197">
        <f>SUM(R101:R107)</f>
        <v>0.018</v>
      </c>
      <c r="S100" s="196"/>
      <c r="T100" s="198">
        <f>SUM(T101:T107)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83</v>
      </c>
      <c r="AT100" s="200" t="s">
        <v>72</v>
      </c>
      <c r="AU100" s="200" t="s">
        <v>81</v>
      </c>
      <c r="AY100" s="199" t="s">
        <v>123</v>
      </c>
      <c r="BK100" s="201">
        <f>SUM(BK101:BK107)</f>
        <v>0</v>
      </c>
    </row>
    <row r="101" spans="1:65" s="2" customFormat="1" ht="16.5" customHeight="1">
      <c r="A101" s="38"/>
      <c r="B101" s="39"/>
      <c r="C101" s="204" t="s">
        <v>137</v>
      </c>
      <c r="D101" s="204" t="s">
        <v>126</v>
      </c>
      <c r="E101" s="205" t="s">
        <v>937</v>
      </c>
      <c r="F101" s="206" t="s">
        <v>938</v>
      </c>
      <c r="G101" s="207" t="s">
        <v>178</v>
      </c>
      <c r="H101" s="208">
        <v>1</v>
      </c>
      <c r="I101" s="209"/>
      <c r="J101" s="210">
        <f>ROUND(I101*H101,2)</f>
        <v>0</v>
      </c>
      <c r="K101" s="206" t="s">
        <v>313</v>
      </c>
      <c r="L101" s="44"/>
      <c r="M101" s="211" t="s">
        <v>19</v>
      </c>
      <c r="N101" s="212" t="s">
        <v>44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203</v>
      </c>
      <c r="AT101" s="215" t="s">
        <v>126</v>
      </c>
      <c r="AU101" s="215" t="s">
        <v>83</v>
      </c>
      <c r="AY101" s="17" t="s">
        <v>123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81</v>
      </c>
      <c r="BK101" s="216">
        <f>ROUND(I101*H101,2)</f>
        <v>0</v>
      </c>
      <c r="BL101" s="17" t="s">
        <v>203</v>
      </c>
      <c r="BM101" s="215" t="s">
        <v>939</v>
      </c>
    </row>
    <row r="102" spans="1:47" s="2" customFormat="1" ht="12">
      <c r="A102" s="38"/>
      <c r="B102" s="39"/>
      <c r="C102" s="40"/>
      <c r="D102" s="217" t="s">
        <v>132</v>
      </c>
      <c r="E102" s="40"/>
      <c r="F102" s="218" t="s">
        <v>940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132</v>
      </c>
      <c r="AU102" s="17" t="s">
        <v>83</v>
      </c>
    </row>
    <row r="103" spans="1:47" s="2" customFormat="1" ht="12">
      <c r="A103" s="38"/>
      <c r="B103" s="39"/>
      <c r="C103" s="40"/>
      <c r="D103" s="229" t="s">
        <v>316</v>
      </c>
      <c r="E103" s="40"/>
      <c r="F103" s="230" t="s">
        <v>941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316</v>
      </c>
      <c r="AU103" s="17" t="s">
        <v>83</v>
      </c>
    </row>
    <row r="104" spans="1:51" s="13" customFormat="1" ht="12">
      <c r="A104" s="13"/>
      <c r="B104" s="231"/>
      <c r="C104" s="232"/>
      <c r="D104" s="217" t="s">
        <v>318</v>
      </c>
      <c r="E104" s="233" t="s">
        <v>908</v>
      </c>
      <c r="F104" s="234" t="s">
        <v>81</v>
      </c>
      <c r="G104" s="232"/>
      <c r="H104" s="235">
        <v>1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1" t="s">
        <v>318</v>
      </c>
      <c r="AU104" s="241" t="s">
        <v>83</v>
      </c>
      <c r="AV104" s="13" t="s">
        <v>83</v>
      </c>
      <c r="AW104" s="13" t="s">
        <v>35</v>
      </c>
      <c r="AX104" s="13" t="s">
        <v>81</v>
      </c>
      <c r="AY104" s="241" t="s">
        <v>123</v>
      </c>
    </row>
    <row r="105" spans="1:65" s="2" customFormat="1" ht="24.15" customHeight="1">
      <c r="A105" s="38"/>
      <c r="B105" s="39"/>
      <c r="C105" s="253" t="s">
        <v>141</v>
      </c>
      <c r="D105" s="253" t="s">
        <v>407</v>
      </c>
      <c r="E105" s="254" t="s">
        <v>942</v>
      </c>
      <c r="F105" s="255" t="s">
        <v>943</v>
      </c>
      <c r="G105" s="256" t="s">
        <v>178</v>
      </c>
      <c r="H105" s="257">
        <v>1</v>
      </c>
      <c r="I105" s="258"/>
      <c r="J105" s="259">
        <f>ROUND(I105*H105,2)</f>
        <v>0</v>
      </c>
      <c r="K105" s="255" t="s">
        <v>313</v>
      </c>
      <c r="L105" s="260"/>
      <c r="M105" s="261" t="s">
        <v>19</v>
      </c>
      <c r="N105" s="262" t="s">
        <v>44</v>
      </c>
      <c r="O105" s="84"/>
      <c r="P105" s="213">
        <f>O105*H105</f>
        <v>0</v>
      </c>
      <c r="Q105" s="213">
        <v>0.018</v>
      </c>
      <c r="R105" s="213">
        <f>Q105*H105</f>
        <v>0.018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254</v>
      </c>
      <c r="AT105" s="215" t="s">
        <v>407</v>
      </c>
      <c r="AU105" s="215" t="s">
        <v>83</v>
      </c>
      <c r="AY105" s="17" t="s">
        <v>123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81</v>
      </c>
      <c r="BK105" s="216">
        <f>ROUND(I105*H105,2)</f>
        <v>0</v>
      </c>
      <c r="BL105" s="17" t="s">
        <v>254</v>
      </c>
      <c r="BM105" s="215" t="s">
        <v>944</v>
      </c>
    </row>
    <row r="106" spans="1:47" s="2" customFormat="1" ht="12">
      <c r="A106" s="38"/>
      <c r="B106" s="39"/>
      <c r="C106" s="40"/>
      <c r="D106" s="217" t="s">
        <v>132</v>
      </c>
      <c r="E106" s="40"/>
      <c r="F106" s="218" t="s">
        <v>943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132</v>
      </c>
      <c r="AU106" s="17" t="s">
        <v>83</v>
      </c>
    </row>
    <row r="107" spans="1:51" s="13" customFormat="1" ht="12">
      <c r="A107" s="13"/>
      <c r="B107" s="231"/>
      <c r="C107" s="232"/>
      <c r="D107" s="217" t="s">
        <v>318</v>
      </c>
      <c r="E107" s="233" t="s">
        <v>19</v>
      </c>
      <c r="F107" s="234" t="s">
        <v>908</v>
      </c>
      <c r="G107" s="232"/>
      <c r="H107" s="235">
        <v>1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318</v>
      </c>
      <c r="AU107" s="241" t="s">
        <v>83</v>
      </c>
      <c r="AV107" s="13" t="s">
        <v>83</v>
      </c>
      <c r="AW107" s="13" t="s">
        <v>35</v>
      </c>
      <c r="AX107" s="13" t="s">
        <v>81</v>
      </c>
      <c r="AY107" s="241" t="s">
        <v>123</v>
      </c>
    </row>
    <row r="108" spans="1:63" s="12" customFormat="1" ht="25.9" customHeight="1">
      <c r="A108" s="12"/>
      <c r="B108" s="188"/>
      <c r="C108" s="189"/>
      <c r="D108" s="190" t="s">
        <v>72</v>
      </c>
      <c r="E108" s="191" t="s">
        <v>407</v>
      </c>
      <c r="F108" s="191" t="s">
        <v>885</v>
      </c>
      <c r="G108" s="189"/>
      <c r="H108" s="189"/>
      <c r="I108" s="192"/>
      <c r="J108" s="193">
        <f>BK108</f>
        <v>0</v>
      </c>
      <c r="K108" s="189"/>
      <c r="L108" s="194"/>
      <c r="M108" s="195"/>
      <c r="N108" s="196"/>
      <c r="O108" s="196"/>
      <c r="P108" s="197">
        <f>P109+P204</f>
        <v>0</v>
      </c>
      <c r="Q108" s="196"/>
      <c r="R108" s="197">
        <f>R109+R204</f>
        <v>7.821002200000001</v>
      </c>
      <c r="S108" s="196"/>
      <c r="T108" s="198">
        <f>T109+T204</f>
        <v>11.685500000000001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9" t="s">
        <v>137</v>
      </c>
      <c r="AT108" s="200" t="s">
        <v>72</v>
      </c>
      <c r="AU108" s="200" t="s">
        <v>73</v>
      </c>
      <c r="AY108" s="199" t="s">
        <v>123</v>
      </c>
      <c r="BK108" s="201">
        <f>BK109+BK204</f>
        <v>0</v>
      </c>
    </row>
    <row r="109" spans="1:63" s="12" customFormat="1" ht="22.8" customHeight="1">
      <c r="A109" s="12"/>
      <c r="B109" s="188"/>
      <c r="C109" s="189"/>
      <c r="D109" s="190" t="s">
        <v>72</v>
      </c>
      <c r="E109" s="202" t="s">
        <v>945</v>
      </c>
      <c r="F109" s="202" t="s">
        <v>946</v>
      </c>
      <c r="G109" s="189"/>
      <c r="H109" s="189"/>
      <c r="I109" s="192"/>
      <c r="J109" s="203">
        <f>BK109</f>
        <v>0</v>
      </c>
      <c r="K109" s="189"/>
      <c r="L109" s="194"/>
      <c r="M109" s="195"/>
      <c r="N109" s="196"/>
      <c r="O109" s="196"/>
      <c r="P109" s="197">
        <f>SUM(P110:P203)</f>
        <v>0</v>
      </c>
      <c r="Q109" s="196"/>
      <c r="R109" s="197">
        <f>SUM(R110:R203)</f>
        <v>1.0415200000000002</v>
      </c>
      <c r="S109" s="196"/>
      <c r="T109" s="198">
        <f>SUM(T110:T203)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99" t="s">
        <v>137</v>
      </c>
      <c r="AT109" s="200" t="s">
        <v>72</v>
      </c>
      <c r="AU109" s="200" t="s">
        <v>81</v>
      </c>
      <c r="AY109" s="199" t="s">
        <v>123</v>
      </c>
      <c r="BK109" s="201">
        <f>SUM(BK110:BK203)</f>
        <v>0</v>
      </c>
    </row>
    <row r="110" spans="1:65" s="2" customFormat="1" ht="16.5" customHeight="1">
      <c r="A110" s="38"/>
      <c r="B110" s="39"/>
      <c r="C110" s="204" t="s">
        <v>122</v>
      </c>
      <c r="D110" s="204" t="s">
        <v>126</v>
      </c>
      <c r="E110" s="205" t="s">
        <v>947</v>
      </c>
      <c r="F110" s="206" t="s">
        <v>948</v>
      </c>
      <c r="G110" s="207" t="s">
        <v>178</v>
      </c>
      <c r="H110" s="208">
        <v>100</v>
      </c>
      <c r="I110" s="209"/>
      <c r="J110" s="210">
        <f>ROUND(I110*H110,2)</f>
        <v>0</v>
      </c>
      <c r="K110" s="206" t="s">
        <v>313</v>
      </c>
      <c r="L110" s="44"/>
      <c r="M110" s="211" t="s">
        <v>19</v>
      </c>
      <c r="N110" s="212" t="s">
        <v>44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704</v>
      </c>
      <c r="AT110" s="215" t="s">
        <v>126</v>
      </c>
      <c r="AU110" s="215" t="s">
        <v>83</v>
      </c>
      <c r="AY110" s="17" t="s">
        <v>123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81</v>
      </c>
      <c r="BK110" s="216">
        <f>ROUND(I110*H110,2)</f>
        <v>0</v>
      </c>
      <c r="BL110" s="17" t="s">
        <v>704</v>
      </c>
      <c r="BM110" s="215" t="s">
        <v>949</v>
      </c>
    </row>
    <row r="111" spans="1:47" s="2" customFormat="1" ht="12">
      <c r="A111" s="38"/>
      <c r="B111" s="39"/>
      <c r="C111" s="40"/>
      <c r="D111" s="217" t="s">
        <v>132</v>
      </c>
      <c r="E111" s="40"/>
      <c r="F111" s="218" t="s">
        <v>950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132</v>
      </c>
      <c r="AU111" s="17" t="s">
        <v>83</v>
      </c>
    </row>
    <row r="112" spans="1:47" s="2" customFormat="1" ht="12">
      <c r="A112" s="38"/>
      <c r="B112" s="39"/>
      <c r="C112" s="40"/>
      <c r="D112" s="229" t="s">
        <v>316</v>
      </c>
      <c r="E112" s="40"/>
      <c r="F112" s="230" t="s">
        <v>951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316</v>
      </c>
      <c r="AU112" s="17" t="s">
        <v>83</v>
      </c>
    </row>
    <row r="113" spans="1:51" s="13" customFormat="1" ht="12">
      <c r="A113" s="13"/>
      <c r="B113" s="231"/>
      <c r="C113" s="232"/>
      <c r="D113" s="217" t="s">
        <v>318</v>
      </c>
      <c r="E113" s="233" t="s">
        <v>19</v>
      </c>
      <c r="F113" s="234" t="s">
        <v>952</v>
      </c>
      <c r="G113" s="232"/>
      <c r="H113" s="235">
        <v>100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318</v>
      </c>
      <c r="AU113" s="241" t="s">
        <v>83</v>
      </c>
      <c r="AV113" s="13" t="s">
        <v>83</v>
      </c>
      <c r="AW113" s="13" t="s">
        <v>35</v>
      </c>
      <c r="AX113" s="13" t="s">
        <v>81</v>
      </c>
      <c r="AY113" s="241" t="s">
        <v>123</v>
      </c>
    </row>
    <row r="114" spans="1:65" s="2" customFormat="1" ht="16.5" customHeight="1">
      <c r="A114" s="38"/>
      <c r="B114" s="39"/>
      <c r="C114" s="204" t="s">
        <v>149</v>
      </c>
      <c r="D114" s="204" t="s">
        <v>126</v>
      </c>
      <c r="E114" s="205" t="s">
        <v>953</v>
      </c>
      <c r="F114" s="206" t="s">
        <v>954</v>
      </c>
      <c r="G114" s="207" t="s">
        <v>178</v>
      </c>
      <c r="H114" s="208">
        <v>90</v>
      </c>
      <c r="I114" s="209"/>
      <c r="J114" s="210">
        <f>ROUND(I114*H114,2)</f>
        <v>0</v>
      </c>
      <c r="K114" s="206" t="s">
        <v>313</v>
      </c>
      <c r="L114" s="44"/>
      <c r="M114" s="211" t="s">
        <v>19</v>
      </c>
      <c r="N114" s="212" t="s">
        <v>44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704</v>
      </c>
      <c r="AT114" s="215" t="s">
        <v>126</v>
      </c>
      <c r="AU114" s="215" t="s">
        <v>83</v>
      </c>
      <c r="AY114" s="17" t="s">
        <v>123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81</v>
      </c>
      <c r="BK114" s="216">
        <f>ROUND(I114*H114,2)</f>
        <v>0</v>
      </c>
      <c r="BL114" s="17" t="s">
        <v>704</v>
      </c>
      <c r="BM114" s="215" t="s">
        <v>955</v>
      </c>
    </row>
    <row r="115" spans="1:47" s="2" customFormat="1" ht="12">
      <c r="A115" s="38"/>
      <c r="B115" s="39"/>
      <c r="C115" s="40"/>
      <c r="D115" s="217" t="s">
        <v>132</v>
      </c>
      <c r="E115" s="40"/>
      <c r="F115" s="218" t="s">
        <v>956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132</v>
      </c>
      <c r="AU115" s="17" t="s">
        <v>83</v>
      </c>
    </row>
    <row r="116" spans="1:47" s="2" customFormat="1" ht="12">
      <c r="A116" s="38"/>
      <c r="B116" s="39"/>
      <c r="C116" s="40"/>
      <c r="D116" s="229" t="s">
        <v>316</v>
      </c>
      <c r="E116" s="40"/>
      <c r="F116" s="230" t="s">
        <v>957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316</v>
      </c>
      <c r="AU116" s="17" t="s">
        <v>83</v>
      </c>
    </row>
    <row r="117" spans="1:51" s="13" customFormat="1" ht="12">
      <c r="A117" s="13"/>
      <c r="B117" s="231"/>
      <c r="C117" s="232"/>
      <c r="D117" s="217" t="s">
        <v>318</v>
      </c>
      <c r="E117" s="233" t="s">
        <v>19</v>
      </c>
      <c r="F117" s="234" t="s">
        <v>888</v>
      </c>
      <c r="G117" s="232"/>
      <c r="H117" s="235">
        <v>90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318</v>
      </c>
      <c r="AU117" s="241" t="s">
        <v>83</v>
      </c>
      <c r="AV117" s="13" t="s">
        <v>83</v>
      </c>
      <c r="AW117" s="13" t="s">
        <v>35</v>
      </c>
      <c r="AX117" s="13" t="s">
        <v>81</v>
      </c>
      <c r="AY117" s="241" t="s">
        <v>123</v>
      </c>
    </row>
    <row r="118" spans="1:65" s="2" customFormat="1" ht="21.75" customHeight="1">
      <c r="A118" s="38"/>
      <c r="B118" s="39"/>
      <c r="C118" s="204" t="s">
        <v>156</v>
      </c>
      <c r="D118" s="204" t="s">
        <v>126</v>
      </c>
      <c r="E118" s="205" t="s">
        <v>958</v>
      </c>
      <c r="F118" s="206" t="s">
        <v>959</v>
      </c>
      <c r="G118" s="207" t="s">
        <v>178</v>
      </c>
      <c r="H118" s="208">
        <v>22</v>
      </c>
      <c r="I118" s="209"/>
      <c r="J118" s="210">
        <f>ROUND(I118*H118,2)</f>
        <v>0</v>
      </c>
      <c r="K118" s="206" t="s">
        <v>313</v>
      </c>
      <c r="L118" s="44"/>
      <c r="M118" s="211" t="s">
        <v>19</v>
      </c>
      <c r="N118" s="212" t="s">
        <v>44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704</v>
      </c>
      <c r="AT118" s="215" t="s">
        <v>126</v>
      </c>
      <c r="AU118" s="215" t="s">
        <v>83</v>
      </c>
      <c r="AY118" s="17" t="s">
        <v>123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81</v>
      </c>
      <c r="BK118" s="216">
        <f>ROUND(I118*H118,2)</f>
        <v>0</v>
      </c>
      <c r="BL118" s="17" t="s">
        <v>704</v>
      </c>
      <c r="BM118" s="215" t="s">
        <v>960</v>
      </c>
    </row>
    <row r="119" spans="1:47" s="2" customFormat="1" ht="12">
      <c r="A119" s="38"/>
      <c r="B119" s="39"/>
      <c r="C119" s="40"/>
      <c r="D119" s="217" t="s">
        <v>132</v>
      </c>
      <c r="E119" s="40"/>
      <c r="F119" s="218" t="s">
        <v>961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132</v>
      </c>
      <c r="AU119" s="17" t="s">
        <v>83</v>
      </c>
    </row>
    <row r="120" spans="1:47" s="2" customFormat="1" ht="12">
      <c r="A120" s="38"/>
      <c r="B120" s="39"/>
      <c r="C120" s="40"/>
      <c r="D120" s="229" t="s">
        <v>316</v>
      </c>
      <c r="E120" s="40"/>
      <c r="F120" s="230" t="s">
        <v>962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316</v>
      </c>
      <c r="AU120" s="17" t="s">
        <v>83</v>
      </c>
    </row>
    <row r="121" spans="1:51" s="13" customFormat="1" ht="12">
      <c r="A121" s="13"/>
      <c r="B121" s="231"/>
      <c r="C121" s="232"/>
      <c r="D121" s="217" t="s">
        <v>318</v>
      </c>
      <c r="E121" s="233" t="s">
        <v>19</v>
      </c>
      <c r="F121" s="234" t="s">
        <v>446</v>
      </c>
      <c r="G121" s="232"/>
      <c r="H121" s="235">
        <v>22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1" t="s">
        <v>318</v>
      </c>
      <c r="AU121" s="241" t="s">
        <v>83</v>
      </c>
      <c r="AV121" s="13" t="s">
        <v>83</v>
      </c>
      <c r="AW121" s="13" t="s">
        <v>35</v>
      </c>
      <c r="AX121" s="13" t="s">
        <v>81</v>
      </c>
      <c r="AY121" s="241" t="s">
        <v>123</v>
      </c>
    </row>
    <row r="122" spans="1:65" s="2" customFormat="1" ht="16.5" customHeight="1">
      <c r="A122" s="38"/>
      <c r="B122" s="39"/>
      <c r="C122" s="204" t="s">
        <v>159</v>
      </c>
      <c r="D122" s="204" t="s">
        <v>126</v>
      </c>
      <c r="E122" s="205" t="s">
        <v>963</v>
      </c>
      <c r="F122" s="206" t="s">
        <v>964</v>
      </c>
      <c r="G122" s="207" t="s">
        <v>178</v>
      </c>
      <c r="H122" s="208">
        <v>20</v>
      </c>
      <c r="I122" s="209"/>
      <c r="J122" s="210">
        <f>ROUND(I122*H122,2)</f>
        <v>0</v>
      </c>
      <c r="K122" s="206" t="s">
        <v>313</v>
      </c>
      <c r="L122" s="44"/>
      <c r="M122" s="211" t="s">
        <v>19</v>
      </c>
      <c r="N122" s="212" t="s">
        <v>44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704</v>
      </c>
      <c r="AT122" s="215" t="s">
        <v>126</v>
      </c>
      <c r="AU122" s="215" t="s">
        <v>83</v>
      </c>
      <c r="AY122" s="17" t="s">
        <v>123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81</v>
      </c>
      <c r="BK122" s="216">
        <f>ROUND(I122*H122,2)</f>
        <v>0</v>
      </c>
      <c r="BL122" s="17" t="s">
        <v>704</v>
      </c>
      <c r="BM122" s="215" t="s">
        <v>965</v>
      </c>
    </row>
    <row r="123" spans="1:47" s="2" customFormat="1" ht="12">
      <c r="A123" s="38"/>
      <c r="B123" s="39"/>
      <c r="C123" s="40"/>
      <c r="D123" s="217" t="s">
        <v>132</v>
      </c>
      <c r="E123" s="40"/>
      <c r="F123" s="218" t="s">
        <v>966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132</v>
      </c>
      <c r="AU123" s="17" t="s">
        <v>83</v>
      </c>
    </row>
    <row r="124" spans="1:47" s="2" customFormat="1" ht="12">
      <c r="A124" s="38"/>
      <c r="B124" s="39"/>
      <c r="C124" s="40"/>
      <c r="D124" s="229" t="s">
        <v>316</v>
      </c>
      <c r="E124" s="40"/>
      <c r="F124" s="230" t="s">
        <v>967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316</v>
      </c>
      <c r="AU124" s="17" t="s">
        <v>83</v>
      </c>
    </row>
    <row r="125" spans="1:51" s="13" customFormat="1" ht="12">
      <c r="A125" s="13"/>
      <c r="B125" s="231"/>
      <c r="C125" s="232"/>
      <c r="D125" s="217" t="s">
        <v>318</v>
      </c>
      <c r="E125" s="233" t="s">
        <v>19</v>
      </c>
      <c r="F125" s="234" t="s">
        <v>432</v>
      </c>
      <c r="G125" s="232"/>
      <c r="H125" s="235">
        <v>20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1" t="s">
        <v>318</v>
      </c>
      <c r="AU125" s="241" t="s">
        <v>83</v>
      </c>
      <c r="AV125" s="13" t="s">
        <v>83</v>
      </c>
      <c r="AW125" s="13" t="s">
        <v>35</v>
      </c>
      <c r="AX125" s="13" t="s">
        <v>81</v>
      </c>
      <c r="AY125" s="241" t="s">
        <v>123</v>
      </c>
    </row>
    <row r="126" spans="1:65" s="2" customFormat="1" ht="16.5" customHeight="1">
      <c r="A126" s="38"/>
      <c r="B126" s="39"/>
      <c r="C126" s="204" t="s">
        <v>164</v>
      </c>
      <c r="D126" s="204" t="s">
        <v>126</v>
      </c>
      <c r="E126" s="205" t="s">
        <v>968</v>
      </c>
      <c r="F126" s="206" t="s">
        <v>969</v>
      </c>
      <c r="G126" s="207" t="s">
        <v>178</v>
      </c>
      <c r="H126" s="208">
        <v>10</v>
      </c>
      <c r="I126" s="209"/>
      <c r="J126" s="210">
        <f>ROUND(I126*H126,2)</f>
        <v>0</v>
      </c>
      <c r="K126" s="206" t="s">
        <v>313</v>
      </c>
      <c r="L126" s="44"/>
      <c r="M126" s="211" t="s">
        <v>19</v>
      </c>
      <c r="N126" s="212" t="s">
        <v>44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704</v>
      </c>
      <c r="AT126" s="215" t="s">
        <v>126</v>
      </c>
      <c r="AU126" s="215" t="s">
        <v>83</v>
      </c>
      <c r="AY126" s="17" t="s">
        <v>123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81</v>
      </c>
      <c r="BK126" s="216">
        <f>ROUND(I126*H126,2)</f>
        <v>0</v>
      </c>
      <c r="BL126" s="17" t="s">
        <v>704</v>
      </c>
      <c r="BM126" s="215" t="s">
        <v>970</v>
      </c>
    </row>
    <row r="127" spans="1:47" s="2" customFormat="1" ht="12">
      <c r="A127" s="38"/>
      <c r="B127" s="39"/>
      <c r="C127" s="40"/>
      <c r="D127" s="217" t="s">
        <v>132</v>
      </c>
      <c r="E127" s="40"/>
      <c r="F127" s="218" t="s">
        <v>971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132</v>
      </c>
      <c r="AU127" s="17" t="s">
        <v>83</v>
      </c>
    </row>
    <row r="128" spans="1:47" s="2" customFormat="1" ht="12">
      <c r="A128" s="38"/>
      <c r="B128" s="39"/>
      <c r="C128" s="40"/>
      <c r="D128" s="229" t="s">
        <v>316</v>
      </c>
      <c r="E128" s="40"/>
      <c r="F128" s="230" t="s">
        <v>972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316</v>
      </c>
      <c r="AU128" s="17" t="s">
        <v>83</v>
      </c>
    </row>
    <row r="129" spans="1:51" s="13" customFormat="1" ht="12">
      <c r="A129" s="13"/>
      <c r="B129" s="231"/>
      <c r="C129" s="232"/>
      <c r="D129" s="217" t="s">
        <v>318</v>
      </c>
      <c r="E129" s="233" t="s">
        <v>912</v>
      </c>
      <c r="F129" s="234" t="s">
        <v>168</v>
      </c>
      <c r="G129" s="232"/>
      <c r="H129" s="235">
        <v>10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318</v>
      </c>
      <c r="AU129" s="241" t="s">
        <v>83</v>
      </c>
      <c r="AV129" s="13" t="s">
        <v>83</v>
      </c>
      <c r="AW129" s="13" t="s">
        <v>35</v>
      </c>
      <c r="AX129" s="13" t="s">
        <v>81</v>
      </c>
      <c r="AY129" s="241" t="s">
        <v>123</v>
      </c>
    </row>
    <row r="130" spans="1:65" s="2" customFormat="1" ht="16.5" customHeight="1">
      <c r="A130" s="38"/>
      <c r="B130" s="39"/>
      <c r="C130" s="253" t="s">
        <v>168</v>
      </c>
      <c r="D130" s="253" t="s">
        <v>407</v>
      </c>
      <c r="E130" s="254" t="s">
        <v>973</v>
      </c>
      <c r="F130" s="255" t="s">
        <v>974</v>
      </c>
      <c r="G130" s="256" t="s">
        <v>178</v>
      </c>
      <c r="H130" s="257">
        <v>10</v>
      </c>
      <c r="I130" s="258"/>
      <c r="J130" s="259">
        <f>ROUND(I130*H130,2)</f>
        <v>0</v>
      </c>
      <c r="K130" s="255" t="s">
        <v>19</v>
      </c>
      <c r="L130" s="260"/>
      <c r="M130" s="261" t="s">
        <v>19</v>
      </c>
      <c r="N130" s="262" t="s">
        <v>44</v>
      </c>
      <c r="O130" s="84"/>
      <c r="P130" s="213">
        <f>O130*H130</f>
        <v>0</v>
      </c>
      <c r="Q130" s="213">
        <v>0.0075</v>
      </c>
      <c r="R130" s="213">
        <f>Q130*H130</f>
        <v>0.075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975</v>
      </c>
      <c r="AT130" s="215" t="s">
        <v>407</v>
      </c>
      <c r="AU130" s="215" t="s">
        <v>83</v>
      </c>
      <c r="AY130" s="17" t="s">
        <v>123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81</v>
      </c>
      <c r="BK130" s="216">
        <f>ROUND(I130*H130,2)</f>
        <v>0</v>
      </c>
      <c r="BL130" s="17" t="s">
        <v>704</v>
      </c>
      <c r="BM130" s="215" t="s">
        <v>976</v>
      </c>
    </row>
    <row r="131" spans="1:47" s="2" customFormat="1" ht="12">
      <c r="A131" s="38"/>
      <c r="B131" s="39"/>
      <c r="C131" s="40"/>
      <c r="D131" s="217" t="s">
        <v>132</v>
      </c>
      <c r="E131" s="40"/>
      <c r="F131" s="218" t="s">
        <v>977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132</v>
      </c>
      <c r="AU131" s="17" t="s">
        <v>83</v>
      </c>
    </row>
    <row r="132" spans="1:51" s="13" customFormat="1" ht="12">
      <c r="A132" s="13"/>
      <c r="B132" s="231"/>
      <c r="C132" s="232"/>
      <c r="D132" s="217" t="s">
        <v>318</v>
      </c>
      <c r="E132" s="233" t="s">
        <v>19</v>
      </c>
      <c r="F132" s="234" t="s">
        <v>912</v>
      </c>
      <c r="G132" s="232"/>
      <c r="H132" s="235">
        <v>10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318</v>
      </c>
      <c r="AU132" s="241" t="s">
        <v>83</v>
      </c>
      <c r="AV132" s="13" t="s">
        <v>83</v>
      </c>
      <c r="AW132" s="13" t="s">
        <v>35</v>
      </c>
      <c r="AX132" s="13" t="s">
        <v>81</v>
      </c>
      <c r="AY132" s="241" t="s">
        <v>123</v>
      </c>
    </row>
    <row r="133" spans="1:65" s="2" customFormat="1" ht="16.5" customHeight="1">
      <c r="A133" s="38"/>
      <c r="B133" s="39"/>
      <c r="C133" s="204" t="s">
        <v>175</v>
      </c>
      <c r="D133" s="204" t="s">
        <v>126</v>
      </c>
      <c r="E133" s="205" t="s">
        <v>978</v>
      </c>
      <c r="F133" s="206" t="s">
        <v>979</v>
      </c>
      <c r="G133" s="207" t="s">
        <v>178</v>
      </c>
      <c r="H133" s="208">
        <v>10</v>
      </c>
      <c r="I133" s="209"/>
      <c r="J133" s="210">
        <f>ROUND(I133*H133,2)</f>
        <v>0</v>
      </c>
      <c r="K133" s="206" t="s">
        <v>313</v>
      </c>
      <c r="L133" s="44"/>
      <c r="M133" s="211" t="s">
        <v>19</v>
      </c>
      <c r="N133" s="212" t="s">
        <v>44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704</v>
      </c>
      <c r="AT133" s="215" t="s">
        <v>126</v>
      </c>
      <c r="AU133" s="215" t="s">
        <v>83</v>
      </c>
      <c r="AY133" s="17" t="s">
        <v>123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81</v>
      </c>
      <c r="BK133" s="216">
        <f>ROUND(I133*H133,2)</f>
        <v>0</v>
      </c>
      <c r="BL133" s="17" t="s">
        <v>704</v>
      </c>
      <c r="BM133" s="215" t="s">
        <v>980</v>
      </c>
    </row>
    <row r="134" spans="1:47" s="2" customFormat="1" ht="12">
      <c r="A134" s="38"/>
      <c r="B134" s="39"/>
      <c r="C134" s="40"/>
      <c r="D134" s="217" t="s">
        <v>132</v>
      </c>
      <c r="E134" s="40"/>
      <c r="F134" s="218" t="s">
        <v>979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132</v>
      </c>
      <c r="AU134" s="17" t="s">
        <v>83</v>
      </c>
    </row>
    <row r="135" spans="1:47" s="2" customFormat="1" ht="12">
      <c r="A135" s="38"/>
      <c r="B135" s="39"/>
      <c r="C135" s="40"/>
      <c r="D135" s="229" t="s">
        <v>316</v>
      </c>
      <c r="E135" s="40"/>
      <c r="F135" s="230" t="s">
        <v>981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316</v>
      </c>
      <c r="AU135" s="17" t="s">
        <v>83</v>
      </c>
    </row>
    <row r="136" spans="1:51" s="13" customFormat="1" ht="12">
      <c r="A136" s="13"/>
      <c r="B136" s="231"/>
      <c r="C136" s="232"/>
      <c r="D136" s="217" t="s">
        <v>318</v>
      </c>
      <c r="E136" s="233" t="s">
        <v>19</v>
      </c>
      <c r="F136" s="234" t="s">
        <v>912</v>
      </c>
      <c r="G136" s="232"/>
      <c r="H136" s="235">
        <v>10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318</v>
      </c>
      <c r="AU136" s="241" t="s">
        <v>83</v>
      </c>
      <c r="AV136" s="13" t="s">
        <v>83</v>
      </c>
      <c r="AW136" s="13" t="s">
        <v>35</v>
      </c>
      <c r="AX136" s="13" t="s">
        <v>81</v>
      </c>
      <c r="AY136" s="241" t="s">
        <v>123</v>
      </c>
    </row>
    <row r="137" spans="1:65" s="2" customFormat="1" ht="16.5" customHeight="1">
      <c r="A137" s="38"/>
      <c r="B137" s="39"/>
      <c r="C137" s="253" t="s">
        <v>182</v>
      </c>
      <c r="D137" s="253" t="s">
        <v>407</v>
      </c>
      <c r="E137" s="254" t="s">
        <v>982</v>
      </c>
      <c r="F137" s="255" t="s">
        <v>983</v>
      </c>
      <c r="G137" s="256" t="s">
        <v>178</v>
      </c>
      <c r="H137" s="257">
        <v>10</v>
      </c>
      <c r="I137" s="258"/>
      <c r="J137" s="259">
        <f>ROUND(I137*H137,2)</f>
        <v>0</v>
      </c>
      <c r="K137" s="255" t="s">
        <v>19</v>
      </c>
      <c r="L137" s="260"/>
      <c r="M137" s="261" t="s">
        <v>19</v>
      </c>
      <c r="N137" s="262" t="s">
        <v>44</v>
      </c>
      <c r="O137" s="84"/>
      <c r="P137" s="213">
        <f>O137*H137</f>
        <v>0</v>
      </c>
      <c r="Q137" s="213">
        <v>0.04</v>
      </c>
      <c r="R137" s="213">
        <f>Q137*H137</f>
        <v>0.4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130</v>
      </c>
      <c r="AT137" s="215" t="s">
        <v>407</v>
      </c>
      <c r="AU137" s="215" t="s">
        <v>83</v>
      </c>
      <c r="AY137" s="17" t="s">
        <v>123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81</v>
      </c>
      <c r="BK137" s="216">
        <f>ROUND(I137*H137,2)</f>
        <v>0</v>
      </c>
      <c r="BL137" s="17" t="s">
        <v>130</v>
      </c>
      <c r="BM137" s="215" t="s">
        <v>984</v>
      </c>
    </row>
    <row r="138" spans="1:47" s="2" customFormat="1" ht="12">
      <c r="A138" s="38"/>
      <c r="B138" s="39"/>
      <c r="C138" s="40"/>
      <c r="D138" s="217" t="s">
        <v>132</v>
      </c>
      <c r="E138" s="40"/>
      <c r="F138" s="218" t="s">
        <v>983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132</v>
      </c>
      <c r="AU138" s="17" t="s">
        <v>83</v>
      </c>
    </row>
    <row r="139" spans="1:51" s="13" customFormat="1" ht="12">
      <c r="A139" s="13"/>
      <c r="B139" s="231"/>
      <c r="C139" s="232"/>
      <c r="D139" s="217" t="s">
        <v>318</v>
      </c>
      <c r="E139" s="233" t="s">
        <v>19</v>
      </c>
      <c r="F139" s="234" t="s">
        <v>912</v>
      </c>
      <c r="G139" s="232"/>
      <c r="H139" s="235">
        <v>10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318</v>
      </c>
      <c r="AU139" s="241" t="s">
        <v>83</v>
      </c>
      <c r="AV139" s="13" t="s">
        <v>83</v>
      </c>
      <c r="AW139" s="13" t="s">
        <v>35</v>
      </c>
      <c r="AX139" s="13" t="s">
        <v>81</v>
      </c>
      <c r="AY139" s="241" t="s">
        <v>123</v>
      </c>
    </row>
    <row r="140" spans="1:65" s="2" customFormat="1" ht="16.5" customHeight="1">
      <c r="A140" s="38"/>
      <c r="B140" s="39"/>
      <c r="C140" s="204" t="s">
        <v>187</v>
      </c>
      <c r="D140" s="204" t="s">
        <v>126</v>
      </c>
      <c r="E140" s="205" t="s">
        <v>985</v>
      </c>
      <c r="F140" s="206" t="s">
        <v>986</v>
      </c>
      <c r="G140" s="207" t="s">
        <v>178</v>
      </c>
      <c r="H140" s="208">
        <v>1</v>
      </c>
      <c r="I140" s="209"/>
      <c r="J140" s="210">
        <f>ROUND(I140*H140,2)</f>
        <v>0</v>
      </c>
      <c r="K140" s="206" t="s">
        <v>313</v>
      </c>
      <c r="L140" s="44"/>
      <c r="M140" s="211" t="s">
        <v>19</v>
      </c>
      <c r="N140" s="212" t="s">
        <v>44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704</v>
      </c>
      <c r="AT140" s="215" t="s">
        <v>126</v>
      </c>
      <c r="AU140" s="215" t="s">
        <v>83</v>
      </c>
      <c r="AY140" s="17" t="s">
        <v>123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81</v>
      </c>
      <c r="BK140" s="216">
        <f>ROUND(I140*H140,2)</f>
        <v>0</v>
      </c>
      <c r="BL140" s="17" t="s">
        <v>704</v>
      </c>
      <c r="BM140" s="215" t="s">
        <v>987</v>
      </c>
    </row>
    <row r="141" spans="1:47" s="2" customFormat="1" ht="12">
      <c r="A141" s="38"/>
      <c r="B141" s="39"/>
      <c r="C141" s="40"/>
      <c r="D141" s="217" t="s">
        <v>132</v>
      </c>
      <c r="E141" s="40"/>
      <c r="F141" s="218" t="s">
        <v>986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132</v>
      </c>
      <c r="AU141" s="17" t="s">
        <v>83</v>
      </c>
    </row>
    <row r="142" spans="1:47" s="2" customFormat="1" ht="12">
      <c r="A142" s="38"/>
      <c r="B142" s="39"/>
      <c r="C142" s="40"/>
      <c r="D142" s="229" t="s">
        <v>316</v>
      </c>
      <c r="E142" s="40"/>
      <c r="F142" s="230" t="s">
        <v>988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316</v>
      </c>
      <c r="AU142" s="17" t="s">
        <v>83</v>
      </c>
    </row>
    <row r="143" spans="1:51" s="13" customFormat="1" ht="12">
      <c r="A143" s="13"/>
      <c r="B143" s="231"/>
      <c r="C143" s="232"/>
      <c r="D143" s="217" t="s">
        <v>318</v>
      </c>
      <c r="E143" s="233" t="s">
        <v>19</v>
      </c>
      <c r="F143" s="234" t="s">
        <v>81</v>
      </c>
      <c r="G143" s="232"/>
      <c r="H143" s="235">
        <v>1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318</v>
      </c>
      <c r="AU143" s="241" t="s">
        <v>83</v>
      </c>
      <c r="AV143" s="13" t="s">
        <v>83</v>
      </c>
      <c r="AW143" s="13" t="s">
        <v>35</v>
      </c>
      <c r="AX143" s="13" t="s">
        <v>81</v>
      </c>
      <c r="AY143" s="241" t="s">
        <v>123</v>
      </c>
    </row>
    <row r="144" spans="1:65" s="2" customFormat="1" ht="16.5" customHeight="1">
      <c r="A144" s="38"/>
      <c r="B144" s="39"/>
      <c r="C144" s="204" t="s">
        <v>194</v>
      </c>
      <c r="D144" s="204" t="s">
        <v>126</v>
      </c>
      <c r="E144" s="205" t="s">
        <v>989</v>
      </c>
      <c r="F144" s="206" t="s">
        <v>990</v>
      </c>
      <c r="G144" s="207" t="s">
        <v>178</v>
      </c>
      <c r="H144" s="208">
        <v>9</v>
      </c>
      <c r="I144" s="209"/>
      <c r="J144" s="210">
        <f>ROUND(I144*H144,2)</f>
        <v>0</v>
      </c>
      <c r="K144" s="206" t="s">
        <v>313</v>
      </c>
      <c r="L144" s="44"/>
      <c r="M144" s="211" t="s">
        <v>19</v>
      </c>
      <c r="N144" s="212" t="s">
        <v>44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704</v>
      </c>
      <c r="AT144" s="215" t="s">
        <v>126</v>
      </c>
      <c r="AU144" s="215" t="s">
        <v>83</v>
      </c>
      <c r="AY144" s="17" t="s">
        <v>123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81</v>
      </c>
      <c r="BK144" s="216">
        <f>ROUND(I144*H144,2)</f>
        <v>0</v>
      </c>
      <c r="BL144" s="17" t="s">
        <v>704</v>
      </c>
      <c r="BM144" s="215" t="s">
        <v>991</v>
      </c>
    </row>
    <row r="145" spans="1:47" s="2" customFormat="1" ht="12">
      <c r="A145" s="38"/>
      <c r="B145" s="39"/>
      <c r="C145" s="40"/>
      <c r="D145" s="217" t="s">
        <v>132</v>
      </c>
      <c r="E145" s="40"/>
      <c r="F145" s="218" t="s">
        <v>990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132</v>
      </c>
      <c r="AU145" s="17" t="s">
        <v>83</v>
      </c>
    </row>
    <row r="146" spans="1:47" s="2" customFormat="1" ht="12">
      <c r="A146" s="38"/>
      <c r="B146" s="39"/>
      <c r="C146" s="40"/>
      <c r="D146" s="229" t="s">
        <v>316</v>
      </c>
      <c r="E146" s="40"/>
      <c r="F146" s="230" t="s">
        <v>992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316</v>
      </c>
      <c r="AU146" s="17" t="s">
        <v>83</v>
      </c>
    </row>
    <row r="147" spans="1:51" s="13" customFormat="1" ht="12">
      <c r="A147" s="13"/>
      <c r="B147" s="231"/>
      <c r="C147" s="232"/>
      <c r="D147" s="217" t="s">
        <v>318</v>
      </c>
      <c r="E147" s="233" t="s">
        <v>19</v>
      </c>
      <c r="F147" s="234" t="s">
        <v>164</v>
      </c>
      <c r="G147" s="232"/>
      <c r="H147" s="235">
        <v>9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318</v>
      </c>
      <c r="AU147" s="241" t="s">
        <v>83</v>
      </c>
      <c r="AV147" s="13" t="s">
        <v>83</v>
      </c>
      <c r="AW147" s="13" t="s">
        <v>35</v>
      </c>
      <c r="AX147" s="13" t="s">
        <v>81</v>
      </c>
      <c r="AY147" s="241" t="s">
        <v>123</v>
      </c>
    </row>
    <row r="148" spans="1:65" s="2" customFormat="1" ht="16.5" customHeight="1">
      <c r="A148" s="38"/>
      <c r="B148" s="39"/>
      <c r="C148" s="253" t="s">
        <v>8</v>
      </c>
      <c r="D148" s="253" t="s">
        <v>407</v>
      </c>
      <c r="E148" s="254" t="s">
        <v>993</v>
      </c>
      <c r="F148" s="255" t="s">
        <v>994</v>
      </c>
      <c r="G148" s="256" t="s">
        <v>178</v>
      </c>
      <c r="H148" s="257">
        <v>10</v>
      </c>
      <c r="I148" s="258"/>
      <c r="J148" s="259">
        <f>ROUND(I148*H148,2)</f>
        <v>0</v>
      </c>
      <c r="K148" s="255" t="s">
        <v>19</v>
      </c>
      <c r="L148" s="260"/>
      <c r="M148" s="261" t="s">
        <v>19</v>
      </c>
      <c r="N148" s="262" t="s">
        <v>44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975</v>
      </c>
      <c r="AT148" s="215" t="s">
        <v>407</v>
      </c>
      <c r="AU148" s="215" t="s">
        <v>83</v>
      </c>
      <c r="AY148" s="17" t="s">
        <v>123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81</v>
      </c>
      <c r="BK148" s="216">
        <f>ROUND(I148*H148,2)</f>
        <v>0</v>
      </c>
      <c r="BL148" s="17" t="s">
        <v>704</v>
      </c>
      <c r="BM148" s="215" t="s">
        <v>995</v>
      </c>
    </row>
    <row r="149" spans="1:47" s="2" customFormat="1" ht="12">
      <c r="A149" s="38"/>
      <c r="B149" s="39"/>
      <c r="C149" s="40"/>
      <c r="D149" s="217" t="s">
        <v>132</v>
      </c>
      <c r="E149" s="40"/>
      <c r="F149" s="218" t="s">
        <v>994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132</v>
      </c>
      <c r="AU149" s="17" t="s">
        <v>83</v>
      </c>
    </row>
    <row r="150" spans="1:51" s="13" customFormat="1" ht="12">
      <c r="A150" s="13"/>
      <c r="B150" s="231"/>
      <c r="C150" s="232"/>
      <c r="D150" s="217" t="s">
        <v>318</v>
      </c>
      <c r="E150" s="233" t="s">
        <v>19</v>
      </c>
      <c r="F150" s="234" t="s">
        <v>912</v>
      </c>
      <c r="G150" s="232"/>
      <c r="H150" s="235">
        <v>10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318</v>
      </c>
      <c r="AU150" s="241" t="s">
        <v>83</v>
      </c>
      <c r="AV150" s="13" t="s">
        <v>83</v>
      </c>
      <c r="AW150" s="13" t="s">
        <v>35</v>
      </c>
      <c r="AX150" s="13" t="s">
        <v>81</v>
      </c>
      <c r="AY150" s="241" t="s">
        <v>123</v>
      </c>
    </row>
    <row r="151" spans="1:65" s="2" customFormat="1" ht="21.75" customHeight="1">
      <c r="A151" s="38"/>
      <c r="B151" s="39"/>
      <c r="C151" s="204" t="s">
        <v>203</v>
      </c>
      <c r="D151" s="204" t="s">
        <v>126</v>
      </c>
      <c r="E151" s="205" t="s">
        <v>996</v>
      </c>
      <c r="F151" s="206" t="s">
        <v>997</v>
      </c>
      <c r="G151" s="207" t="s">
        <v>360</v>
      </c>
      <c r="H151" s="208">
        <v>284</v>
      </c>
      <c r="I151" s="209"/>
      <c r="J151" s="210">
        <f>ROUND(I151*H151,2)</f>
        <v>0</v>
      </c>
      <c r="K151" s="206" t="s">
        <v>313</v>
      </c>
      <c r="L151" s="44"/>
      <c r="M151" s="211" t="s">
        <v>19</v>
      </c>
      <c r="N151" s="212" t="s">
        <v>44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704</v>
      </c>
      <c r="AT151" s="215" t="s">
        <v>126</v>
      </c>
      <c r="AU151" s="215" t="s">
        <v>83</v>
      </c>
      <c r="AY151" s="17" t="s">
        <v>123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81</v>
      </c>
      <c r="BK151" s="216">
        <f>ROUND(I151*H151,2)</f>
        <v>0</v>
      </c>
      <c r="BL151" s="17" t="s">
        <v>704</v>
      </c>
      <c r="BM151" s="215" t="s">
        <v>998</v>
      </c>
    </row>
    <row r="152" spans="1:47" s="2" customFormat="1" ht="12">
      <c r="A152" s="38"/>
      <c r="B152" s="39"/>
      <c r="C152" s="40"/>
      <c r="D152" s="217" t="s">
        <v>132</v>
      </c>
      <c r="E152" s="40"/>
      <c r="F152" s="218" t="s">
        <v>999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132</v>
      </c>
      <c r="AU152" s="17" t="s">
        <v>83</v>
      </c>
    </row>
    <row r="153" spans="1:47" s="2" customFormat="1" ht="12">
      <c r="A153" s="38"/>
      <c r="B153" s="39"/>
      <c r="C153" s="40"/>
      <c r="D153" s="229" t="s">
        <v>316</v>
      </c>
      <c r="E153" s="40"/>
      <c r="F153" s="230" t="s">
        <v>1000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316</v>
      </c>
      <c r="AU153" s="17" t="s">
        <v>83</v>
      </c>
    </row>
    <row r="154" spans="1:51" s="13" customFormat="1" ht="12">
      <c r="A154" s="13"/>
      <c r="B154" s="231"/>
      <c r="C154" s="232"/>
      <c r="D154" s="217" t="s">
        <v>318</v>
      </c>
      <c r="E154" s="233" t="s">
        <v>913</v>
      </c>
      <c r="F154" s="234" t="s">
        <v>910</v>
      </c>
      <c r="G154" s="232"/>
      <c r="H154" s="235">
        <v>284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318</v>
      </c>
      <c r="AU154" s="241" t="s">
        <v>83</v>
      </c>
      <c r="AV154" s="13" t="s">
        <v>83</v>
      </c>
      <c r="AW154" s="13" t="s">
        <v>35</v>
      </c>
      <c r="AX154" s="13" t="s">
        <v>81</v>
      </c>
      <c r="AY154" s="241" t="s">
        <v>123</v>
      </c>
    </row>
    <row r="155" spans="1:65" s="2" customFormat="1" ht="16.5" customHeight="1">
      <c r="A155" s="38"/>
      <c r="B155" s="39"/>
      <c r="C155" s="253" t="s">
        <v>207</v>
      </c>
      <c r="D155" s="253" t="s">
        <v>407</v>
      </c>
      <c r="E155" s="254" t="s">
        <v>1001</v>
      </c>
      <c r="F155" s="255" t="s">
        <v>1002</v>
      </c>
      <c r="G155" s="256" t="s">
        <v>1003</v>
      </c>
      <c r="H155" s="257">
        <v>284</v>
      </c>
      <c r="I155" s="258"/>
      <c r="J155" s="259">
        <f>ROUND(I155*H155,2)</f>
        <v>0</v>
      </c>
      <c r="K155" s="255" t="s">
        <v>313</v>
      </c>
      <c r="L155" s="260"/>
      <c r="M155" s="261" t="s">
        <v>19</v>
      </c>
      <c r="N155" s="262" t="s">
        <v>44</v>
      </c>
      <c r="O155" s="84"/>
      <c r="P155" s="213">
        <f>O155*H155</f>
        <v>0</v>
      </c>
      <c r="Q155" s="213">
        <v>0.001</v>
      </c>
      <c r="R155" s="213">
        <f>Q155*H155</f>
        <v>0.28400000000000003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975</v>
      </c>
      <c r="AT155" s="215" t="s">
        <v>407</v>
      </c>
      <c r="AU155" s="215" t="s">
        <v>83</v>
      </c>
      <c r="AY155" s="17" t="s">
        <v>123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81</v>
      </c>
      <c r="BK155" s="216">
        <f>ROUND(I155*H155,2)</f>
        <v>0</v>
      </c>
      <c r="BL155" s="17" t="s">
        <v>704</v>
      </c>
      <c r="BM155" s="215" t="s">
        <v>1004</v>
      </c>
    </row>
    <row r="156" spans="1:47" s="2" customFormat="1" ht="12">
      <c r="A156" s="38"/>
      <c r="B156" s="39"/>
      <c r="C156" s="40"/>
      <c r="D156" s="217" t="s">
        <v>132</v>
      </c>
      <c r="E156" s="40"/>
      <c r="F156" s="218" t="s">
        <v>1002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132</v>
      </c>
      <c r="AU156" s="17" t="s">
        <v>83</v>
      </c>
    </row>
    <row r="157" spans="1:51" s="13" customFormat="1" ht="12">
      <c r="A157" s="13"/>
      <c r="B157" s="231"/>
      <c r="C157" s="232"/>
      <c r="D157" s="217" t="s">
        <v>318</v>
      </c>
      <c r="E157" s="233" t="s">
        <v>19</v>
      </c>
      <c r="F157" s="234" t="s">
        <v>913</v>
      </c>
      <c r="G157" s="232"/>
      <c r="H157" s="235">
        <v>284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318</v>
      </c>
      <c r="AU157" s="241" t="s">
        <v>83</v>
      </c>
      <c r="AV157" s="13" t="s">
        <v>83</v>
      </c>
      <c r="AW157" s="13" t="s">
        <v>35</v>
      </c>
      <c r="AX157" s="13" t="s">
        <v>81</v>
      </c>
      <c r="AY157" s="241" t="s">
        <v>123</v>
      </c>
    </row>
    <row r="158" spans="1:65" s="2" customFormat="1" ht="24.15" customHeight="1">
      <c r="A158" s="38"/>
      <c r="B158" s="39"/>
      <c r="C158" s="204" t="s">
        <v>211</v>
      </c>
      <c r="D158" s="204" t="s">
        <v>126</v>
      </c>
      <c r="E158" s="205" t="s">
        <v>1005</v>
      </c>
      <c r="F158" s="206" t="s">
        <v>1006</v>
      </c>
      <c r="G158" s="207" t="s">
        <v>360</v>
      </c>
      <c r="H158" s="208">
        <v>10</v>
      </c>
      <c r="I158" s="209"/>
      <c r="J158" s="210">
        <f>ROUND(I158*H158,2)</f>
        <v>0</v>
      </c>
      <c r="K158" s="206" t="s">
        <v>313</v>
      </c>
      <c r="L158" s="44"/>
      <c r="M158" s="211" t="s">
        <v>19</v>
      </c>
      <c r="N158" s="212" t="s">
        <v>44</v>
      </c>
      <c r="O158" s="8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704</v>
      </c>
      <c r="AT158" s="215" t="s">
        <v>126</v>
      </c>
      <c r="AU158" s="215" t="s">
        <v>83</v>
      </c>
      <c r="AY158" s="17" t="s">
        <v>123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81</v>
      </c>
      <c r="BK158" s="216">
        <f>ROUND(I158*H158,2)</f>
        <v>0</v>
      </c>
      <c r="BL158" s="17" t="s">
        <v>704</v>
      </c>
      <c r="BM158" s="215" t="s">
        <v>1007</v>
      </c>
    </row>
    <row r="159" spans="1:47" s="2" customFormat="1" ht="12">
      <c r="A159" s="38"/>
      <c r="B159" s="39"/>
      <c r="C159" s="40"/>
      <c r="D159" s="217" t="s">
        <v>132</v>
      </c>
      <c r="E159" s="40"/>
      <c r="F159" s="218" t="s">
        <v>1008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132</v>
      </c>
      <c r="AU159" s="17" t="s">
        <v>83</v>
      </c>
    </row>
    <row r="160" spans="1:47" s="2" customFormat="1" ht="12">
      <c r="A160" s="38"/>
      <c r="B160" s="39"/>
      <c r="C160" s="40"/>
      <c r="D160" s="229" t="s">
        <v>316</v>
      </c>
      <c r="E160" s="40"/>
      <c r="F160" s="230" t="s">
        <v>1009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316</v>
      </c>
      <c r="AU160" s="17" t="s">
        <v>83</v>
      </c>
    </row>
    <row r="161" spans="1:51" s="13" customFormat="1" ht="12">
      <c r="A161" s="13"/>
      <c r="B161" s="231"/>
      <c r="C161" s="232"/>
      <c r="D161" s="217" t="s">
        <v>318</v>
      </c>
      <c r="E161" s="233" t="s">
        <v>914</v>
      </c>
      <c r="F161" s="234" t="s">
        <v>168</v>
      </c>
      <c r="G161" s="232"/>
      <c r="H161" s="235">
        <v>10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318</v>
      </c>
      <c r="AU161" s="241" t="s">
        <v>83</v>
      </c>
      <c r="AV161" s="13" t="s">
        <v>83</v>
      </c>
      <c r="AW161" s="13" t="s">
        <v>35</v>
      </c>
      <c r="AX161" s="13" t="s">
        <v>81</v>
      </c>
      <c r="AY161" s="241" t="s">
        <v>123</v>
      </c>
    </row>
    <row r="162" spans="1:65" s="2" customFormat="1" ht="16.5" customHeight="1">
      <c r="A162" s="38"/>
      <c r="B162" s="39"/>
      <c r="C162" s="253" t="s">
        <v>218</v>
      </c>
      <c r="D162" s="253" t="s">
        <v>407</v>
      </c>
      <c r="E162" s="254" t="s">
        <v>1010</v>
      </c>
      <c r="F162" s="255" t="s">
        <v>1011</v>
      </c>
      <c r="G162" s="256" t="s">
        <v>1003</v>
      </c>
      <c r="H162" s="257">
        <v>10</v>
      </c>
      <c r="I162" s="258"/>
      <c r="J162" s="259">
        <f>ROUND(I162*H162,2)</f>
        <v>0</v>
      </c>
      <c r="K162" s="255" t="s">
        <v>313</v>
      </c>
      <c r="L162" s="260"/>
      <c r="M162" s="261" t="s">
        <v>19</v>
      </c>
      <c r="N162" s="262" t="s">
        <v>44</v>
      </c>
      <c r="O162" s="84"/>
      <c r="P162" s="213">
        <f>O162*H162</f>
        <v>0</v>
      </c>
      <c r="Q162" s="213">
        <v>0.001</v>
      </c>
      <c r="R162" s="213">
        <f>Q162*H162</f>
        <v>0.01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975</v>
      </c>
      <c r="AT162" s="215" t="s">
        <v>407</v>
      </c>
      <c r="AU162" s="215" t="s">
        <v>83</v>
      </c>
      <c r="AY162" s="17" t="s">
        <v>123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81</v>
      </c>
      <c r="BK162" s="216">
        <f>ROUND(I162*H162,2)</f>
        <v>0</v>
      </c>
      <c r="BL162" s="17" t="s">
        <v>704</v>
      </c>
      <c r="BM162" s="215" t="s">
        <v>1012</v>
      </c>
    </row>
    <row r="163" spans="1:47" s="2" customFormat="1" ht="12">
      <c r="A163" s="38"/>
      <c r="B163" s="39"/>
      <c r="C163" s="40"/>
      <c r="D163" s="217" t="s">
        <v>132</v>
      </c>
      <c r="E163" s="40"/>
      <c r="F163" s="218" t="s">
        <v>1011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132</v>
      </c>
      <c r="AU163" s="17" t="s">
        <v>83</v>
      </c>
    </row>
    <row r="164" spans="1:51" s="13" customFormat="1" ht="12">
      <c r="A164" s="13"/>
      <c r="B164" s="231"/>
      <c r="C164" s="232"/>
      <c r="D164" s="217" t="s">
        <v>318</v>
      </c>
      <c r="E164" s="233" t="s">
        <v>19</v>
      </c>
      <c r="F164" s="234" t="s">
        <v>914</v>
      </c>
      <c r="G164" s="232"/>
      <c r="H164" s="235">
        <v>10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318</v>
      </c>
      <c r="AU164" s="241" t="s">
        <v>83</v>
      </c>
      <c r="AV164" s="13" t="s">
        <v>83</v>
      </c>
      <c r="AW164" s="13" t="s">
        <v>35</v>
      </c>
      <c r="AX164" s="13" t="s">
        <v>81</v>
      </c>
      <c r="AY164" s="241" t="s">
        <v>123</v>
      </c>
    </row>
    <row r="165" spans="1:65" s="2" customFormat="1" ht="16.5" customHeight="1">
      <c r="A165" s="38"/>
      <c r="B165" s="39"/>
      <c r="C165" s="204" t="s">
        <v>432</v>
      </c>
      <c r="D165" s="204" t="s">
        <v>126</v>
      </c>
      <c r="E165" s="205" t="s">
        <v>1013</v>
      </c>
      <c r="F165" s="206" t="s">
        <v>1014</v>
      </c>
      <c r="G165" s="207" t="s">
        <v>178</v>
      </c>
      <c r="H165" s="208">
        <v>10</v>
      </c>
      <c r="I165" s="209"/>
      <c r="J165" s="210">
        <f>ROUND(I165*H165,2)</f>
        <v>0</v>
      </c>
      <c r="K165" s="206" t="s">
        <v>313</v>
      </c>
      <c r="L165" s="44"/>
      <c r="M165" s="211" t="s">
        <v>19</v>
      </c>
      <c r="N165" s="212" t="s">
        <v>44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704</v>
      </c>
      <c r="AT165" s="215" t="s">
        <v>126</v>
      </c>
      <c r="AU165" s="215" t="s">
        <v>83</v>
      </c>
      <c r="AY165" s="17" t="s">
        <v>123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81</v>
      </c>
      <c r="BK165" s="216">
        <f>ROUND(I165*H165,2)</f>
        <v>0</v>
      </c>
      <c r="BL165" s="17" t="s">
        <v>704</v>
      </c>
      <c r="BM165" s="215" t="s">
        <v>1015</v>
      </c>
    </row>
    <row r="166" spans="1:47" s="2" customFormat="1" ht="12">
      <c r="A166" s="38"/>
      <c r="B166" s="39"/>
      <c r="C166" s="40"/>
      <c r="D166" s="217" t="s">
        <v>132</v>
      </c>
      <c r="E166" s="40"/>
      <c r="F166" s="218" t="s">
        <v>1016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132</v>
      </c>
      <c r="AU166" s="17" t="s">
        <v>83</v>
      </c>
    </row>
    <row r="167" spans="1:47" s="2" customFormat="1" ht="12">
      <c r="A167" s="38"/>
      <c r="B167" s="39"/>
      <c r="C167" s="40"/>
      <c r="D167" s="229" t="s">
        <v>316</v>
      </c>
      <c r="E167" s="40"/>
      <c r="F167" s="230" t="s">
        <v>1017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316</v>
      </c>
      <c r="AU167" s="17" t="s">
        <v>83</v>
      </c>
    </row>
    <row r="168" spans="1:51" s="13" customFormat="1" ht="12">
      <c r="A168" s="13"/>
      <c r="B168" s="231"/>
      <c r="C168" s="232"/>
      <c r="D168" s="217" t="s">
        <v>318</v>
      </c>
      <c r="E168" s="233" t="s">
        <v>19</v>
      </c>
      <c r="F168" s="234" t="s">
        <v>912</v>
      </c>
      <c r="G168" s="232"/>
      <c r="H168" s="235">
        <v>10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318</v>
      </c>
      <c r="AU168" s="241" t="s">
        <v>83</v>
      </c>
      <c r="AV168" s="13" t="s">
        <v>83</v>
      </c>
      <c r="AW168" s="13" t="s">
        <v>35</v>
      </c>
      <c r="AX168" s="13" t="s">
        <v>81</v>
      </c>
      <c r="AY168" s="241" t="s">
        <v>123</v>
      </c>
    </row>
    <row r="169" spans="1:65" s="2" customFormat="1" ht="16.5" customHeight="1">
      <c r="A169" s="38"/>
      <c r="B169" s="39"/>
      <c r="C169" s="253" t="s">
        <v>7</v>
      </c>
      <c r="D169" s="253" t="s">
        <v>407</v>
      </c>
      <c r="E169" s="254" t="s">
        <v>1018</v>
      </c>
      <c r="F169" s="255" t="s">
        <v>1019</v>
      </c>
      <c r="G169" s="256" t="s">
        <v>178</v>
      </c>
      <c r="H169" s="257">
        <v>10</v>
      </c>
      <c r="I169" s="258"/>
      <c r="J169" s="259">
        <f>ROUND(I169*H169,2)</f>
        <v>0</v>
      </c>
      <c r="K169" s="255" t="s">
        <v>313</v>
      </c>
      <c r="L169" s="260"/>
      <c r="M169" s="261" t="s">
        <v>19</v>
      </c>
      <c r="N169" s="262" t="s">
        <v>44</v>
      </c>
      <c r="O169" s="84"/>
      <c r="P169" s="213">
        <f>O169*H169</f>
        <v>0</v>
      </c>
      <c r="Q169" s="213">
        <v>0.00016</v>
      </c>
      <c r="R169" s="213">
        <f>Q169*H169</f>
        <v>0.0016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254</v>
      </c>
      <c r="AT169" s="215" t="s">
        <v>407</v>
      </c>
      <c r="AU169" s="215" t="s">
        <v>83</v>
      </c>
      <c r="AY169" s="17" t="s">
        <v>123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81</v>
      </c>
      <c r="BK169" s="216">
        <f>ROUND(I169*H169,2)</f>
        <v>0</v>
      </c>
      <c r="BL169" s="17" t="s">
        <v>254</v>
      </c>
      <c r="BM169" s="215" t="s">
        <v>1020</v>
      </c>
    </row>
    <row r="170" spans="1:47" s="2" customFormat="1" ht="12">
      <c r="A170" s="38"/>
      <c r="B170" s="39"/>
      <c r="C170" s="40"/>
      <c r="D170" s="217" t="s">
        <v>132</v>
      </c>
      <c r="E170" s="40"/>
      <c r="F170" s="218" t="s">
        <v>1019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132</v>
      </c>
      <c r="AU170" s="17" t="s">
        <v>83</v>
      </c>
    </row>
    <row r="171" spans="1:47" s="2" customFormat="1" ht="12">
      <c r="A171" s="38"/>
      <c r="B171" s="39"/>
      <c r="C171" s="40"/>
      <c r="D171" s="217" t="s">
        <v>180</v>
      </c>
      <c r="E171" s="40"/>
      <c r="F171" s="222" t="s">
        <v>1021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180</v>
      </c>
      <c r="AU171" s="17" t="s">
        <v>83</v>
      </c>
    </row>
    <row r="172" spans="1:51" s="13" customFormat="1" ht="12">
      <c r="A172" s="13"/>
      <c r="B172" s="231"/>
      <c r="C172" s="232"/>
      <c r="D172" s="217" t="s">
        <v>318</v>
      </c>
      <c r="E172" s="233" t="s">
        <v>19</v>
      </c>
      <c r="F172" s="234" t="s">
        <v>912</v>
      </c>
      <c r="G172" s="232"/>
      <c r="H172" s="235">
        <v>10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318</v>
      </c>
      <c r="AU172" s="241" t="s">
        <v>83</v>
      </c>
      <c r="AV172" s="13" t="s">
        <v>83</v>
      </c>
      <c r="AW172" s="13" t="s">
        <v>35</v>
      </c>
      <c r="AX172" s="13" t="s">
        <v>81</v>
      </c>
      <c r="AY172" s="241" t="s">
        <v>123</v>
      </c>
    </row>
    <row r="173" spans="1:65" s="2" customFormat="1" ht="16.5" customHeight="1">
      <c r="A173" s="38"/>
      <c r="B173" s="39"/>
      <c r="C173" s="204" t="s">
        <v>446</v>
      </c>
      <c r="D173" s="204" t="s">
        <v>126</v>
      </c>
      <c r="E173" s="205" t="s">
        <v>1022</v>
      </c>
      <c r="F173" s="206" t="s">
        <v>1023</v>
      </c>
      <c r="G173" s="207" t="s">
        <v>178</v>
      </c>
      <c r="H173" s="208">
        <v>22</v>
      </c>
      <c r="I173" s="209"/>
      <c r="J173" s="210">
        <f>ROUND(I173*H173,2)</f>
        <v>0</v>
      </c>
      <c r="K173" s="206" t="s">
        <v>313</v>
      </c>
      <c r="L173" s="44"/>
      <c r="M173" s="211" t="s">
        <v>19</v>
      </c>
      <c r="N173" s="212" t="s">
        <v>44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704</v>
      </c>
      <c r="AT173" s="215" t="s">
        <v>126</v>
      </c>
      <c r="AU173" s="215" t="s">
        <v>83</v>
      </c>
      <c r="AY173" s="17" t="s">
        <v>123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81</v>
      </c>
      <c r="BK173" s="216">
        <f>ROUND(I173*H173,2)</f>
        <v>0</v>
      </c>
      <c r="BL173" s="17" t="s">
        <v>704</v>
      </c>
      <c r="BM173" s="215" t="s">
        <v>1024</v>
      </c>
    </row>
    <row r="174" spans="1:47" s="2" customFormat="1" ht="12">
      <c r="A174" s="38"/>
      <c r="B174" s="39"/>
      <c r="C174" s="40"/>
      <c r="D174" s="217" t="s">
        <v>132</v>
      </c>
      <c r="E174" s="40"/>
      <c r="F174" s="218" t="s">
        <v>1025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132</v>
      </c>
      <c r="AU174" s="17" t="s">
        <v>83</v>
      </c>
    </row>
    <row r="175" spans="1:47" s="2" customFormat="1" ht="12">
      <c r="A175" s="38"/>
      <c r="B175" s="39"/>
      <c r="C175" s="40"/>
      <c r="D175" s="229" t="s">
        <v>316</v>
      </c>
      <c r="E175" s="40"/>
      <c r="F175" s="230" t="s">
        <v>1026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316</v>
      </c>
      <c r="AU175" s="17" t="s">
        <v>83</v>
      </c>
    </row>
    <row r="176" spans="1:51" s="13" customFormat="1" ht="12">
      <c r="A176" s="13"/>
      <c r="B176" s="231"/>
      <c r="C176" s="232"/>
      <c r="D176" s="217" t="s">
        <v>318</v>
      </c>
      <c r="E176" s="233" t="s">
        <v>19</v>
      </c>
      <c r="F176" s="234" t="s">
        <v>446</v>
      </c>
      <c r="G176" s="232"/>
      <c r="H176" s="235">
        <v>22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318</v>
      </c>
      <c r="AU176" s="241" t="s">
        <v>83</v>
      </c>
      <c r="AV176" s="13" t="s">
        <v>83</v>
      </c>
      <c r="AW176" s="13" t="s">
        <v>35</v>
      </c>
      <c r="AX176" s="13" t="s">
        <v>81</v>
      </c>
      <c r="AY176" s="241" t="s">
        <v>123</v>
      </c>
    </row>
    <row r="177" spans="1:65" s="2" customFormat="1" ht="16.5" customHeight="1">
      <c r="A177" s="38"/>
      <c r="B177" s="39"/>
      <c r="C177" s="253" t="s">
        <v>453</v>
      </c>
      <c r="D177" s="253" t="s">
        <v>407</v>
      </c>
      <c r="E177" s="254" t="s">
        <v>1027</v>
      </c>
      <c r="F177" s="255" t="s">
        <v>1028</v>
      </c>
      <c r="G177" s="256" t="s">
        <v>178</v>
      </c>
      <c r="H177" s="257">
        <v>22</v>
      </c>
      <c r="I177" s="258"/>
      <c r="J177" s="259">
        <f>ROUND(I177*H177,2)</f>
        <v>0</v>
      </c>
      <c r="K177" s="255" t="s">
        <v>313</v>
      </c>
      <c r="L177" s="260"/>
      <c r="M177" s="261" t="s">
        <v>19</v>
      </c>
      <c r="N177" s="262" t="s">
        <v>44</v>
      </c>
      <c r="O177" s="84"/>
      <c r="P177" s="213">
        <f>O177*H177</f>
        <v>0</v>
      </c>
      <c r="Q177" s="213">
        <v>0.00026</v>
      </c>
      <c r="R177" s="213">
        <f>Q177*H177</f>
        <v>0.005719999999999999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254</v>
      </c>
      <c r="AT177" s="215" t="s">
        <v>407</v>
      </c>
      <c r="AU177" s="215" t="s">
        <v>83</v>
      </c>
      <c r="AY177" s="17" t="s">
        <v>123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81</v>
      </c>
      <c r="BK177" s="216">
        <f>ROUND(I177*H177,2)</f>
        <v>0</v>
      </c>
      <c r="BL177" s="17" t="s">
        <v>254</v>
      </c>
      <c r="BM177" s="215" t="s">
        <v>1029</v>
      </c>
    </row>
    <row r="178" spans="1:47" s="2" customFormat="1" ht="12">
      <c r="A178" s="38"/>
      <c r="B178" s="39"/>
      <c r="C178" s="40"/>
      <c r="D178" s="217" t="s">
        <v>132</v>
      </c>
      <c r="E178" s="40"/>
      <c r="F178" s="218" t="s">
        <v>1028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132</v>
      </c>
      <c r="AU178" s="17" t="s">
        <v>83</v>
      </c>
    </row>
    <row r="179" spans="1:47" s="2" customFormat="1" ht="12">
      <c r="A179" s="38"/>
      <c r="B179" s="39"/>
      <c r="C179" s="40"/>
      <c r="D179" s="217" t="s">
        <v>180</v>
      </c>
      <c r="E179" s="40"/>
      <c r="F179" s="222" t="s">
        <v>1030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180</v>
      </c>
      <c r="AU179" s="17" t="s">
        <v>83</v>
      </c>
    </row>
    <row r="180" spans="1:51" s="13" customFormat="1" ht="12">
      <c r="A180" s="13"/>
      <c r="B180" s="231"/>
      <c r="C180" s="232"/>
      <c r="D180" s="217" t="s">
        <v>318</v>
      </c>
      <c r="E180" s="233" t="s">
        <v>19</v>
      </c>
      <c r="F180" s="234" t="s">
        <v>446</v>
      </c>
      <c r="G180" s="232"/>
      <c r="H180" s="235">
        <v>22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318</v>
      </c>
      <c r="AU180" s="241" t="s">
        <v>83</v>
      </c>
      <c r="AV180" s="13" t="s">
        <v>83</v>
      </c>
      <c r="AW180" s="13" t="s">
        <v>35</v>
      </c>
      <c r="AX180" s="13" t="s">
        <v>81</v>
      </c>
      <c r="AY180" s="241" t="s">
        <v>123</v>
      </c>
    </row>
    <row r="181" spans="1:65" s="2" customFormat="1" ht="24.15" customHeight="1">
      <c r="A181" s="38"/>
      <c r="B181" s="39"/>
      <c r="C181" s="204" t="s">
        <v>461</v>
      </c>
      <c r="D181" s="204" t="s">
        <v>126</v>
      </c>
      <c r="E181" s="205" t="s">
        <v>1031</v>
      </c>
      <c r="F181" s="206" t="s">
        <v>1032</v>
      </c>
      <c r="G181" s="207" t="s">
        <v>360</v>
      </c>
      <c r="H181" s="208">
        <v>284</v>
      </c>
      <c r="I181" s="209"/>
      <c r="J181" s="210">
        <f>ROUND(I181*H181,2)</f>
        <v>0</v>
      </c>
      <c r="K181" s="206" t="s">
        <v>313</v>
      </c>
      <c r="L181" s="44"/>
      <c r="M181" s="211" t="s">
        <v>19</v>
      </c>
      <c r="N181" s="212" t="s">
        <v>44</v>
      </c>
      <c r="O181" s="8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704</v>
      </c>
      <c r="AT181" s="215" t="s">
        <v>126</v>
      </c>
      <c r="AU181" s="215" t="s">
        <v>83</v>
      </c>
      <c r="AY181" s="17" t="s">
        <v>123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81</v>
      </c>
      <c r="BK181" s="216">
        <f>ROUND(I181*H181,2)</f>
        <v>0</v>
      </c>
      <c r="BL181" s="17" t="s">
        <v>704</v>
      </c>
      <c r="BM181" s="215" t="s">
        <v>1033</v>
      </c>
    </row>
    <row r="182" spans="1:47" s="2" customFormat="1" ht="12">
      <c r="A182" s="38"/>
      <c r="B182" s="39"/>
      <c r="C182" s="40"/>
      <c r="D182" s="217" t="s">
        <v>132</v>
      </c>
      <c r="E182" s="40"/>
      <c r="F182" s="218" t="s">
        <v>1034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132</v>
      </c>
      <c r="AU182" s="17" t="s">
        <v>83</v>
      </c>
    </row>
    <row r="183" spans="1:47" s="2" customFormat="1" ht="12">
      <c r="A183" s="38"/>
      <c r="B183" s="39"/>
      <c r="C183" s="40"/>
      <c r="D183" s="229" t="s">
        <v>316</v>
      </c>
      <c r="E183" s="40"/>
      <c r="F183" s="230" t="s">
        <v>1035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316</v>
      </c>
      <c r="AU183" s="17" t="s">
        <v>83</v>
      </c>
    </row>
    <row r="184" spans="1:51" s="13" customFormat="1" ht="12">
      <c r="A184" s="13"/>
      <c r="B184" s="231"/>
      <c r="C184" s="232"/>
      <c r="D184" s="217" t="s">
        <v>318</v>
      </c>
      <c r="E184" s="233" t="s">
        <v>909</v>
      </c>
      <c r="F184" s="234" t="s">
        <v>910</v>
      </c>
      <c r="G184" s="232"/>
      <c r="H184" s="235">
        <v>284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318</v>
      </c>
      <c r="AU184" s="241" t="s">
        <v>83</v>
      </c>
      <c r="AV184" s="13" t="s">
        <v>83</v>
      </c>
      <c r="AW184" s="13" t="s">
        <v>35</v>
      </c>
      <c r="AX184" s="13" t="s">
        <v>81</v>
      </c>
      <c r="AY184" s="241" t="s">
        <v>123</v>
      </c>
    </row>
    <row r="185" spans="1:65" s="2" customFormat="1" ht="16.5" customHeight="1">
      <c r="A185" s="38"/>
      <c r="B185" s="39"/>
      <c r="C185" s="253" t="s">
        <v>230</v>
      </c>
      <c r="D185" s="253" t="s">
        <v>407</v>
      </c>
      <c r="E185" s="254" t="s">
        <v>1036</v>
      </c>
      <c r="F185" s="255" t="s">
        <v>1037</v>
      </c>
      <c r="G185" s="256" t="s">
        <v>360</v>
      </c>
      <c r="H185" s="257">
        <v>284</v>
      </c>
      <c r="I185" s="258"/>
      <c r="J185" s="259">
        <f>ROUND(I185*H185,2)</f>
        <v>0</v>
      </c>
      <c r="K185" s="255" t="s">
        <v>313</v>
      </c>
      <c r="L185" s="260"/>
      <c r="M185" s="261" t="s">
        <v>19</v>
      </c>
      <c r="N185" s="262" t="s">
        <v>44</v>
      </c>
      <c r="O185" s="84"/>
      <c r="P185" s="213">
        <f>O185*H185</f>
        <v>0</v>
      </c>
      <c r="Q185" s="213">
        <v>0.0009</v>
      </c>
      <c r="R185" s="213">
        <f>Q185*H185</f>
        <v>0.2556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254</v>
      </c>
      <c r="AT185" s="215" t="s">
        <v>407</v>
      </c>
      <c r="AU185" s="215" t="s">
        <v>83</v>
      </c>
      <c r="AY185" s="17" t="s">
        <v>123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81</v>
      </c>
      <c r="BK185" s="216">
        <f>ROUND(I185*H185,2)</f>
        <v>0</v>
      </c>
      <c r="BL185" s="17" t="s">
        <v>254</v>
      </c>
      <c r="BM185" s="215" t="s">
        <v>1038</v>
      </c>
    </row>
    <row r="186" spans="1:47" s="2" customFormat="1" ht="12">
      <c r="A186" s="38"/>
      <c r="B186" s="39"/>
      <c r="C186" s="40"/>
      <c r="D186" s="217" t="s">
        <v>132</v>
      </c>
      <c r="E186" s="40"/>
      <c r="F186" s="218" t="s">
        <v>1037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132</v>
      </c>
      <c r="AU186" s="17" t="s">
        <v>83</v>
      </c>
    </row>
    <row r="187" spans="1:51" s="13" customFormat="1" ht="12">
      <c r="A187" s="13"/>
      <c r="B187" s="231"/>
      <c r="C187" s="232"/>
      <c r="D187" s="217" t="s">
        <v>318</v>
      </c>
      <c r="E187" s="233" t="s">
        <v>19</v>
      </c>
      <c r="F187" s="234" t="s">
        <v>909</v>
      </c>
      <c r="G187" s="232"/>
      <c r="H187" s="235">
        <v>284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318</v>
      </c>
      <c r="AU187" s="241" t="s">
        <v>83</v>
      </c>
      <c r="AV187" s="13" t="s">
        <v>83</v>
      </c>
      <c r="AW187" s="13" t="s">
        <v>35</v>
      </c>
      <c r="AX187" s="13" t="s">
        <v>81</v>
      </c>
      <c r="AY187" s="241" t="s">
        <v>123</v>
      </c>
    </row>
    <row r="188" spans="1:65" s="2" customFormat="1" ht="24.15" customHeight="1">
      <c r="A188" s="38"/>
      <c r="B188" s="39"/>
      <c r="C188" s="204" t="s">
        <v>473</v>
      </c>
      <c r="D188" s="204" t="s">
        <v>126</v>
      </c>
      <c r="E188" s="205" t="s">
        <v>1039</v>
      </c>
      <c r="F188" s="206" t="s">
        <v>1040</v>
      </c>
      <c r="G188" s="207" t="s">
        <v>360</v>
      </c>
      <c r="H188" s="208">
        <v>60</v>
      </c>
      <c r="I188" s="209"/>
      <c r="J188" s="210">
        <f>ROUND(I188*H188,2)</f>
        <v>0</v>
      </c>
      <c r="K188" s="206" t="s">
        <v>313</v>
      </c>
      <c r="L188" s="44"/>
      <c r="M188" s="211" t="s">
        <v>19</v>
      </c>
      <c r="N188" s="212" t="s">
        <v>44</v>
      </c>
      <c r="O188" s="84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704</v>
      </c>
      <c r="AT188" s="215" t="s">
        <v>126</v>
      </c>
      <c r="AU188" s="215" t="s">
        <v>83</v>
      </c>
      <c r="AY188" s="17" t="s">
        <v>123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81</v>
      </c>
      <c r="BK188" s="216">
        <f>ROUND(I188*H188,2)</f>
        <v>0</v>
      </c>
      <c r="BL188" s="17" t="s">
        <v>704</v>
      </c>
      <c r="BM188" s="215" t="s">
        <v>1041</v>
      </c>
    </row>
    <row r="189" spans="1:47" s="2" customFormat="1" ht="12">
      <c r="A189" s="38"/>
      <c r="B189" s="39"/>
      <c r="C189" s="40"/>
      <c r="D189" s="217" t="s">
        <v>132</v>
      </c>
      <c r="E189" s="40"/>
      <c r="F189" s="218" t="s">
        <v>1042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132</v>
      </c>
      <c r="AU189" s="17" t="s">
        <v>83</v>
      </c>
    </row>
    <row r="190" spans="1:47" s="2" customFormat="1" ht="12">
      <c r="A190" s="38"/>
      <c r="B190" s="39"/>
      <c r="C190" s="40"/>
      <c r="D190" s="229" t="s">
        <v>316</v>
      </c>
      <c r="E190" s="40"/>
      <c r="F190" s="230" t="s">
        <v>1043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316</v>
      </c>
      <c r="AU190" s="17" t="s">
        <v>83</v>
      </c>
    </row>
    <row r="191" spans="1:51" s="13" customFormat="1" ht="12">
      <c r="A191" s="13"/>
      <c r="B191" s="231"/>
      <c r="C191" s="232"/>
      <c r="D191" s="217" t="s">
        <v>318</v>
      </c>
      <c r="E191" s="233" t="s">
        <v>911</v>
      </c>
      <c r="F191" s="234" t="s">
        <v>683</v>
      </c>
      <c r="G191" s="232"/>
      <c r="H191" s="235">
        <v>60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318</v>
      </c>
      <c r="AU191" s="241" t="s">
        <v>83</v>
      </c>
      <c r="AV191" s="13" t="s">
        <v>83</v>
      </c>
      <c r="AW191" s="13" t="s">
        <v>35</v>
      </c>
      <c r="AX191" s="13" t="s">
        <v>81</v>
      </c>
      <c r="AY191" s="241" t="s">
        <v>123</v>
      </c>
    </row>
    <row r="192" spans="1:65" s="2" customFormat="1" ht="16.5" customHeight="1">
      <c r="A192" s="38"/>
      <c r="B192" s="39"/>
      <c r="C192" s="253" t="s">
        <v>480</v>
      </c>
      <c r="D192" s="253" t="s">
        <v>407</v>
      </c>
      <c r="E192" s="254" t="s">
        <v>1044</v>
      </c>
      <c r="F192" s="255" t="s">
        <v>1045</v>
      </c>
      <c r="G192" s="256" t="s">
        <v>360</v>
      </c>
      <c r="H192" s="257">
        <v>60</v>
      </c>
      <c r="I192" s="258"/>
      <c r="J192" s="259">
        <f>ROUND(I192*H192,2)</f>
        <v>0</v>
      </c>
      <c r="K192" s="255" t="s">
        <v>313</v>
      </c>
      <c r="L192" s="260"/>
      <c r="M192" s="261" t="s">
        <v>19</v>
      </c>
      <c r="N192" s="262" t="s">
        <v>44</v>
      </c>
      <c r="O192" s="84"/>
      <c r="P192" s="213">
        <f>O192*H192</f>
        <v>0</v>
      </c>
      <c r="Q192" s="213">
        <v>0.00016</v>
      </c>
      <c r="R192" s="213">
        <f>Q192*H192</f>
        <v>0.009600000000000001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254</v>
      </c>
      <c r="AT192" s="215" t="s">
        <v>407</v>
      </c>
      <c r="AU192" s="215" t="s">
        <v>83</v>
      </c>
      <c r="AY192" s="17" t="s">
        <v>123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81</v>
      </c>
      <c r="BK192" s="216">
        <f>ROUND(I192*H192,2)</f>
        <v>0</v>
      </c>
      <c r="BL192" s="17" t="s">
        <v>254</v>
      </c>
      <c r="BM192" s="215" t="s">
        <v>1046</v>
      </c>
    </row>
    <row r="193" spans="1:47" s="2" customFormat="1" ht="12">
      <c r="A193" s="38"/>
      <c r="B193" s="39"/>
      <c r="C193" s="40"/>
      <c r="D193" s="217" t="s">
        <v>132</v>
      </c>
      <c r="E193" s="40"/>
      <c r="F193" s="218" t="s">
        <v>1045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132</v>
      </c>
      <c r="AU193" s="17" t="s">
        <v>83</v>
      </c>
    </row>
    <row r="194" spans="1:51" s="13" customFormat="1" ht="12">
      <c r="A194" s="13"/>
      <c r="B194" s="231"/>
      <c r="C194" s="232"/>
      <c r="D194" s="217" t="s">
        <v>318</v>
      </c>
      <c r="E194" s="233" t="s">
        <v>19</v>
      </c>
      <c r="F194" s="234" t="s">
        <v>911</v>
      </c>
      <c r="G194" s="232"/>
      <c r="H194" s="235">
        <v>60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318</v>
      </c>
      <c r="AU194" s="241" t="s">
        <v>83</v>
      </c>
      <c r="AV194" s="13" t="s">
        <v>83</v>
      </c>
      <c r="AW194" s="13" t="s">
        <v>35</v>
      </c>
      <c r="AX194" s="13" t="s">
        <v>81</v>
      </c>
      <c r="AY194" s="241" t="s">
        <v>123</v>
      </c>
    </row>
    <row r="195" spans="1:65" s="2" customFormat="1" ht="16.5" customHeight="1">
      <c r="A195" s="38"/>
      <c r="B195" s="39"/>
      <c r="C195" s="253" t="s">
        <v>487</v>
      </c>
      <c r="D195" s="253" t="s">
        <v>407</v>
      </c>
      <c r="E195" s="254" t="s">
        <v>1047</v>
      </c>
      <c r="F195" s="255" t="s">
        <v>1048</v>
      </c>
      <c r="G195" s="256" t="s">
        <v>178</v>
      </c>
      <c r="H195" s="257">
        <v>10</v>
      </c>
      <c r="I195" s="258"/>
      <c r="J195" s="259">
        <f>ROUND(I195*H195,2)</f>
        <v>0</v>
      </c>
      <c r="K195" s="255" t="s">
        <v>19</v>
      </c>
      <c r="L195" s="260"/>
      <c r="M195" s="261" t="s">
        <v>19</v>
      </c>
      <c r="N195" s="262" t="s">
        <v>44</v>
      </c>
      <c r="O195" s="8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5" t="s">
        <v>975</v>
      </c>
      <c r="AT195" s="215" t="s">
        <v>407</v>
      </c>
      <c r="AU195" s="215" t="s">
        <v>83</v>
      </c>
      <c r="AY195" s="17" t="s">
        <v>123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81</v>
      </c>
      <c r="BK195" s="216">
        <f>ROUND(I195*H195,2)</f>
        <v>0</v>
      </c>
      <c r="BL195" s="17" t="s">
        <v>704</v>
      </c>
      <c r="BM195" s="215" t="s">
        <v>1049</v>
      </c>
    </row>
    <row r="196" spans="1:47" s="2" customFormat="1" ht="12">
      <c r="A196" s="38"/>
      <c r="B196" s="39"/>
      <c r="C196" s="40"/>
      <c r="D196" s="217" t="s">
        <v>132</v>
      </c>
      <c r="E196" s="40"/>
      <c r="F196" s="218" t="s">
        <v>1048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132</v>
      </c>
      <c r="AU196" s="17" t="s">
        <v>83</v>
      </c>
    </row>
    <row r="197" spans="1:51" s="13" customFormat="1" ht="12">
      <c r="A197" s="13"/>
      <c r="B197" s="231"/>
      <c r="C197" s="232"/>
      <c r="D197" s="217" t="s">
        <v>318</v>
      </c>
      <c r="E197" s="233" t="s">
        <v>19</v>
      </c>
      <c r="F197" s="234" t="s">
        <v>912</v>
      </c>
      <c r="G197" s="232"/>
      <c r="H197" s="235">
        <v>10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318</v>
      </c>
      <c r="AU197" s="241" t="s">
        <v>83</v>
      </c>
      <c r="AV197" s="13" t="s">
        <v>83</v>
      </c>
      <c r="AW197" s="13" t="s">
        <v>35</v>
      </c>
      <c r="AX197" s="13" t="s">
        <v>81</v>
      </c>
      <c r="AY197" s="241" t="s">
        <v>123</v>
      </c>
    </row>
    <row r="198" spans="1:65" s="2" customFormat="1" ht="16.5" customHeight="1">
      <c r="A198" s="38"/>
      <c r="B198" s="39"/>
      <c r="C198" s="204" t="s">
        <v>491</v>
      </c>
      <c r="D198" s="204" t="s">
        <v>126</v>
      </c>
      <c r="E198" s="205" t="s">
        <v>169</v>
      </c>
      <c r="F198" s="206" t="s">
        <v>1050</v>
      </c>
      <c r="G198" s="207" t="s">
        <v>178</v>
      </c>
      <c r="H198" s="208">
        <v>10</v>
      </c>
      <c r="I198" s="209"/>
      <c r="J198" s="210">
        <f>ROUND(I198*H198,2)</f>
        <v>0</v>
      </c>
      <c r="K198" s="206" t="s">
        <v>19</v>
      </c>
      <c r="L198" s="44"/>
      <c r="M198" s="211" t="s">
        <v>19</v>
      </c>
      <c r="N198" s="212" t="s">
        <v>44</v>
      </c>
      <c r="O198" s="84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5" t="s">
        <v>704</v>
      </c>
      <c r="AT198" s="215" t="s">
        <v>126</v>
      </c>
      <c r="AU198" s="215" t="s">
        <v>83</v>
      </c>
      <c r="AY198" s="17" t="s">
        <v>123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7" t="s">
        <v>81</v>
      </c>
      <c r="BK198" s="216">
        <f>ROUND(I198*H198,2)</f>
        <v>0</v>
      </c>
      <c r="BL198" s="17" t="s">
        <v>704</v>
      </c>
      <c r="BM198" s="215" t="s">
        <v>1051</v>
      </c>
    </row>
    <row r="199" spans="1:47" s="2" customFormat="1" ht="12">
      <c r="A199" s="38"/>
      <c r="B199" s="39"/>
      <c r="C199" s="40"/>
      <c r="D199" s="217" t="s">
        <v>132</v>
      </c>
      <c r="E199" s="40"/>
      <c r="F199" s="218" t="s">
        <v>1050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132</v>
      </c>
      <c r="AU199" s="17" t="s">
        <v>83</v>
      </c>
    </row>
    <row r="200" spans="1:51" s="13" customFormat="1" ht="12">
      <c r="A200" s="13"/>
      <c r="B200" s="231"/>
      <c r="C200" s="232"/>
      <c r="D200" s="217" t="s">
        <v>318</v>
      </c>
      <c r="E200" s="233" t="s">
        <v>19</v>
      </c>
      <c r="F200" s="234" t="s">
        <v>912</v>
      </c>
      <c r="G200" s="232"/>
      <c r="H200" s="235">
        <v>10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318</v>
      </c>
      <c r="AU200" s="241" t="s">
        <v>83</v>
      </c>
      <c r="AV200" s="13" t="s">
        <v>83</v>
      </c>
      <c r="AW200" s="13" t="s">
        <v>35</v>
      </c>
      <c r="AX200" s="13" t="s">
        <v>81</v>
      </c>
      <c r="AY200" s="241" t="s">
        <v>123</v>
      </c>
    </row>
    <row r="201" spans="1:65" s="2" customFormat="1" ht="16.5" customHeight="1">
      <c r="A201" s="38"/>
      <c r="B201" s="39"/>
      <c r="C201" s="253" t="s">
        <v>499</v>
      </c>
      <c r="D201" s="253" t="s">
        <v>407</v>
      </c>
      <c r="E201" s="254" t="s">
        <v>1052</v>
      </c>
      <c r="F201" s="255" t="s">
        <v>1053</v>
      </c>
      <c r="G201" s="256" t="s">
        <v>178</v>
      </c>
      <c r="H201" s="257">
        <v>10</v>
      </c>
      <c r="I201" s="258"/>
      <c r="J201" s="259">
        <f>ROUND(I201*H201,2)</f>
        <v>0</v>
      </c>
      <c r="K201" s="255" t="s">
        <v>19</v>
      </c>
      <c r="L201" s="260"/>
      <c r="M201" s="261" t="s">
        <v>19</v>
      </c>
      <c r="N201" s="262" t="s">
        <v>44</v>
      </c>
      <c r="O201" s="84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975</v>
      </c>
      <c r="AT201" s="215" t="s">
        <v>407</v>
      </c>
      <c r="AU201" s="215" t="s">
        <v>83</v>
      </c>
      <c r="AY201" s="17" t="s">
        <v>123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81</v>
      </c>
      <c r="BK201" s="216">
        <f>ROUND(I201*H201,2)</f>
        <v>0</v>
      </c>
      <c r="BL201" s="17" t="s">
        <v>704</v>
      </c>
      <c r="BM201" s="215" t="s">
        <v>1054</v>
      </c>
    </row>
    <row r="202" spans="1:47" s="2" customFormat="1" ht="12">
      <c r="A202" s="38"/>
      <c r="B202" s="39"/>
      <c r="C202" s="40"/>
      <c r="D202" s="217" t="s">
        <v>132</v>
      </c>
      <c r="E202" s="40"/>
      <c r="F202" s="218" t="s">
        <v>1053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132</v>
      </c>
      <c r="AU202" s="17" t="s">
        <v>83</v>
      </c>
    </row>
    <row r="203" spans="1:51" s="13" customFormat="1" ht="12">
      <c r="A203" s="13"/>
      <c r="B203" s="231"/>
      <c r="C203" s="232"/>
      <c r="D203" s="217" t="s">
        <v>318</v>
      </c>
      <c r="E203" s="233" t="s">
        <v>19</v>
      </c>
      <c r="F203" s="234" t="s">
        <v>912</v>
      </c>
      <c r="G203" s="232"/>
      <c r="H203" s="235">
        <v>10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1" t="s">
        <v>318</v>
      </c>
      <c r="AU203" s="241" t="s">
        <v>83</v>
      </c>
      <c r="AV203" s="13" t="s">
        <v>83</v>
      </c>
      <c r="AW203" s="13" t="s">
        <v>35</v>
      </c>
      <c r="AX203" s="13" t="s">
        <v>81</v>
      </c>
      <c r="AY203" s="241" t="s">
        <v>123</v>
      </c>
    </row>
    <row r="204" spans="1:63" s="12" customFormat="1" ht="22.8" customHeight="1">
      <c r="A204" s="12"/>
      <c r="B204" s="188"/>
      <c r="C204" s="189"/>
      <c r="D204" s="190" t="s">
        <v>72</v>
      </c>
      <c r="E204" s="202" t="s">
        <v>886</v>
      </c>
      <c r="F204" s="202" t="s">
        <v>887</v>
      </c>
      <c r="G204" s="189"/>
      <c r="H204" s="189"/>
      <c r="I204" s="192"/>
      <c r="J204" s="203">
        <f>BK204</f>
        <v>0</v>
      </c>
      <c r="K204" s="189"/>
      <c r="L204" s="194"/>
      <c r="M204" s="195"/>
      <c r="N204" s="196"/>
      <c r="O204" s="196"/>
      <c r="P204" s="197">
        <f>SUM(P205:P298)</f>
        <v>0</v>
      </c>
      <c r="Q204" s="196"/>
      <c r="R204" s="197">
        <f>SUM(R205:R298)</f>
        <v>6.7794822</v>
      </c>
      <c r="S204" s="196"/>
      <c r="T204" s="198">
        <f>SUM(T205:T298)</f>
        <v>11.685500000000001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99" t="s">
        <v>137</v>
      </c>
      <c r="AT204" s="200" t="s">
        <v>72</v>
      </c>
      <c r="AU204" s="200" t="s">
        <v>81</v>
      </c>
      <c r="AY204" s="199" t="s">
        <v>123</v>
      </c>
      <c r="BK204" s="201">
        <f>SUM(BK205:BK298)</f>
        <v>0</v>
      </c>
    </row>
    <row r="205" spans="1:65" s="2" customFormat="1" ht="16.5" customHeight="1">
      <c r="A205" s="38"/>
      <c r="B205" s="39"/>
      <c r="C205" s="204" t="s">
        <v>505</v>
      </c>
      <c r="D205" s="204" t="s">
        <v>126</v>
      </c>
      <c r="E205" s="205" t="s">
        <v>1055</v>
      </c>
      <c r="F205" s="206" t="s">
        <v>1056</v>
      </c>
      <c r="G205" s="207" t="s">
        <v>1057</v>
      </c>
      <c r="H205" s="208">
        <v>0.284</v>
      </c>
      <c r="I205" s="209"/>
      <c r="J205" s="210">
        <f>ROUND(I205*H205,2)</f>
        <v>0</v>
      </c>
      <c r="K205" s="206" t="s">
        <v>313</v>
      </c>
      <c r="L205" s="44"/>
      <c r="M205" s="211" t="s">
        <v>19</v>
      </c>
      <c r="N205" s="212" t="s">
        <v>44</v>
      </c>
      <c r="O205" s="84"/>
      <c r="P205" s="213">
        <f>O205*H205</f>
        <v>0</v>
      </c>
      <c r="Q205" s="213">
        <v>0.0088</v>
      </c>
      <c r="R205" s="213">
        <f>Q205*H205</f>
        <v>0.0024992</v>
      </c>
      <c r="S205" s="213">
        <v>0</v>
      </c>
      <c r="T205" s="21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5" t="s">
        <v>704</v>
      </c>
      <c r="AT205" s="215" t="s">
        <v>126</v>
      </c>
      <c r="AU205" s="215" t="s">
        <v>83</v>
      </c>
      <c r="AY205" s="17" t="s">
        <v>123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81</v>
      </c>
      <c r="BK205" s="216">
        <f>ROUND(I205*H205,2)</f>
        <v>0</v>
      </c>
      <c r="BL205" s="17" t="s">
        <v>704</v>
      </c>
      <c r="BM205" s="215" t="s">
        <v>1058</v>
      </c>
    </row>
    <row r="206" spans="1:47" s="2" customFormat="1" ht="12">
      <c r="A206" s="38"/>
      <c r="B206" s="39"/>
      <c r="C206" s="40"/>
      <c r="D206" s="217" t="s">
        <v>132</v>
      </c>
      <c r="E206" s="40"/>
      <c r="F206" s="218" t="s">
        <v>1059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132</v>
      </c>
      <c r="AU206" s="17" t="s">
        <v>83</v>
      </c>
    </row>
    <row r="207" spans="1:47" s="2" customFormat="1" ht="12">
      <c r="A207" s="38"/>
      <c r="B207" s="39"/>
      <c r="C207" s="40"/>
      <c r="D207" s="229" t="s">
        <v>316</v>
      </c>
      <c r="E207" s="40"/>
      <c r="F207" s="230" t="s">
        <v>1060</v>
      </c>
      <c r="G207" s="40"/>
      <c r="H207" s="40"/>
      <c r="I207" s="219"/>
      <c r="J207" s="40"/>
      <c r="K207" s="40"/>
      <c r="L207" s="44"/>
      <c r="M207" s="220"/>
      <c r="N207" s="221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316</v>
      </c>
      <c r="AU207" s="17" t="s">
        <v>83</v>
      </c>
    </row>
    <row r="208" spans="1:51" s="13" customFormat="1" ht="12">
      <c r="A208" s="13"/>
      <c r="B208" s="231"/>
      <c r="C208" s="232"/>
      <c r="D208" s="217" t="s">
        <v>318</v>
      </c>
      <c r="E208" s="233" t="s">
        <v>19</v>
      </c>
      <c r="F208" s="234" t="s">
        <v>1061</v>
      </c>
      <c r="G208" s="232"/>
      <c r="H208" s="235">
        <v>0.284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318</v>
      </c>
      <c r="AU208" s="241" t="s">
        <v>83</v>
      </c>
      <c r="AV208" s="13" t="s">
        <v>83</v>
      </c>
      <c r="AW208" s="13" t="s">
        <v>35</v>
      </c>
      <c r="AX208" s="13" t="s">
        <v>81</v>
      </c>
      <c r="AY208" s="241" t="s">
        <v>123</v>
      </c>
    </row>
    <row r="209" spans="1:65" s="2" customFormat="1" ht="16.5" customHeight="1">
      <c r="A209" s="38"/>
      <c r="B209" s="39"/>
      <c r="C209" s="204" t="s">
        <v>509</v>
      </c>
      <c r="D209" s="204" t="s">
        <v>126</v>
      </c>
      <c r="E209" s="205" t="s">
        <v>1062</v>
      </c>
      <c r="F209" s="206" t="s">
        <v>1063</v>
      </c>
      <c r="G209" s="207" t="s">
        <v>367</v>
      </c>
      <c r="H209" s="208">
        <v>10</v>
      </c>
      <c r="I209" s="209"/>
      <c r="J209" s="210">
        <f>ROUND(I209*H209,2)</f>
        <v>0</v>
      </c>
      <c r="K209" s="206" t="s">
        <v>313</v>
      </c>
      <c r="L209" s="44"/>
      <c r="M209" s="211" t="s">
        <v>19</v>
      </c>
      <c r="N209" s="212" t="s">
        <v>44</v>
      </c>
      <c r="O209" s="84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704</v>
      </c>
      <c r="AT209" s="215" t="s">
        <v>126</v>
      </c>
      <c r="AU209" s="215" t="s">
        <v>83</v>
      </c>
      <c r="AY209" s="17" t="s">
        <v>123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81</v>
      </c>
      <c r="BK209" s="216">
        <f>ROUND(I209*H209,2)</f>
        <v>0</v>
      </c>
      <c r="BL209" s="17" t="s">
        <v>704</v>
      </c>
      <c r="BM209" s="215" t="s">
        <v>1064</v>
      </c>
    </row>
    <row r="210" spans="1:47" s="2" customFormat="1" ht="12">
      <c r="A210" s="38"/>
      <c r="B210" s="39"/>
      <c r="C210" s="40"/>
      <c r="D210" s="217" t="s">
        <v>132</v>
      </c>
      <c r="E210" s="40"/>
      <c r="F210" s="218" t="s">
        <v>1065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132</v>
      </c>
      <c r="AU210" s="17" t="s">
        <v>83</v>
      </c>
    </row>
    <row r="211" spans="1:47" s="2" customFormat="1" ht="12">
      <c r="A211" s="38"/>
      <c r="B211" s="39"/>
      <c r="C211" s="40"/>
      <c r="D211" s="229" t="s">
        <v>316</v>
      </c>
      <c r="E211" s="40"/>
      <c r="F211" s="230" t="s">
        <v>1066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316</v>
      </c>
      <c r="AU211" s="17" t="s">
        <v>83</v>
      </c>
    </row>
    <row r="212" spans="1:51" s="13" customFormat="1" ht="12">
      <c r="A212" s="13"/>
      <c r="B212" s="231"/>
      <c r="C212" s="232"/>
      <c r="D212" s="217" t="s">
        <v>318</v>
      </c>
      <c r="E212" s="233" t="s">
        <v>19</v>
      </c>
      <c r="F212" s="234" t="s">
        <v>912</v>
      </c>
      <c r="G212" s="232"/>
      <c r="H212" s="235">
        <v>10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318</v>
      </c>
      <c r="AU212" s="241" t="s">
        <v>83</v>
      </c>
      <c r="AV212" s="13" t="s">
        <v>83</v>
      </c>
      <c r="AW212" s="13" t="s">
        <v>35</v>
      </c>
      <c r="AX212" s="13" t="s">
        <v>81</v>
      </c>
      <c r="AY212" s="241" t="s">
        <v>123</v>
      </c>
    </row>
    <row r="213" spans="1:65" s="2" customFormat="1" ht="21.75" customHeight="1">
      <c r="A213" s="38"/>
      <c r="B213" s="39"/>
      <c r="C213" s="204" t="s">
        <v>517</v>
      </c>
      <c r="D213" s="204" t="s">
        <v>126</v>
      </c>
      <c r="E213" s="205" t="s">
        <v>1067</v>
      </c>
      <c r="F213" s="206" t="s">
        <v>1068</v>
      </c>
      <c r="G213" s="207" t="s">
        <v>360</v>
      </c>
      <c r="H213" s="208">
        <v>284</v>
      </c>
      <c r="I213" s="209"/>
      <c r="J213" s="210">
        <f>ROUND(I213*H213,2)</f>
        <v>0</v>
      </c>
      <c r="K213" s="206" t="s">
        <v>313</v>
      </c>
      <c r="L213" s="44"/>
      <c r="M213" s="211" t="s">
        <v>19</v>
      </c>
      <c r="N213" s="212" t="s">
        <v>44</v>
      </c>
      <c r="O213" s="84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5" t="s">
        <v>704</v>
      </c>
      <c r="AT213" s="215" t="s">
        <v>126</v>
      </c>
      <c r="AU213" s="215" t="s">
        <v>83</v>
      </c>
      <c r="AY213" s="17" t="s">
        <v>123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7" t="s">
        <v>81</v>
      </c>
      <c r="BK213" s="216">
        <f>ROUND(I213*H213,2)</f>
        <v>0</v>
      </c>
      <c r="BL213" s="17" t="s">
        <v>704</v>
      </c>
      <c r="BM213" s="215" t="s">
        <v>1069</v>
      </c>
    </row>
    <row r="214" spans="1:47" s="2" customFormat="1" ht="12">
      <c r="A214" s="38"/>
      <c r="B214" s="39"/>
      <c r="C214" s="40"/>
      <c r="D214" s="217" t="s">
        <v>132</v>
      </c>
      <c r="E214" s="40"/>
      <c r="F214" s="218" t="s">
        <v>1070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132</v>
      </c>
      <c r="AU214" s="17" t="s">
        <v>83</v>
      </c>
    </row>
    <row r="215" spans="1:47" s="2" customFormat="1" ht="12">
      <c r="A215" s="38"/>
      <c r="B215" s="39"/>
      <c r="C215" s="40"/>
      <c r="D215" s="229" t="s">
        <v>316</v>
      </c>
      <c r="E215" s="40"/>
      <c r="F215" s="230" t="s">
        <v>1071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316</v>
      </c>
      <c r="AU215" s="17" t="s">
        <v>83</v>
      </c>
    </row>
    <row r="216" spans="1:51" s="13" customFormat="1" ht="12">
      <c r="A216" s="13"/>
      <c r="B216" s="231"/>
      <c r="C216" s="232"/>
      <c r="D216" s="217" t="s">
        <v>318</v>
      </c>
      <c r="E216" s="233" t="s">
        <v>19</v>
      </c>
      <c r="F216" s="234" t="s">
        <v>909</v>
      </c>
      <c r="G216" s="232"/>
      <c r="H216" s="235">
        <v>284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318</v>
      </c>
      <c r="AU216" s="241" t="s">
        <v>83</v>
      </c>
      <c r="AV216" s="13" t="s">
        <v>83</v>
      </c>
      <c r="AW216" s="13" t="s">
        <v>35</v>
      </c>
      <c r="AX216" s="13" t="s">
        <v>81</v>
      </c>
      <c r="AY216" s="241" t="s">
        <v>123</v>
      </c>
    </row>
    <row r="217" spans="1:65" s="2" customFormat="1" ht="16.5" customHeight="1">
      <c r="A217" s="38"/>
      <c r="B217" s="39"/>
      <c r="C217" s="204" t="s">
        <v>523</v>
      </c>
      <c r="D217" s="204" t="s">
        <v>126</v>
      </c>
      <c r="E217" s="205" t="s">
        <v>1072</v>
      </c>
      <c r="F217" s="206" t="s">
        <v>1073</v>
      </c>
      <c r="G217" s="207" t="s">
        <v>360</v>
      </c>
      <c r="H217" s="208">
        <v>284</v>
      </c>
      <c r="I217" s="209"/>
      <c r="J217" s="210">
        <f>ROUND(I217*H217,2)</f>
        <v>0</v>
      </c>
      <c r="K217" s="206" t="s">
        <v>313</v>
      </c>
      <c r="L217" s="44"/>
      <c r="M217" s="211" t="s">
        <v>19</v>
      </c>
      <c r="N217" s="212" t="s">
        <v>44</v>
      </c>
      <c r="O217" s="84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5" t="s">
        <v>704</v>
      </c>
      <c r="AT217" s="215" t="s">
        <v>126</v>
      </c>
      <c r="AU217" s="215" t="s">
        <v>83</v>
      </c>
      <c r="AY217" s="17" t="s">
        <v>123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81</v>
      </c>
      <c r="BK217" s="216">
        <f>ROUND(I217*H217,2)</f>
        <v>0</v>
      </c>
      <c r="BL217" s="17" t="s">
        <v>704</v>
      </c>
      <c r="BM217" s="215" t="s">
        <v>1074</v>
      </c>
    </row>
    <row r="218" spans="1:47" s="2" customFormat="1" ht="12">
      <c r="A218" s="38"/>
      <c r="B218" s="39"/>
      <c r="C218" s="40"/>
      <c r="D218" s="217" t="s">
        <v>132</v>
      </c>
      <c r="E218" s="40"/>
      <c r="F218" s="218" t="s">
        <v>1075</v>
      </c>
      <c r="G218" s="40"/>
      <c r="H218" s="40"/>
      <c r="I218" s="219"/>
      <c r="J218" s="40"/>
      <c r="K218" s="40"/>
      <c r="L218" s="44"/>
      <c r="M218" s="220"/>
      <c r="N218" s="221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132</v>
      </c>
      <c r="AU218" s="17" t="s">
        <v>83</v>
      </c>
    </row>
    <row r="219" spans="1:47" s="2" customFormat="1" ht="12">
      <c r="A219" s="38"/>
      <c r="B219" s="39"/>
      <c r="C219" s="40"/>
      <c r="D219" s="229" t="s">
        <v>316</v>
      </c>
      <c r="E219" s="40"/>
      <c r="F219" s="230" t="s">
        <v>1076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316</v>
      </c>
      <c r="AU219" s="17" t="s">
        <v>83</v>
      </c>
    </row>
    <row r="220" spans="1:51" s="13" customFormat="1" ht="12">
      <c r="A220" s="13"/>
      <c r="B220" s="231"/>
      <c r="C220" s="232"/>
      <c r="D220" s="217" t="s">
        <v>318</v>
      </c>
      <c r="E220" s="233" t="s">
        <v>19</v>
      </c>
      <c r="F220" s="234" t="s">
        <v>909</v>
      </c>
      <c r="G220" s="232"/>
      <c r="H220" s="235">
        <v>284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318</v>
      </c>
      <c r="AU220" s="241" t="s">
        <v>83</v>
      </c>
      <c r="AV220" s="13" t="s">
        <v>83</v>
      </c>
      <c r="AW220" s="13" t="s">
        <v>35</v>
      </c>
      <c r="AX220" s="13" t="s">
        <v>81</v>
      </c>
      <c r="AY220" s="241" t="s">
        <v>123</v>
      </c>
    </row>
    <row r="221" spans="1:65" s="2" customFormat="1" ht="16.5" customHeight="1">
      <c r="A221" s="38"/>
      <c r="B221" s="39"/>
      <c r="C221" s="204" t="s">
        <v>531</v>
      </c>
      <c r="D221" s="204" t="s">
        <v>126</v>
      </c>
      <c r="E221" s="205" t="s">
        <v>1077</v>
      </c>
      <c r="F221" s="206" t="s">
        <v>1078</v>
      </c>
      <c r="G221" s="207" t="s">
        <v>367</v>
      </c>
      <c r="H221" s="208">
        <v>14.2</v>
      </c>
      <c r="I221" s="209"/>
      <c r="J221" s="210">
        <f>ROUND(I221*H221,2)</f>
        <v>0</v>
      </c>
      <c r="K221" s="206" t="s">
        <v>313</v>
      </c>
      <c r="L221" s="44"/>
      <c r="M221" s="211" t="s">
        <v>19</v>
      </c>
      <c r="N221" s="212" t="s">
        <v>44</v>
      </c>
      <c r="O221" s="84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5" t="s">
        <v>704</v>
      </c>
      <c r="AT221" s="215" t="s">
        <v>126</v>
      </c>
      <c r="AU221" s="215" t="s">
        <v>83</v>
      </c>
      <c r="AY221" s="17" t="s">
        <v>123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7" t="s">
        <v>81</v>
      </c>
      <c r="BK221" s="216">
        <f>ROUND(I221*H221,2)</f>
        <v>0</v>
      </c>
      <c r="BL221" s="17" t="s">
        <v>704</v>
      </c>
      <c r="BM221" s="215" t="s">
        <v>1079</v>
      </c>
    </row>
    <row r="222" spans="1:47" s="2" customFormat="1" ht="12">
      <c r="A222" s="38"/>
      <c r="B222" s="39"/>
      <c r="C222" s="40"/>
      <c r="D222" s="217" t="s">
        <v>132</v>
      </c>
      <c r="E222" s="40"/>
      <c r="F222" s="218" t="s">
        <v>1080</v>
      </c>
      <c r="G222" s="40"/>
      <c r="H222" s="40"/>
      <c r="I222" s="219"/>
      <c r="J222" s="40"/>
      <c r="K222" s="40"/>
      <c r="L222" s="44"/>
      <c r="M222" s="220"/>
      <c r="N222" s="221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132</v>
      </c>
      <c r="AU222" s="17" t="s">
        <v>83</v>
      </c>
    </row>
    <row r="223" spans="1:47" s="2" customFormat="1" ht="12">
      <c r="A223" s="38"/>
      <c r="B223" s="39"/>
      <c r="C223" s="40"/>
      <c r="D223" s="229" t="s">
        <v>316</v>
      </c>
      <c r="E223" s="40"/>
      <c r="F223" s="230" t="s">
        <v>1081</v>
      </c>
      <c r="G223" s="40"/>
      <c r="H223" s="40"/>
      <c r="I223" s="219"/>
      <c r="J223" s="40"/>
      <c r="K223" s="40"/>
      <c r="L223" s="44"/>
      <c r="M223" s="220"/>
      <c r="N223" s="221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316</v>
      </c>
      <c r="AU223" s="17" t="s">
        <v>83</v>
      </c>
    </row>
    <row r="224" spans="1:47" s="2" customFormat="1" ht="12">
      <c r="A224" s="38"/>
      <c r="B224" s="39"/>
      <c r="C224" s="40"/>
      <c r="D224" s="217" t="s">
        <v>180</v>
      </c>
      <c r="E224" s="40"/>
      <c r="F224" s="222" t="s">
        <v>1082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180</v>
      </c>
      <c r="AU224" s="17" t="s">
        <v>83</v>
      </c>
    </row>
    <row r="225" spans="1:51" s="13" customFormat="1" ht="12">
      <c r="A225" s="13"/>
      <c r="B225" s="231"/>
      <c r="C225" s="232"/>
      <c r="D225" s="217" t="s">
        <v>318</v>
      </c>
      <c r="E225" s="233" t="s">
        <v>19</v>
      </c>
      <c r="F225" s="234" t="s">
        <v>1083</v>
      </c>
      <c r="G225" s="232"/>
      <c r="H225" s="235">
        <v>14.2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1" t="s">
        <v>318</v>
      </c>
      <c r="AU225" s="241" t="s">
        <v>83</v>
      </c>
      <c r="AV225" s="13" t="s">
        <v>83</v>
      </c>
      <c r="AW225" s="13" t="s">
        <v>35</v>
      </c>
      <c r="AX225" s="13" t="s">
        <v>81</v>
      </c>
      <c r="AY225" s="241" t="s">
        <v>123</v>
      </c>
    </row>
    <row r="226" spans="1:65" s="2" customFormat="1" ht="16.5" customHeight="1">
      <c r="A226" s="38"/>
      <c r="B226" s="39"/>
      <c r="C226" s="204" t="s">
        <v>537</v>
      </c>
      <c r="D226" s="204" t="s">
        <v>126</v>
      </c>
      <c r="E226" s="205" t="s">
        <v>1084</v>
      </c>
      <c r="F226" s="206" t="s">
        <v>1085</v>
      </c>
      <c r="G226" s="207" t="s">
        <v>367</v>
      </c>
      <c r="H226" s="208">
        <v>2</v>
      </c>
      <c r="I226" s="209"/>
      <c r="J226" s="210">
        <f>ROUND(I226*H226,2)</f>
        <v>0</v>
      </c>
      <c r="K226" s="206" t="s">
        <v>313</v>
      </c>
      <c r="L226" s="44"/>
      <c r="M226" s="211" t="s">
        <v>19</v>
      </c>
      <c r="N226" s="212" t="s">
        <v>44</v>
      </c>
      <c r="O226" s="84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5" t="s">
        <v>704</v>
      </c>
      <c r="AT226" s="215" t="s">
        <v>126</v>
      </c>
      <c r="AU226" s="215" t="s">
        <v>83</v>
      </c>
      <c r="AY226" s="17" t="s">
        <v>123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7" t="s">
        <v>81</v>
      </c>
      <c r="BK226" s="216">
        <f>ROUND(I226*H226,2)</f>
        <v>0</v>
      </c>
      <c r="BL226" s="17" t="s">
        <v>704</v>
      </c>
      <c r="BM226" s="215" t="s">
        <v>1086</v>
      </c>
    </row>
    <row r="227" spans="1:47" s="2" customFormat="1" ht="12">
      <c r="A227" s="38"/>
      <c r="B227" s="39"/>
      <c r="C227" s="40"/>
      <c r="D227" s="217" t="s">
        <v>132</v>
      </c>
      <c r="E227" s="40"/>
      <c r="F227" s="218" t="s">
        <v>1087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132</v>
      </c>
      <c r="AU227" s="17" t="s">
        <v>83</v>
      </c>
    </row>
    <row r="228" spans="1:47" s="2" customFormat="1" ht="12">
      <c r="A228" s="38"/>
      <c r="B228" s="39"/>
      <c r="C228" s="40"/>
      <c r="D228" s="229" t="s">
        <v>316</v>
      </c>
      <c r="E228" s="40"/>
      <c r="F228" s="230" t="s">
        <v>1088</v>
      </c>
      <c r="G228" s="40"/>
      <c r="H228" s="40"/>
      <c r="I228" s="219"/>
      <c r="J228" s="40"/>
      <c r="K228" s="40"/>
      <c r="L228" s="44"/>
      <c r="M228" s="220"/>
      <c r="N228" s="221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316</v>
      </c>
      <c r="AU228" s="17" t="s">
        <v>83</v>
      </c>
    </row>
    <row r="229" spans="1:47" s="2" customFormat="1" ht="12">
      <c r="A229" s="38"/>
      <c r="B229" s="39"/>
      <c r="C229" s="40"/>
      <c r="D229" s="217" t="s">
        <v>180</v>
      </c>
      <c r="E229" s="40"/>
      <c r="F229" s="222" t="s">
        <v>1089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180</v>
      </c>
      <c r="AU229" s="17" t="s">
        <v>83</v>
      </c>
    </row>
    <row r="230" spans="1:51" s="13" customFormat="1" ht="12">
      <c r="A230" s="13"/>
      <c r="B230" s="231"/>
      <c r="C230" s="232"/>
      <c r="D230" s="217" t="s">
        <v>318</v>
      </c>
      <c r="E230" s="233" t="s">
        <v>19</v>
      </c>
      <c r="F230" s="234" t="s">
        <v>1090</v>
      </c>
      <c r="G230" s="232"/>
      <c r="H230" s="235">
        <v>2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1" t="s">
        <v>318</v>
      </c>
      <c r="AU230" s="241" t="s">
        <v>83</v>
      </c>
      <c r="AV230" s="13" t="s">
        <v>83</v>
      </c>
      <c r="AW230" s="13" t="s">
        <v>35</v>
      </c>
      <c r="AX230" s="13" t="s">
        <v>81</v>
      </c>
      <c r="AY230" s="241" t="s">
        <v>123</v>
      </c>
    </row>
    <row r="231" spans="1:65" s="2" customFormat="1" ht="16.5" customHeight="1">
      <c r="A231" s="38"/>
      <c r="B231" s="39"/>
      <c r="C231" s="204" t="s">
        <v>542</v>
      </c>
      <c r="D231" s="204" t="s">
        <v>126</v>
      </c>
      <c r="E231" s="205" t="s">
        <v>1091</v>
      </c>
      <c r="F231" s="206" t="s">
        <v>1092</v>
      </c>
      <c r="G231" s="207" t="s">
        <v>360</v>
      </c>
      <c r="H231" s="208">
        <v>284</v>
      </c>
      <c r="I231" s="209"/>
      <c r="J231" s="210">
        <f>ROUND(I231*H231,2)</f>
        <v>0</v>
      </c>
      <c r="K231" s="206" t="s">
        <v>313</v>
      </c>
      <c r="L231" s="44"/>
      <c r="M231" s="211" t="s">
        <v>19</v>
      </c>
      <c r="N231" s="212" t="s">
        <v>44</v>
      </c>
      <c r="O231" s="84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704</v>
      </c>
      <c r="AT231" s="215" t="s">
        <v>126</v>
      </c>
      <c r="AU231" s="215" t="s">
        <v>83</v>
      </c>
      <c r="AY231" s="17" t="s">
        <v>123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81</v>
      </c>
      <c r="BK231" s="216">
        <f>ROUND(I231*H231,2)</f>
        <v>0</v>
      </c>
      <c r="BL231" s="17" t="s">
        <v>704</v>
      </c>
      <c r="BM231" s="215" t="s">
        <v>1093</v>
      </c>
    </row>
    <row r="232" spans="1:47" s="2" customFormat="1" ht="12">
      <c r="A232" s="38"/>
      <c r="B232" s="39"/>
      <c r="C232" s="40"/>
      <c r="D232" s="217" t="s">
        <v>132</v>
      </c>
      <c r="E232" s="40"/>
      <c r="F232" s="218" t="s">
        <v>1094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132</v>
      </c>
      <c r="AU232" s="17" t="s">
        <v>83</v>
      </c>
    </row>
    <row r="233" spans="1:47" s="2" customFormat="1" ht="12">
      <c r="A233" s="38"/>
      <c r="B233" s="39"/>
      <c r="C233" s="40"/>
      <c r="D233" s="229" t="s">
        <v>316</v>
      </c>
      <c r="E233" s="40"/>
      <c r="F233" s="230" t="s">
        <v>1095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316</v>
      </c>
      <c r="AU233" s="17" t="s">
        <v>83</v>
      </c>
    </row>
    <row r="234" spans="1:51" s="13" customFormat="1" ht="12">
      <c r="A234" s="13"/>
      <c r="B234" s="231"/>
      <c r="C234" s="232"/>
      <c r="D234" s="217" t="s">
        <v>318</v>
      </c>
      <c r="E234" s="233" t="s">
        <v>19</v>
      </c>
      <c r="F234" s="234" t="s">
        <v>909</v>
      </c>
      <c r="G234" s="232"/>
      <c r="H234" s="235">
        <v>284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1" t="s">
        <v>318</v>
      </c>
      <c r="AU234" s="241" t="s">
        <v>83</v>
      </c>
      <c r="AV234" s="13" t="s">
        <v>83</v>
      </c>
      <c r="AW234" s="13" t="s">
        <v>35</v>
      </c>
      <c r="AX234" s="13" t="s">
        <v>81</v>
      </c>
      <c r="AY234" s="241" t="s">
        <v>123</v>
      </c>
    </row>
    <row r="235" spans="1:65" s="2" customFormat="1" ht="16.5" customHeight="1">
      <c r="A235" s="38"/>
      <c r="B235" s="39"/>
      <c r="C235" s="204" t="s">
        <v>549</v>
      </c>
      <c r="D235" s="204" t="s">
        <v>126</v>
      </c>
      <c r="E235" s="205" t="s">
        <v>889</v>
      </c>
      <c r="F235" s="206" t="s">
        <v>890</v>
      </c>
      <c r="G235" s="207" t="s">
        <v>360</v>
      </c>
      <c r="H235" s="208">
        <v>284</v>
      </c>
      <c r="I235" s="209"/>
      <c r="J235" s="210">
        <f>ROUND(I235*H235,2)</f>
        <v>0</v>
      </c>
      <c r="K235" s="206" t="s">
        <v>313</v>
      </c>
      <c r="L235" s="44"/>
      <c r="M235" s="211" t="s">
        <v>19</v>
      </c>
      <c r="N235" s="212" t="s">
        <v>44</v>
      </c>
      <c r="O235" s="84"/>
      <c r="P235" s="213">
        <f>O235*H235</f>
        <v>0</v>
      </c>
      <c r="Q235" s="213">
        <v>9.18E-05</v>
      </c>
      <c r="R235" s="213">
        <f>Q235*H235</f>
        <v>0.0260712</v>
      </c>
      <c r="S235" s="213">
        <v>0</v>
      </c>
      <c r="T235" s="21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5" t="s">
        <v>704</v>
      </c>
      <c r="AT235" s="215" t="s">
        <v>126</v>
      </c>
      <c r="AU235" s="215" t="s">
        <v>83</v>
      </c>
      <c r="AY235" s="17" t="s">
        <v>123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7" t="s">
        <v>81</v>
      </c>
      <c r="BK235" s="216">
        <f>ROUND(I235*H235,2)</f>
        <v>0</v>
      </c>
      <c r="BL235" s="17" t="s">
        <v>704</v>
      </c>
      <c r="BM235" s="215" t="s">
        <v>1096</v>
      </c>
    </row>
    <row r="236" spans="1:47" s="2" customFormat="1" ht="12">
      <c r="A236" s="38"/>
      <c r="B236" s="39"/>
      <c r="C236" s="40"/>
      <c r="D236" s="217" t="s">
        <v>132</v>
      </c>
      <c r="E236" s="40"/>
      <c r="F236" s="218" t="s">
        <v>892</v>
      </c>
      <c r="G236" s="40"/>
      <c r="H236" s="40"/>
      <c r="I236" s="219"/>
      <c r="J236" s="40"/>
      <c r="K236" s="40"/>
      <c r="L236" s="44"/>
      <c r="M236" s="220"/>
      <c r="N236" s="221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132</v>
      </c>
      <c r="AU236" s="17" t="s">
        <v>83</v>
      </c>
    </row>
    <row r="237" spans="1:47" s="2" customFormat="1" ht="12">
      <c r="A237" s="38"/>
      <c r="B237" s="39"/>
      <c r="C237" s="40"/>
      <c r="D237" s="229" t="s">
        <v>316</v>
      </c>
      <c r="E237" s="40"/>
      <c r="F237" s="230" t="s">
        <v>893</v>
      </c>
      <c r="G237" s="40"/>
      <c r="H237" s="40"/>
      <c r="I237" s="219"/>
      <c r="J237" s="40"/>
      <c r="K237" s="40"/>
      <c r="L237" s="44"/>
      <c r="M237" s="220"/>
      <c r="N237" s="221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316</v>
      </c>
      <c r="AU237" s="17" t="s">
        <v>83</v>
      </c>
    </row>
    <row r="238" spans="1:51" s="13" customFormat="1" ht="12">
      <c r="A238" s="13"/>
      <c r="B238" s="231"/>
      <c r="C238" s="232"/>
      <c r="D238" s="217" t="s">
        <v>318</v>
      </c>
      <c r="E238" s="233" t="s">
        <v>19</v>
      </c>
      <c r="F238" s="234" t="s">
        <v>909</v>
      </c>
      <c r="G238" s="232"/>
      <c r="H238" s="235">
        <v>284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318</v>
      </c>
      <c r="AU238" s="241" t="s">
        <v>83</v>
      </c>
      <c r="AV238" s="13" t="s">
        <v>83</v>
      </c>
      <c r="AW238" s="13" t="s">
        <v>35</v>
      </c>
      <c r="AX238" s="13" t="s">
        <v>81</v>
      </c>
      <c r="AY238" s="241" t="s">
        <v>123</v>
      </c>
    </row>
    <row r="239" spans="1:65" s="2" customFormat="1" ht="16.5" customHeight="1">
      <c r="A239" s="38"/>
      <c r="B239" s="39"/>
      <c r="C239" s="204" t="s">
        <v>559</v>
      </c>
      <c r="D239" s="204" t="s">
        <v>126</v>
      </c>
      <c r="E239" s="205" t="s">
        <v>1097</v>
      </c>
      <c r="F239" s="206" t="s">
        <v>1098</v>
      </c>
      <c r="G239" s="207" t="s">
        <v>360</v>
      </c>
      <c r="H239" s="208">
        <v>568</v>
      </c>
      <c r="I239" s="209"/>
      <c r="J239" s="210">
        <f>ROUND(I239*H239,2)</f>
        <v>0</v>
      </c>
      <c r="K239" s="206" t="s">
        <v>313</v>
      </c>
      <c r="L239" s="44"/>
      <c r="M239" s="211" t="s">
        <v>19</v>
      </c>
      <c r="N239" s="212" t="s">
        <v>44</v>
      </c>
      <c r="O239" s="84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704</v>
      </c>
      <c r="AT239" s="215" t="s">
        <v>126</v>
      </c>
      <c r="AU239" s="215" t="s">
        <v>83</v>
      </c>
      <c r="AY239" s="17" t="s">
        <v>123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81</v>
      </c>
      <c r="BK239" s="216">
        <f>ROUND(I239*H239,2)</f>
        <v>0</v>
      </c>
      <c r="BL239" s="17" t="s">
        <v>704</v>
      </c>
      <c r="BM239" s="215" t="s">
        <v>1099</v>
      </c>
    </row>
    <row r="240" spans="1:47" s="2" customFormat="1" ht="12">
      <c r="A240" s="38"/>
      <c r="B240" s="39"/>
      <c r="C240" s="40"/>
      <c r="D240" s="217" t="s">
        <v>132</v>
      </c>
      <c r="E240" s="40"/>
      <c r="F240" s="218" t="s">
        <v>1100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132</v>
      </c>
      <c r="AU240" s="17" t="s">
        <v>83</v>
      </c>
    </row>
    <row r="241" spans="1:47" s="2" customFormat="1" ht="12">
      <c r="A241" s="38"/>
      <c r="B241" s="39"/>
      <c r="C241" s="40"/>
      <c r="D241" s="229" t="s">
        <v>316</v>
      </c>
      <c r="E241" s="40"/>
      <c r="F241" s="230" t="s">
        <v>1101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316</v>
      </c>
      <c r="AU241" s="17" t="s">
        <v>83</v>
      </c>
    </row>
    <row r="242" spans="1:51" s="13" customFormat="1" ht="12">
      <c r="A242" s="13"/>
      <c r="B242" s="231"/>
      <c r="C242" s="232"/>
      <c r="D242" s="217" t="s">
        <v>318</v>
      </c>
      <c r="E242" s="233" t="s">
        <v>19</v>
      </c>
      <c r="F242" s="234" t="s">
        <v>909</v>
      </c>
      <c r="G242" s="232"/>
      <c r="H242" s="235">
        <v>284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318</v>
      </c>
      <c r="AU242" s="241" t="s">
        <v>83</v>
      </c>
      <c r="AV242" s="13" t="s">
        <v>83</v>
      </c>
      <c r="AW242" s="13" t="s">
        <v>35</v>
      </c>
      <c r="AX242" s="13" t="s">
        <v>73</v>
      </c>
      <c r="AY242" s="241" t="s">
        <v>123</v>
      </c>
    </row>
    <row r="243" spans="1:51" s="13" customFormat="1" ht="12">
      <c r="A243" s="13"/>
      <c r="B243" s="231"/>
      <c r="C243" s="232"/>
      <c r="D243" s="217" t="s">
        <v>318</v>
      </c>
      <c r="E243" s="233" t="s">
        <v>19</v>
      </c>
      <c r="F243" s="234" t="s">
        <v>1102</v>
      </c>
      <c r="G243" s="232"/>
      <c r="H243" s="235">
        <v>284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1" t="s">
        <v>318</v>
      </c>
      <c r="AU243" s="241" t="s">
        <v>83</v>
      </c>
      <c r="AV243" s="13" t="s">
        <v>83</v>
      </c>
      <c r="AW243" s="13" t="s">
        <v>35</v>
      </c>
      <c r="AX243" s="13" t="s">
        <v>73</v>
      </c>
      <c r="AY243" s="241" t="s">
        <v>123</v>
      </c>
    </row>
    <row r="244" spans="1:51" s="14" customFormat="1" ht="12">
      <c r="A244" s="14"/>
      <c r="B244" s="242"/>
      <c r="C244" s="243"/>
      <c r="D244" s="217" t="s">
        <v>318</v>
      </c>
      <c r="E244" s="244" t="s">
        <v>19</v>
      </c>
      <c r="F244" s="245" t="s">
        <v>380</v>
      </c>
      <c r="G244" s="243"/>
      <c r="H244" s="246">
        <v>568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2" t="s">
        <v>318</v>
      </c>
      <c r="AU244" s="252" t="s">
        <v>83</v>
      </c>
      <c r="AV244" s="14" t="s">
        <v>141</v>
      </c>
      <c r="AW244" s="14" t="s">
        <v>35</v>
      </c>
      <c r="AX244" s="14" t="s">
        <v>81</v>
      </c>
      <c r="AY244" s="252" t="s">
        <v>123</v>
      </c>
    </row>
    <row r="245" spans="1:65" s="2" customFormat="1" ht="16.5" customHeight="1">
      <c r="A245" s="38"/>
      <c r="B245" s="39"/>
      <c r="C245" s="253" t="s">
        <v>565</v>
      </c>
      <c r="D245" s="253" t="s">
        <v>407</v>
      </c>
      <c r="E245" s="254" t="s">
        <v>1103</v>
      </c>
      <c r="F245" s="255" t="s">
        <v>1104</v>
      </c>
      <c r="G245" s="256" t="s">
        <v>360</v>
      </c>
      <c r="H245" s="257">
        <v>585.04</v>
      </c>
      <c r="I245" s="258"/>
      <c r="J245" s="259">
        <f>ROUND(I245*H245,2)</f>
        <v>0</v>
      </c>
      <c r="K245" s="255" t="s">
        <v>313</v>
      </c>
      <c r="L245" s="260"/>
      <c r="M245" s="261" t="s">
        <v>19</v>
      </c>
      <c r="N245" s="262" t="s">
        <v>44</v>
      </c>
      <c r="O245" s="84"/>
      <c r="P245" s="213">
        <f>O245*H245</f>
        <v>0</v>
      </c>
      <c r="Q245" s="213">
        <v>0.00055</v>
      </c>
      <c r="R245" s="213">
        <f>Q245*H245</f>
        <v>0.321772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254</v>
      </c>
      <c r="AT245" s="215" t="s">
        <v>407</v>
      </c>
      <c r="AU245" s="215" t="s">
        <v>83</v>
      </c>
      <c r="AY245" s="17" t="s">
        <v>123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81</v>
      </c>
      <c r="BK245" s="216">
        <f>ROUND(I245*H245,2)</f>
        <v>0</v>
      </c>
      <c r="BL245" s="17" t="s">
        <v>254</v>
      </c>
      <c r="BM245" s="215" t="s">
        <v>1105</v>
      </c>
    </row>
    <row r="246" spans="1:47" s="2" customFormat="1" ht="12">
      <c r="A246" s="38"/>
      <c r="B246" s="39"/>
      <c r="C246" s="40"/>
      <c r="D246" s="217" t="s">
        <v>132</v>
      </c>
      <c r="E246" s="40"/>
      <c r="F246" s="218" t="s">
        <v>1104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132</v>
      </c>
      <c r="AU246" s="17" t="s">
        <v>83</v>
      </c>
    </row>
    <row r="247" spans="1:51" s="13" customFormat="1" ht="12">
      <c r="A247" s="13"/>
      <c r="B247" s="231"/>
      <c r="C247" s="232"/>
      <c r="D247" s="217" t="s">
        <v>318</v>
      </c>
      <c r="E247" s="233" t="s">
        <v>19</v>
      </c>
      <c r="F247" s="234" t="s">
        <v>909</v>
      </c>
      <c r="G247" s="232"/>
      <c r="H247" s="235">
        <v>284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1" t="s">
        <v>318</v>
      </c>
      <c r="AU247" s="241" t="s">
        <v>83</v>
      </c>
      <c r="AV247" s="13" t="s">
        <v>83</v>
      </c>
      <c r="AW247" s="13" t="s">
        <v>35</v>
      </c>
      <c r="AX247" s="13" t="s">
        <v>73</v>
      </c>
      <c r="AY247" s="241" t="s">
        <v>123</v>
      </c>
    </row>
    <row r="248" spans="1:51" s="13" customFormat="1" ht="12">
      <c r="A248" s="13"/>
      <c r="B248" s="231"/>
      <c r="C248" s="232"/>
      <c r="D248" s="217" t="s">
        <v>318</v>
      </c>
      <c r="E248" s="233" t="s">
        <v>19</v>
      </c>
      <c r="F248" s="234" t="s">
        <v>1102</v>
      </c>
      <c r="G248" s="232"/>
      <c r="H248" s="235">
        <v>284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318</v>
      </c>
      <c r="AU248" s="241" t="s">
        <v>83</v>
      </c>
      <c r="AV248" s="13" t="s">
        <v>83</v>
      </c>
      <c r="AW248" s="13" t="s">
        <v>35</v>
      </c>
      <c r="AX248" s="13" t="s">
        <v>73</v>
      </c>
      <c r="AY248" s="241" t="s">
        <v>123</v>
      </c>
    </row>
    <row r="249" spans="1:51" s="14" customFormat="1" ht="12">
      <c r="A249" s="14"/>
      <c r="B249" s="242"/>
      <c r="C249" s="243"/>
      <c r="D249" s="217" t="s">
        <v>318</v>
      </c>
      <c r="E249" s="244" t="s">
        <v>19</v>
      </c>
      <c r="F249" s="245" t="s">
        <v>380</v>
      </c>
      <c r="G249" s="243"/>
      <c r="H249" s="246">
        <v>568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2" t="s">
        <v>318</v>
      </c>
      <c r="AU249" s="252" t="s">
        <v>83</v>
      </c>
      <c r="AV249" s="14" t="s">
        <v>141</v>
      </c>
      <c r="AW249" s="14" t="s">
        <v>35</v>
      </c>
      <c r="AX249" s="14" t="s">
        <v>81</v>
      </c>
      <c r="AY249" s="252" t="s">
        <v>123</v>
      </c>
    </row>
    <row r="250" spans="1:51" s="13" customFormat="1" ht="12">
      <c r="A250" s="13"/>
      <c r="B250" s="231"/>
      <c r="C250" s="232"/>
      <c r="D250" s="217" t="s">
        <v>318</v>
      </c>
      <c r="E250" s="232"/>
      <c r="F250" s="234" t="s">
        <v>1106</v>
      </c>
      <c r="G250" s="232"/>
      <c r="H250" s="235">
        <v>585.04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1" t="s">
        <v>318</v>
      </c>
      <c r="AU250" s="241" t="s">
        <v>83</v>
      </c>
      <c r="AV250" s="13" t="s">
        <v>83</v>
      </c>
      <c r="AW250" s="13" t="s">
        <v>4</v>
      </c>
      <c r="AX250" s="13" t="s">
        <v>81</v>
      </c>
      <c r="AY250" s="241" t="s">
        <v>123</v>
      </c>
    </row>
    <row r="251" spans="1:65" s="2" customFormat="1" ht="16.5" customHeight="1">
      <c r="A251" s="38"/>
      <c r="B251" s="39"/>
      <c r="C251" s="204" t="s">
        <v>573</v>
      </c>
      <c r="D251" s="204" t="s">
        <v>126</v>
      </c>
      <c r="E251" s="205" t="s">
        <v>898</v>
      </c>
      <c r="F251" s="206" t="s">
        <v>899</v>
      </c>
      <c r="G251" s="207" t="s">
        <v>360</v>
      </c>
      <c r="H251" s="208">
        <v>10</v>
      </c>
      <c r="I251" s="209"/>
      <c r="J251" s="210">
        <f>ROUND(I251*H251,2)</f>
        <v>0</v>
      </c>
      <c r="K251" s="206" t="s">
        <v>313</v>
      </c>
      <c r="L251" s="44"/>
      <c r="M251" s="211" t="s">
        <v>19</v>
      </c>
      <c r="N251" s="212" t="s">
        <v>44</v>
      </c>
      <c r="O251" s="84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15" t="s">
        <v>704</v>
      </c>
      <c r="AT251" s="215" t="s">
        <v>126</v>
      </c>
      <c r="AU251" s="215" t="s">
        <v>83</v>
      </c>
      <c r="AY251" s="17" t="s">
        <v>123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7" t="s">
        <v>81</v>
      </c>
      <c r="BK251" s="216">
        <f>ROUND(I251*H251,2)</f>
        <v>0</v>
      </c>
      <c r="BL251" s="17" t="s">
        <v>704</v>
      </c>
      <c r="BM251" s="215" t="s">
        <v>1107</v>
      </c>
    </row>
    <row r="252" spans="1:47" s="2" customFormat="1" ht="12">
      <c r="A252" s="38"/>
      <c r="B252" s="39"/>
      <c r="C252" s="40"/>
      <c r="D252" s="217" t="s">
        <v>132</v>
      </c>
      <c r="E252" s="40"/>
      <c r="F252" s="218" t="s">
        <v>901</v>
      </c>
      <c r="G252" s="40"/>
      <c r="H252" s="40"/>
      <c r="I252" s="219"/>
      <c r="J252" s="40"/>
      <c r="K252" s="40"/>
      <c r="L252" s="44"/>
      <c r="M252" s="220"/>
      <c r="N252" s="221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132</v>
      </c>
      <c r="AU252" s="17" t="s">
        <v>83</v>
      </c>
    </row>
    <row r="253" spans="1:47" s="2" customFormat="1" ht="12">
      <c r="A253" s="38"/>
      <c r="B253" s="39"/>
      <c r="C253" s="40"/>
      <c r="D253" s="229" t="s">
        <v>316</v>
      </c>
      <c r="E253" s="40"/>
      <c r="F253" s="230" t="s">
        <v>902</v>
      </c>
      <c r="G253" s="40"/>
      <c r="H253" s="40"/>
      <c r="I253" s="219"/>
      <c r="J253" s="40"/>
      <c r="K253" s="40"/>
      <c r="L253" s="44"/>
      <c r="M253" s="220"/>
      <c r="N253" s="221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316</v>
      </c>
      <c r="AU253" s="17" t="s">
        <v>83</v>
      </c>
    </row>
    <row r="254" spans="1:51" s="13" customFormat="1" ht="12">
      <c r="A254" s="13"/>
      <c r="B254" s="231"/>
      <c r="C254" s="232"/>
      <c r="D254" s="217" t="s">
        <v>318</v>
      </c>
      <c r="E254" s="233" t="s">
        <v>19</v>
      </c>
      <c r="F254" s="234" t="s">
        <v>912</v>
      </c>
      <c r="G254" s="232"/>
      <c r="H254" s="235">
        <v>10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1" t="s">
        <v>318</v>
      </c>
      <c r="AU254" s="241" t="s">
        <v>83</v>
      </c>
      <c r="AV254" s="13" t="s">
        <v>83</v>
      </c>
      <c r="AW254" s="13" t="s">
        <v>35</v>
      </c>
      <c r="AX254" s="13" t="s">
        <v>81</v>
      </c>
      <c r="AY254" s="241" t="s">
        <v>123</v>
      </c>
    </row>
    <row r="255" spans="1:65" s="2" customFormat="1" ht="16.5" customHeight="1">
      <c r="A255" s="38"/>
      <c r="B255" s="39"/>
      <c r="C255" s="253" t="s">
        <v>578</v>
      </c>
      <c r="D255" s="253" t="s">
        <v>407</v>
      </c>
      <c r="E255" s="254" t="s">
        <v>905</v>
      </c>
      <c r="F255" s="255" t="s">
        <v>906</v>
      </c>
      <c r="G255" s="256" t="s">
        <v>360</v>
      </c>
      <c r="H255" s="257">
        <v>10.3</v>
      </c>
      <c r="I255" s="258"/>
      <c r="J255" s="259">
        <f>ROUND(I255*H255,2)</f>
        <v>0</v>
      </c>
      <c r="K255" s="255" t="s">
        <v>313</v>
      </c>
      <c r="L255" s="260"/>
      <c r="M255" s="261" t="s">
        <v>19</v>
      </c>
      <c r="N255" s="262" t="s">
        <v>44</v>
      </c>
      <c r="O255" s="84"/>
      <c r="P255" s="213">
        <f>O255*H255</f>
        <v>0</v>
      </c>
      <c r="Q255" s="213">
        <v>0.00069</v>
      </c>
      <c r="R255" s="213">
        <f>Q255*H255</f>
        <v>0.0071070000000000005</v>
      </c>
      <c r="S255" s="213">
        <v>0</v>
      </c>
      <c r="T255" s="21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5" t="s">
        <v>254</v>
      </c>
      <c r="AT255" s="215" t="s">
        <v>407</v>
      </c>
      <c r="AU255" s="215" t="s">
        <v>83</v>
      </c>
      <c r="AY255" s="17" t="s">
        <v>123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7" t="s">
        <v>81</v>
      </c>
      <c r="BK255" s="216">
        <f>ROUND(I255*H255,2)</f>
        <v>0</v>
      </c>
      <c r="BL255" s="17" t="s">
        <v>254</v>
      </c>
      <c r="BM255" s="215" t="s">
        <v>1108</v>
      </c>
    </row>
    <row r="256" spans="1:47" s="2" customFormat="1" ht="12">
      <c r="A256" s="38"/>
      <c r="B256" s="39"/>
      <c r="C256" s="40"/>
      <c r="D256" s="217" t="s">
        <v>132</v>
      </c>
      <c r="E256" s="40"/>
      <c r="F256" s="218" t="s">
        <v>906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132</v>
      </c>
      <c r="AU256" s="17" t="s">
        <v>83</v>
      </c>
    </row>
    <row r="257" spans="1:51" s="13" customFormat="1" ht="12">
      <c r="A257" s="13"/>
      <c r="B257" s="231"/>
      <c r="C257" s="232"/>
      <c r="D257" s="217" t="s">
        <v>318</v>
      </c>
      <c r="E257" s="233" t="s">
        <v>19</v>
      </c>
      <c r="F257" s="234" t="s">
        <v>912</v>
      </c>
      <c r="G257" s="232"/>
      <c r="H257" s="235">
        <v>10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1" t="s">
        <v>318</v>
      </c>
      <c r="AU257" s="241" t="s">
        <v>83</v>
      </c>
      <c r="AV257" s="13" t="s">
        <v>83</v>
      </c>
      <c r="AW257" s="13" t="s">
        <v>35</v>
      </c>
      <c r="AX257" s="13" t="s">
        <v>81</v>
      </c>
      <c r="AY257" s="241" t="s">
        <v>123</v>
      </c>
    </row>
    <row r="258" spans="1:51" s="13" customFormat="1" ht="12">
      <c r="A258" s="13"/>
      <c r="B258" s="231"/>
      <c r="C258" s="232"/>
      <c r="D258" s="217" t="s">
        <v>318</v>
      </c>
      <c r="E258" s="232"/>
      <c r="F258" s="234" t="s">
        <v>1109</v>
      </c>
      <c r="G258" s="232"/>
      <c r="H258" s="235">
        <v>10.3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1" t="s">
        <v>318</v>
      </c>
      <c r="AU258" s="241" t="s">
        <v>83</v>
      </c>
      <c r="AV258" s="13" t="s">
        <v>83</v>
      </c>
      <c r="AW258" s="13" t="s">
        <v>4</v>
      </c>
      <c r="AX258" s="13" t="s">
        <v>81</v>
      </c>
      <c r="AY258" s="241" t="s">
        <v>123</v>
      </c>
    </row>
    <row r="259" spans="1:65" s="2" customFormat="1" ht="21.75" customHeight="1">
      <c r="A259" s="38"/>
      <c r="B259" s="39"/>
      <c r="C259" s="204" t="s">
        <v>585</v>
      </c>
      <c r="D259" s="204" t="s">
        <v>126</v>
      </c>
      <c r="E259" s="205" t="s">
        <v>1110</v>
      </c>
      <c r="F259" s="206" t="s">
        <v>1111</v>
      </c>
      <c r="G259" s="207" t="s">
        <v>312</v>
      </c>
      <c r="H259" s="208">
        <v>54</v>
      </c>
      <c r="I259" s="209"/>
      <c r="J259" s="210">
        <f>ROUND(I259*H259,2)</f>
        <v>0</v>
      </c>
      <c r="K259" s="206" t="s">
        <v>313</v>
      </c>
      <c r="L259" s="44"/>
      <c r="M259" s="211" t="s">
        <v>19</v>
      </c>
      <c r="N259" s="212" t="s">
        <v>44</v>
      </c>
      <c r="O259" s="84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5" t="s">
        <v>704</v>
      </c>
      <c r="AT259" s="215" t="s">
        <v>126</v>
      </c>
      <c r="AU259" s="215" t="s">
        <v>83</v>
      </c>
      <c r="AY259" s="17" t="s">
        <v>123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7" t="s">
        <v>81</v>
      </c>
      <c r="BK259" s="216">
        <f>ROUND(I259*H259,2)</f>
        <v>0</v>
      </c>
      <c r="BL259" s="17" t="s">
        <v>704</v>
      </c>
      <c r="BM259" s="215" t="s">
        <v>1112</v>
      </c>
    </row>
    <row r="260" spans="1:47" s="2" customFormat="1" ht="12">
      <c r="A260" s="38"/>
      <c r="B260" s="39"/>
      <c r="C260" s="40"/>
      <c r="D260" s="217" t="s">
        <v>132</v>
      </c>
      <c r="E260" s="40"/>
      <c r="F260" s="218" t="s">
        <v>1113</v>
      </c>
      <c r="G260" s="40"/>
      <c r="H260" s="40"/>
      <c r="I260" s="219"/>
      <c r="J260" s="40"/>
      <c r="K260" s="40"/>
      <c r="L260" s="44"/>
      <c r="M260" s="220"/>
      <c r="N260" s="221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132</v>
      </c>
      <c r="AU260" s="17" t="s">
        <v>83</v>
      </c>
    </row>
    <row r="261" spans="1:47" s="2" customFormat="1" ht="12">
      <c r="A261" s="38"/>
      <c r="B261" s="39"/>
      <c r="C261" s="40"/>
      <c r="D261" s="229" t="s">
        <v>316</v>
      </c>
      <c r="E261" s="40"/>
      <c r="F261" s="230" t="s">
        <v>1114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316</v>
      </c>
      <c r="AU261" s="17" t="s">
        <v>83</v>
      </c>
    </row>
    <row r="262" spans="1:51" s="13" customFormat="1" ht="12">
      <c r="A262" s="13"/>
      <c r="B262" s="231"/>
      <c r="C262" s="232"/>
      <c r="D262" s="217" t="s">
        <v>318</v>
      </c>
      <c r="E262" s="233" t="s">
        <v>19</v>
      </c>
      <c r="F262" s="234" t="s">
        <v>1115</v>
      </c>
      <c r="G262" s="232"/>
      <c r="H262" s="235">
        <v>54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1" t="s">
        <v>318</v>
      </c>
      <c r="AU262" s="241" t="s">
        <v>83</v>
      </c>
      <c r="AV262" s="13" t="s">
        <v>83</v>
      </c>
      <c r="AW262" s="13" t="s">
        <v>35</v>
      </c>
      <c r="AX262" s="13" t="s">
        <v>81</v>
      </c>
      <c r="AY262" s="241" t="s">
        <v>123</v>
      </c>
    </row>
    <row r="263" spans="1:65" s="2" customFormat="1" ht="16.5" customHeight="1">
      <c r="A263" s="38"/>
      <c r="B263" s="39"/>
      <c r="C263" s="204" t="s">
        <v>593</v>
      </c>
      <c r="D263" s="204" t="s">
        <v>126</v>
      </c>
      <c r="E263" s="205" t="s">
        <v>1116</v>
      </c>
      <c r="F263" s="206" t="s">
        <v>1117</v>
      </c>
      <c r="G263" s="207" t="s">
        <v>312</v>
      </c>
      <c r="H263" s="208">
        <v>6.5</v>
      </c>
      <c r="I263" s="209"/>
      <c r="J263" s="210">
        <f>ROUND(I263*H263,2)</f>
        <v>0</v>
      </c>
      <c r="K263" s="206" t="s">
        <v>313</v>
      </c>
      <c r="L263" s="44"/>
      <c r="M263" s="211" t="s">
        <v>19</v>
      </c>
      <c r="N263" s="212" t="s">
        <v>44</v>
      </c>
      <c r="O263" s="84"/>
      <c r="P263" s="213">
        <f>O263*H263</f>
        <v>0</v>
      </c>
      <c r="Q263" s="213">
        <v>0.1837</v>
      </c>
      <c r="R263" s="213">
        <f>Q263*H263</f>
        <v>1.19405</v>
      </c>
      <c r="S263" s="213">
        <v>0</v>
      </c>
      <c r="T263" s="21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5" t="s">
        <v>704</v>
      </c>
      <c r="AT263" s="215" t="s">
        <v>126</v>
      </c>
      <c r="AU263" s="215" t="s">
        <v>83</v>
      </c>
      <c r="AY263" s="17" t="s">
        <v>123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7" t="s">
        <v>81</v>
      </c>
      <c r="BK263" s="216">
        <f>ROUND(I263*H263,2)</f>
        <v>0</v>
      </c>
      <c r="BL263" s="17" t="s">
        <v>704</v>
      </c>
      <c r="BM263" s="215" t="s">
        <v>1118</v>
      </c>
    </row>
    <row r="264" spans="1:47" s="2" customFormat="1" ht="12">
      <c r="A264" s="38"/>
      <c r="B264" s="39"/>
      <c r="C264" s="40"/>
      <c r="D264" s="217" t="s">
        <v>132</v>
      </c>
      <c r="E264" s="40"/>
      <c r="F264" s="218" t="s">
        <v>1119</v>
      </c>
      <c r="G264" s="40"/>
      <c r="H264" s="40"/>
      <c r="I264" s="219"/>
      <c r="J264" s="40"/>
      <c r="K264" s="40"/>
      <c r="L264" s="44"/>
      <c r="M264" s="220"/>
      <c r="N264" s="221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132</v>
      </c>
      <c r="AU264" s="17" t="s">
        <v>83</v>
      </c>
    </row>
    <row r="265" spans="1:47" s="2" customFormat="1" ht="12">
      <c r="A265" s="38"/>
      <c r="B265" s="39"/>
      <c r="C265" s="40"/>
      <c r="D265" s="229" t="s">
        <v>316</v>
      </c>
      <c r="E265" s="40"/>
      <c r="F265" s="230" t="s">
        <v>1120</v>
      </c>
      <c r="G265" s="40"/>
      <c r="H265" s="40"/>
      <c r="I265" s="219"/>
      <c r="J265" s="40"/>
      <c r="K265" s="40"/>
      <c r="L265" s="44"/>
      <c r="M265" s="220"/>
      <c r="N265" s="221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316</v>
      </c>
      <c r="AU265" s="17" t="s">
        <v>83</v>
      </c>
    </row>
    <row r="266" spans="1:47" s="2" customFormat="1" ht="12">
      <c r="A266" s="38"/>
      <c r="B266" s="39"/>
      <c r="C266" s="40"/>
      <c r="D266" s="217" t="s">
        <v>180</v>
      </c>
      <c r="E266" s="40"/>
      <c r="F266" s="222" t="s">
        <v>1121</v>
      </c>
      <c r="G266" s="40"/>
      <c r="H266" s="40"/>
      <c r="I266" s="219"/>
      <c r="J266" s="40"/>
      <c r="K266" s="40"/>
      <c r="L266" s="44"/>
      <c r="M266" s="220"/>
      <c r="N266" s="221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180</v>
      </c>
      <c r="AU266" s="17" t="s">
        <v>83</v>
      </c>
    </row>
    <row r="267" spans="1:51" s="13" customFormat="1" ht="12">
      <c r="A267" s="13"/>
      <c r="B267" s="231"/>
      <c r="C267" s="232"/>
      <c r="D267" s="217" t="s">
        <v>318</v>
      </c>
      <c r="E267" s="233" t="s">
        <v>19</v>
      </c>
      <c r="F267" s="234" t="s">
        <v>915</v>
      </c>
      <c r="G267" s="232"/>
      <c r="H267" s="235">
        <v>6.5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1" t="s">
        <v>318</v>
      </c>
      <c r="AU267" s="241" t="s">
        <v>83</v>
      </c>
      <c r="AV267" s="13" t="s">
        <v>83</v>
      </c>
      <c r="AW267" s="13" t="s">
        <v>35</v>
      </c>
      <c r="AX267" s="13" t="s">
        <v>81</v>
      </c>
      <c r="AY267" s="241" t="s">
        <v>123</v>
      </c>
    </row>
    <row r="268" spans="1:65" s="2" customFormat="1" ht="16.5" customHeight="1">
      <c r="A268" s="38"/>
      <c r="B268" s="39"/>
      <c r="C268" s="204" t="s">
        <v>600</v>
      </c>
      <c r="D268" s="204" t="s">
        <v>126</v>
      </c>
      <c r="E268" s="205" t="s">
        <v>1122</v>
      </c>
      <c r="F268" s="206" t="s">
        <v>1123</v>
      </c>
      <c r="G268" s="207" t="s">
        <v>312</v>
      </c>
      <c r="H268" s="208">
        <v>13</v>
      </c>
      <c r="I268" s="209"/>
      <c r="J268" s="210">
        <f>ROUND(I268*H268,2)</f>
        <v>0</v>
      </c>
      <c r="K268" s="206" t="s">
        <v>313</v>
      </c>
      <c r="L268" s="44"/>
      <c r="M268" s="211" t="s">
        <v>19</v>
      </c>
      <c r="N268" s="212" t="s">
        <v>44</v>
      </c>
      <c r="O268" s="84"/>
      <c r="P268" s="213">
        <f>O268*H268</f>
        <v>0</v>
      </c>
      <c r="Q268" s="213">
        <v>0.1837</v>
      </c>
      <c r="R268" s="213">
        <f>Q268*H268</f>
        <v>2.3881</v>
      </c>
      <c r="S268" s="213">
        <v>0</v>
      </c>
      <c r="T268" s="214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15" t="s">
        <v>704</v>
      </c>
      <c r="AT268" s="215" t="s">
        <v>126</v>
      </c>
      <c r="AU268" s="215" t="s">
        <v>83</v>
      </c>
      <c r="AY268" s="17" t="s">
        <v>123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7" t="s">
        <v>81</v>
      </c>
      <c r="BK268" s="216">
        <f>ROUND(I268*H268,2)</f>
        <v>0</v>
      </c>
      <c r="BL268" s="17" t="s">
        <v>704</v>
      </c>
      <c r="BM268" s="215" t="s">
        <v>1124</v>
      </c>
    </row>
    <row r="269" spans="1:47" s="2" customFormat="1" ht="12">
      <c r="A269" s="38"/>
      <c r="B269" s="39"/>
      <c r="C269" s="40"/>
      <c r="D269" s="217" t="s">
        <v>132</v>
      </c>
      <c r="E269" s="40"/>
      <c r="F269" s="218" t="s">
        <v>1125</v>
      </c>
      <c r="G269" s="40"/>
      <c r="H269" s="40"/>
      <c r="I269" s="219"/>
      <c r="J269" s="40"/>
      <c r="K269" s="40"/>
      <c r="L269" s="44"/>
      <c r="M269" s="220"/>
      <c r="N269" s="221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132</v>
      </c>
      <c r="AU269" s="17" t="s">
        <v>83</v>
      </c>
    </row>
    <row r="270" spans="1:47" s="2" customFormat="1" ht="12">
      <c r="A270" s="38"/>
      <c r="B270" s="39"/>
      <c r="C270" s="40"/>
      <c r="D270" s="229" t="s">
        <v>316</v>
      </c>
      <c r="E270" s="40"/>
      <c r="F270" s="230" t="s">
        <v>1126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316</v>
      </c>
      <c r="AU270" s="17" t="s">
        <v>83</v>
      </c>
    </row>
    <row r="271" spans="1:47" s="2" customFormat="1" ht="12">
      <c r="A271" s="38"/>
      <c r="B271" s="39"/>
      <c r="C271" s="40"/>
      <c r="D271" s="217" t="s">
        <v>180</v>
      </c>
      <c r="E271" s="40"/>
      <c r="F271" s="222" t="s">
        <v>1121</v>
      </c>
      <c r="G271" s="40"/>
      <c r="H271" s="40"/>
      <c r="I271" s="219"/>
      <c r="J271" s="40"/>
      <c r="K271" s="40"/>
      <c r="L271" s="44"/>
      <c r="M271" s="220"/>
      <c r="N271" s="221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180</v>
      </c>
      <c r="AU271" s="17" t="s">
        <v>83</v>
      </c>
    </row>
    <row r="272" spans="1:51" s="13" customFormat="1" ht="12">
      <c r="A272" s="13"/>
      <c r="B272" s="231"/>
      <c r="C272" s="232"/>
      <c r="D272" s="217" t="s">
        <v>318</v>
      </c>
      <c r="E272" s="233" t="s">
        <v>19</v>
      </c>
      <c r="F272" s="234" t="s">
        <v>918</v>
      </c>
      <c r="G272" s="232"/>
      <c r="H272" s="235">
        <v>13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1" t="s">
        <v>318</v>
      </c>
      <c r="AU272" s="241" t="s">
        <v>83</v>
      </c>
      <c r="AV272" s="13" t="s">
        <v>83</v>
      </c>
      <c r="AW272" s="13" t="s">
        <v>35</v>
      </c>
      <c r="AX272" s="13" t="s">
        <v>81</v>
      </c>
      <c r="AY272" s="241" t="s">
        <v>123</v>
      </c>
    </row>
    <row r="273" spans="1:65" s="2" customFormat="1" ht="21.75" customHeight="1">
      <c r="A273" s="38"/>
      <c r="B273" s="39"/>
      <c r="C273" s="204" t="s">
        <v>608</v>
      </c>
      <c r="D273" s="204" t="s">
        <v>126</v>
      </c>
      <c r="E273" s="205" t="s">
        <v>1127</v>
      </c>
      <c r="F273" s="206" t="s">
        <v>1128</v>
      </c>
      <c r="G273" s="207" t="s">
        <v>312</v>
      </c>
      <c r="H273" s="208">
        <v>15</v>
      </c>
      <c r="I273" s="209"/>
      <c r="J273" s="210">
        <f>ROUND(I273*H273,2)</f>
        <v>0</v>
      </c>
      <c r="K273" s="206" t="s">
        <v>313</v>
      </c>
      <c r="L273" s="44"/>
      <c r="M273" s="211" t="s">
        <v>19</v>
      </c>
      <c r="N273" s="212" t="s">
        <v>44</v>
      </c>
      <c r="O273" s="84"/>
      <c r="P273" s="213">
        <f>O273*H273</f>
        <v>0</v>
      </c>
      <c r="Q273" s="213">
        <v>0.167</v>
      </c>
      <c r="R273" s="213">
        <f>Q273*H273</f>
        <v>2.5050000000000003</v>
      </c>
      <c r="S273" s="213">
        <v>0</v>
      </c>
      <c r="T273" s="214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5" t="s">
        <v>704</v>
      </c>
      <c r="AT273" s="215" t="s">
        <v>126</v>
      </c>
      <c r="AU273" s="215" t="s">
        <v>83</v>
      </c>
      <c r="AY273" s="17" t="s">
        <v>123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7" t="s">
        <v>81</v>
      </c>
      <c r="BK273" s="216">
        <f>ROUND(I273*H273,2)</f>
        <v>0</v>
      </c>
      <c r="BL273" s="17" t="s">
        <v>704</v>
      </c>
      <c r="BM273" s="215" t="s">
        <v>1129</v>
      </c>
    </row>
    <row r="274" spans="1:47" s="2" customFormat="1" ht="12">
      <c r="A274" s="38"/>
      <c r="B274" s="39"/>
      <c r="C274" s="40"/>
      <c r="D274" s="217" t="s">
        <v>132</v>
      </c>
      <c r="E274" s="40"/>
      <c r="F274" s="218" t="s">
        <v>1130</v>
      </c>
      <c r="G274" s="40"/>
      <c r="H274" s="40"/>
      <c r="I274" s="219"/>
      <c r="J274" s="40"/>
      <c r="K274" s="40"/>
      <c r="L274" s="44"/>
      <c r="M274" s="220"/>
      <c r="N274" s="221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132</v>
      </c>
      <c r="AU274" s="17" t="s">
        <v>83</v>
      </c>
    </row>
    <row r="275" spans="1:47" s="2" customFormat="1" ht="12">
      <c r="A275" s="38"/>
      <c r="B275" s="39"/>
      <c r="C275" s="40"/>
      <c r="D275" s="229" t="s">
        <v>316</v>
      </c>
      <c r="E275" s="40"/>
      <c r="F275" s="230" t="s">
        <v>1131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316</v>
      </c>
      <c r="AU275" s="17" t="s">
        <v>83</v>
      </c>
    </row>
    <row r="276" spans="1:47" s="2" customFormat="1" ht="12">
      <c r="A276" s="38"/>
      <c r="B276" s="39"/>
      <c r="C276" s="40"/>
      <c r="D276" s="217" t="s">
        <v>180</v>
      </c>
      <c r="E276" s="40"/>
      <c r="F276" s="222" t="s">
        <v>1121</v>
      </c>
      <c r="G276" s="40"/>
      <c r="H276" s="40"/>
      <c r="I276" s="219"/>
      <c r="J276" s="40"/>
      <c r="K276" s="40"/>
      <c r="L276" s="44"/>
      <c r="M276" s="220"/>
      <c r="N276" s="221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180</v>
      </c>
      <c r="AU276" s="17" t="s">
        <v>83</v>
      </c>
    </row>
    <row r="277" spans="1:51" s="13" customFormat="1" ht="12">
      <c r="A277" s="13"/>
      <c r="B277" s="231"/>
      <c r="C277" s="232"/>
      <c r="D277" s="217" t="s">
        <v>318</v>
      </c>
      <c r="E277" s="233" t="s">
        <v>19</v>
      </c>
      <c r="F277" s="234" t="s">
        <v>233</v>
      </c>
      <c r="G277" s="232"/>
      <c r="H277" s="235">
        <v>15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1" t="s">
        <v>318</v>
      </c>
      <c r="AU277" s="241" t="s">
        <v>83</v>
      </c>
      <c r="AV277" s="13" t="s">
        <v>83</v>
      </c>
      <c r="AW277" s="13" t="s">
        <v>35</v>
      </c>
      <c r="AX277" s="13" t="s">
        <v>81</v>
      </c>
      <c r="AY277" s="241" t="s">
        <v>123</v>
      </c>
    </row>
    <row r="278" spans="1:65" s="2" customFormat="1" ht="16.5" customHeight="1">
      <c r="A278" s="38"/>
      <c r="B278" s="39"/>
      <c r="C278" s="204" t="s">
        <v>614</v>
      </c>
      <c r="D278" s="204" t="s">
        <v>126</v>
      </c>
      <c r="E278" s="205" t="s">
        <v>1132</v>
      </c>
      <c r="F278" s="206" t="s">
        <v>1133</v>
      </c>
      <c r="G278" s="207" t="s">
        <v>360</v>
      </c>
      <c r="H278" s="208">
        <v>3</v>
      </c>
      <c r="I278" s="209"/>
      <c r="J278" s="210">
        <f>ROUND(I278*H278,2)</f>
        <v>0</v>
      </c>
      <c r="K278" s="206" t="s">
        <v>313</v>
      </c>
      <c r="L278" s="44"/>
      <c r="M278" s="211" t="s">
        <v>19</v>
      </c>
      <c r="N278" s="212" t="s">
        <v>44</v>
      </c>
      <c r="O278" s="84"/>
      <c r="P278" s="213">
        <f>O278*H278</f>
        <v>0</v>
      </c>
      <c r="Q278" s="213">
        <v>0.1116276</v>
      </c>
      <c r="R278" s="213">
        <f>Q278*H278</f>
        <v>0.3348828</v>
      </c>
      <c r="S278" s="213">
        <v>0</v>
      </c>
      <c r="T278" s="21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5" t="s">
        <v>704</v>
      </c>
      <c r="AT278" s="215" t="s">
        <v>126</v>
      </c>
      <c r="AU278" s="215" t="s">
        <v>83</v>
      </c>
      <c r="AY278" s="17" t="s">
        <v>123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7" t="s">
        <v>81</v>
      </c>
      <c r="BK278" s="216">
        <f>ROUND(I278*H278,2)</f>
        <v>0</v>
      </c>
      <c r="BL278" s="17" t="s">
        <v>704</v>
      </c>
      <c r="BM278" s="215" t="s">
        <v>1134</v>
      </c>
    </row>
    <row r="279" spans="1:47" s="2" customFormat="1" ht="12">
      <c r="A279" s="38"/>
      <c r="B279" s="39"/>
      <c r="C279" s="40"/>
      <c r="D279" s="217" t="s">
        <v>132</v>
      </c>
      <c r="E279" s="40"/>
      <c r="F279" s="218" t="s">
        <v>1135</v>
      </c>
      <c r="G279" s="40"/>
      <c r="H279" s="40"/>
      <c r="I279" s="219"/>
      <c r="J279" s="40"/>
      <c r="K279" s="40"/>
      <c r="L279" s="44"/>
      <c r="M279" s="220"/>
      <c r="N279" s="221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132</v>
      </c>
      <c r="AU279" s="17" t="s">
        <v>83</v>
      </c>
    </row>
    <row r="280" spans="1:47" s="2" customFormat="1" ht="12">
      <c r="A280" s="38"/>
      <c r="B280" s="39"/>
      <c r="C280" s="40"/>
      <c r="D280" s="229" t="s">
        <v>316</v>
      </c>
      <c r="E280" s="40"/>
      <c r="F280" s="230" t="s">
        <v>1136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316</v>
      </c>
      <c r="AU280" s="17" t="s">
        <v>83</v>
      </c>
    </row>
    <row r="281" spans="1:47" s="2" customFormat="1" ht="12">
      <c r="A281" s="38"/>
      <c r="B281" s="39"/>
      <c r="C281" s="40"/>
      <c r="D281" s="217" t="s">
        <v>180</v>
      </c>
      <c r="E281" s="40"/>
      <c r="F281" s="222" t="s">
        <v>1137</v>
      </c>
      <c r="G281" s="40"/>
      <c r="H281" s="40"/>
      <c r="I281" s="219"/>
      <c r="J281" s="40"/>
      <c r="K281" s="40"/>
      <c r="L281" s="44"/>
      <c r="M281" s="220"/>
      <c r="N281" s="221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180</v>
      </c>
      <c r="AU281" s="17" t="s">
        <v>83</v>
      </c>
    </row>
    <row r="282" spans="1:51" s="13" customFormat="1" ht="12">
      <c r="A282" s="13"/>
      <c r="B282" s="231"/>
      <c r="C282" s="232"/>
      <c r="D282" s="217" t="s">
        <v>318</v>
      </c>
      <c r="E282" s="233" t="s">
        <v>19</v>
      </c>
      <c r="F282" s="234" t="s">
        <v>919</v>
      </c>
      <c r="G282" s="232"/>
      <c r="H282" s="235">
        <v>3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1" t="s">
        <v>318</v>
      </c>
      <c r="AU282" s="241" t="s">
        <v>83</v>
      </c>
      <c r="AV282" s="13" t="s">
        <v>83</v>
      </c>
      <c r="AW282" s="13" t="s">
        <v>35</v>
      </c>
      <c r="AX282" s="13" t="s">
        <v>81</v>
      </c>
      <c r="AY282" s="241" t="s">
        <v>123</v>
      </c>
    </row>
    <row r="283" spans="1:65" s="2" customFormat="1" ht="16.5" customHeight="1">
      <c r="A283" s="38"/>
      <c r="B283" s="39"/>
      <c r="C283" s="204" t="s">
        <v>619</v>
      </c>
      <c r="D283" s="204" t="s">
        <v>126</v>
      </c>
      <c r="E283" s="205" t="s">
        <v>1138</v>
      </c>
      <c r="F283" s="206" t="s">
        <v>1139</v>
      </c>
      <c r="G283" s="207" t="s">
        <v>312</v>
      </c>
      <c r="H283" s="208">
        <v>6.5</v>
      </c>
      <c r="I283" s="209"/>
      <c r="J283" s="210">
        <f>ROUND(I283*H283,2)</f>
        <v>0</v>
      </c>
      <c r="K283" s="206" t="s">
        <v>313</v>
      </c>
      <c r="L283" s="44"/>
      <c r="M283" s="211" t="s">
        <v>19</v>
      </c>
      <c r="N283" s="212" t="s">
        <v>44</v>
      </c>
      <c r="O283" s="84"/>
      <c r="P283" s="213">
        <f>O283*H283</f>
        <v>0</v>
      </c>
      <c r="Q283" s="213">
        <v>0</v>
      </c>
      <c r="R283" s="213">
        <f>Q283*H283</f>
        <v>0</v>
      </c>
      <c r="S283" s="213">
        <v>0.417</v>
      </c>
      <c r="T283" s="214">
        <f>S283*H283</f>
        <v>2.7104999999999997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15" t="s">
        <v>704</v>
      </c>
      <c r="AT283" s="215" t="s">
        <v>126</v>
      </c>
      <c r="AU283" s="215" t="s">
        <v>83</v>
      </c>
      <c r="AY283" s="17" t="s">
        <v>123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7" t="s">
        <v>81</v>
      </c>
      <c r="BK283" s="216">
        <f>ROUND(I283*H283,2)</f>
        <v>0</v>
      </c>
      <c r="BL283" s="17" t="s">
        <v>704</v>
      </c>
      <c r="BM283" s="215" t="s">
        <v>1140</v>
      </c>
    </row>
    <row r="284" spans="1:47" s="2" customFormat="1" ht="12">
      <c r="A284" s="38"/>
      <c r="B284" s="39"/>
      <c r="C284" s="40"/>
      <c r="D284" s="217" t="s">
        <v>132</v>
      </c>
      <c r="E284" s="40"/>
      <c r="F284" s="218" t="s">
        <v>1141</v>
      </c>
      <c r="G284" s="40"/>
      <c r="H284" s="40"/>
      <c r="I284" s="219"/>
      <c r="J284" s="40"/>
      <c r="K284" s="40"/>
      <c r="L284" s="44"/>
      <c r="M284" s="220"/>
      <c r="N284" s="221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132</v>
      </c>
      <c r="AU284" s="17" t="s">
        <v>83</v>
      </c>
    </row>
    <row r="285" spans="1:47" s="2" customFormat="1" ht="12">
      <c r="A285" s="38"/>
      <c r="B285" s="39"/>
      <c r="C285" s="40"/>
      <c r="D285" s="229" t="s">
        <v>316</v>
      </c>
      <c r="E285" s="40"/>
      <c r="F285" s="230" t="s">
        <v>1142</v>
      </c>
      <c r="G285" s="40"/>
      <c r="H285" s="40"/>
      <c r="I285" s="219"/>
      <c r="J285" s="40"/>
      <c r="K285" s="40"/>
      <c r="L285" s="44"/>
      <c r="M285" s="220"/>
      <c r="N285" s="221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316</v>
      </c>
      <c r="AU285" s="17" t="s">
        <v>83</v>
      </c>
    </row>
    <row r="286" spans="1:51" s="13" customFormat="1" ht="12">
      <c r="A286" s="13"/>
      <c r="B286" s="231"/>
      <c r="C286" s="232"/>
      <c r="D286" s="217" t="s">
        <v>318</v>
      </c>
      <c r="E286" s="233" t="s">
        <v>915</v>
      </c>
      <c r="F286" s="234" t="s">
        <v>916</v>
      </c>
      <c r="G286" s="232"/>
      <c r="H286" s="235">
        <v>6.5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1" t="s">
        <v>318</v>
      </c>
      <c r="AU286" s="241" t="s">
        <v>83</v>
      </c>
      <c r="AV286" s="13" t="s">
        <v>83</v>
      </c>
      <c r="AW286" s="13" t="s">
        <v>35</v>
      </c>
      <c r="AX286" s="13" t="s">
        <v>81</v>
      </c>
      <c r="AY286" s="241" t="s">
        <v>123</v>
      </c>
    </row>
    <row r="287" spans="1:65" s="2" customFormat="1" ht="16.5" customHeight="1">
      <c r="A287" s="38"/>
      <c r="B287" s="39"/>
      <c r="C287" s="204" t="s">
        <v>626</v>
      </c>
      <c r="D287" s="204" t="s">
        <v>126</v>
      </c>
      <c r="E287" s="205" t="s">
        <v>1143</v>
      </c>
      <c r="F287" s="206" t="s">
        <v>1144</v>
      </c>
      <c r="G287" s="207" t="s">
        <v>312</v>
      </c>
      <c r="H287" s="208">
        <v>13</v>
      </c>
      <c r="I287" s="209"/>
      <c r="J287" s="210">
        <f>ROUND(I287*H287,2)</f>
        <v>0</v>
      </c>
      <c r="K287" s="206" t="s">
        <v>313</v>
      </c>
      <c r="L287" s="44"/>
      <c r="M287" s="211" t="s">
        <v>19</v>
      </c>
      <c r="N287" s="212" t="s">
        <v>44</v>
      </c>
      <c r="O287" s="84"/>
      <c r="P287" s="213">
        <f>O287*H287</f>
        <v>0</v>
      </c>
      <c r="Q287" s="213">
        <v>0</v>
      </c>
      <c r="R287" s="213">
        <f>Q287*H287</f>
        <v>0</v>
      </c>
      <c r="S287" s="213">
        <v>0.32</v>
      </c>
      <c r="T287" s="214">
        <f>S287*H287</f>
        <v>4.16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5" t="s">
        <v>704</v>
      </c>
      <c r="AT287" s="215" t="s">
        <v>126</v>
      </c>
      <c r="AU287" s="215" t="s">
        <v>83</v>
      </c>
      <c r="AY287" s="17" t="s">
        <v>123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7" t="s">
        <v>81</v>
      </c>
      <c r="BK287" s="216">
        <f>ROUND(I287*H287,2)</f>
        <v>0</v>
      </c>
      <c r="BL287" s="17" t="s">
        <v>704</v>
      </c>
      <c r="BM287" s="215" t="s">
        <v>1145</v>
      </c>
    </row>
    <row r="288" spans="1:47" s="2" customFormat="1" ht="12">
      <c r="A288" s="38"/>
      <c r="B288" s="39"/>
      <c r="C288" s="40"/>
      <c r="D288" s="217" t="s">
        <v>132</v>
      </c>
      <c r="E288" s="40"/>
      <c r="F288" s="218" t="s">
        <v>1146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132</v>
      </c>
      <c r="AU288" s="17" t="s">
        <v>83</v>
      </c>
    </row>
    <row r="289" spans="1:47" s="2" customFormat="1" ht="12">
      <c r="A289" s="38"/>
      <c r="B289" s="39"/>
      <c r="C289" s="40"/>
      <c r="D289" s="229" t="s">
        <v>316</v>
      </c>
      <c r="E289" s="40"/>
      <c r="F289" s="230" t="s">
        <v>1147</v>
      </c>
      <c r="G289" s="40"/>
      <c r="H289" s="40"/>
      <c r="I289" s="219"/>
      <c r="J289" s="40"/>
      <c r="K289" s="40"/>
      <c r="L289" s="44"/>
      <c r="M289" s="220"/>
      <c r="N289" s="221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316</v>
      </c>
      <c r="AU289" s="17" t="s">
        <v>83</v>
      </c>
    </row>
    <row r="290" spans="1:51" s="13" customFormat="1" ht="12">
      <c r="A290" s="13"/>
      <c r="B290" s="231"/>
      <c r="C290" s="232"/>
      <c r="D290" s="217" t="s">
        <v>318</v>
      </c>
      <c r="E290" s="233" t="s">
        <v>918</v>
      </c>
      <c r="F290" s="234" t="s">
        <v>187</v>
      </c>
      <c r="G290" s="232"/>
      <c r="H290" s="235">
        <v>13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1" t="s">
        <v>318</v>
      </c>
      <c r="AU290" s="241" t="s">
        <v>83</v>
      </c>
      <c r="AV290" s="13" t="s">
        <v>83</v>
      </c>
      <c r="AW290" s="13" t="s">
        <v>35</v>
      </c>
      <c r="AX290" s="13" t="s">
        <v>81</v>
      </c>
      <c r="AY290" s="241" t="s">
        <v>123</v>
      </c>
    </row>
    <row r="291" spans="1:65" s="2" customFormat="1" ht="16.5" customHeight="1">
      <c r="A291" s="38"/>
      <c r="B291" s="39"/>
      <c r="C291" s="204" t="s">
        <v>564</v>
      </c>
      <c r="D291" s="204" t="s">
        <v>126</v>
      </c>
      <c r="E291" s="205" t="s">
        <v>1148</v>
      </c>
      <c r="F291" s="206" t="s">
        <v>1149</v>
      </c>
      <c r="G291" s="207" t="s">
        <v>312</v>
      </c>
      <c r="H291" s="208">
        <v>15</v>
      </c>
      <c r="I291" s="209"/>
      <c r="J291" s="210">
        <f>ROUND(I291*H291,2)</f>
        <v>0</v>
      </c>
      <c r="K291" s="206" t="s">
        <v>313</v>
      </c>
      <c r="L291" s="44"/>
      <c r="M291" s="211" t="s">
        <v>19</v>
      </c>
      <c r="N291" s="212" t="s">
        <v>44</v>
      </c>
      <c r="O291" s="84"/>
      <c r="P291" s="213">
        <f>O291*H291</f>
        <v>0</v>
      </c>
      <c r="Q291" s="213">
        <v>0</v>
      </c>
      <c r="R291" s="213">
        <f>Q291*H291</f>
        <v>0</v>
      </c>
      <c r="S291" s="213">
        <v>0.281</v>
      </c>
      <c r="T291" s="214">
        <f>S291*H291</f>
        <v>4.215000000000001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15" t="s">
        <v>704</v>
      </c>
      <c r="AT291" s="215" t="s">
        <v>126</v>
      </c>
      <c r="AU291" s="215" t="s">
        <v>83</v>
      </c>
      <c r="AY291" s="17" t="s">
        <v>123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7" t="s">
        <v>81</v>
      </c>
      <c r="BK291" s="216">
        <f>ROUND(I291*H291,2)</f>
        <v>0</v>
      </c>
      <c r="BL291" s="17" t="s">
        <v>704</v>
      </c>
      <c r="BM291" s="215" t="s">
        <v>1150</v>
      </c>
    </row>
    <row r="292" spans="1:47" s="2" customFormat="1" ht="12">
      <c r="A292" s="38"/>
      <c r="B292" s="39"/>
      <c r="C292" s="40"/>
      <c r="D292" s="217" t="s">
        <v>132</v>
      </c>
      <c r="E292" s="40"/>
      <c r="F292" s="218" t="s">
        <v>1151</v>
      </c>
      <c r="G292" s="40"/>
      <c r="H292" s="40"/>
      <c r="I292" s="219"/>
      <c r="J292" s="40"/>
      <c r="K292" s="40"/>
      <c r="L292" s="44"/>
      <c r="M292" s="220"/>
      <c r="N292" s="221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132</v>
      </c>
      <c r="AU292" s="17" t="s">
        <v>83</v>
      </c>
    </row>
    <row r="293" spans="1:47" s="2" customFormat="1" ht="12">
      <c r="A293" s="38"/>
      <c r="B293" s="39"/>
      <c r="C293" s="40"/>
      <c r="D293" s="229" t="s">
        <v>316</v>
      </c>
      <c r="E293" s="40"/>
      <c r="F293" s="230" t="s">
        <v>1152</v>
      </c>
      <c r="G293" s="40"/>
      <c r="H293" s="40"/>
      <c r="I293" s="219"/>
      <c r="J293" s="40"/>
      <c r="K293" s="40"/>
      <c r="L293" s="44"/>
      <c r="M293" s="220"/>
      <c r="N293" s="221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316</v>
      </c>
      <c r="AU293" s="17" t="s">
        <v>83</v>
      </c>
    </row>
    <row r="294" spans="1:51" s="13" customFormat="1" ht="12">
      <c r="A294" s="13"/>
      <c r="B294" s="231"/>
      <c r="C294" s="232"/>
      <c r="D294" s="217" t="s">
        <v>318</v>
      </c>
      <c r="E294" s="233" t="s">
        <v>233</v>
      </c>
      <c r="F294" s="234" t="s">
        <v>8</v>
      </c>
      <c r="G294" s="232"/>
      <c r="H294" s="235">
        <v>15</v>
      </c>
      <c r="I294" s="236"/>
      <c r="J294" s="232"/>
      <c r="K294" s="232"/>
      <c r="L294" s="237"/>
      <c r="M294" s="238"/>
      <c r="N294" s="239"/>
      <c r="O294" s="239"/>
      <c r="P294" s="239"/>
      <c r="Q294" s="239"/>
      <c r="R294" s="239"/>
      <c r="S294" s="239"/>
      <c r="T294" s="24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1" t="s">
        <v>318</v>
      </c>
      <c r="AU294" s="241" t="s">
        <v>83</v>
      </c>
      <c r="AV294" s="13" t="s">
        <v>83</v>
      </c>
      <c r="AW294" s="13" t="s">
        <v>35</v>
      </c>
      <c r="AX294" s="13" t="s">
        <v>81</v>
      </c>
      <c r="AY294" s="241" t="s">
        <v>123</v>
      </c>
    </row>
    <row r="295" spans="1:65" s="2" customFormat="1" ht="24.15" customHeight="1">
      <c r="A295" s="38"/>
      <c r="B295" s="39"/>
      <c r="C295" s="204" t="s">
        <v>633</v>
      </c>
      <c r="D295" s="204" t="s">
        <v>126</v>
      </c>
      <c r="E295" s="205" t="s">
        <v>1153</v>
      </c>
      <c r="F295" s="206" t="s">
        <v>1154</v>
      </c>
      <c r="G295" s="207" t="s">
        <v>360</v>
      </c>
      <c r="H295" s="208">
        <v>3</v>
      </c>
      <c r="I295" s="209"/>
      <c r="J295" s="210">
        <f>ROUND(I295*H295,2)</f>
        <v>0</v>
      </c>
      <c r="K295" s="206" t="s">
        <v>313</v>
      </c>
      <c r="L295" s="44"/>
      <c r="M295" s="211" t="s">
        <v>19</v>
      </c>
      <c r="N295" s="212" t="s">
        <v>44</v>
      </c>
      <c r="O295" s="84"/>
      <c r="P295" s="213">
        <f>O295*H295</f>
        <v>0</v>
      </c>
      <c r="Q295" s="213">
        <v>0</v>
      </c>
      <c r="R295" s="213">
        <f>Q295*H295</f>
        <v>0</v>
      </c>
      <c r="S295" s="213">
        <v>0.2</v>
      </c>
      <c r="T295" s="214">
        <f>S295*H295</f>
        <v>0.6000000000000001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15" t="s">
        <v>704</v>
      </c>
      <c r="AT295" s="215" t="s">
        <v>126</v>
      </c>
      <c r="AU295" s="215" t="s">
        <v>83</v>
      </c>
      <c r="AY295" s="17" t="s">
        <v>123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7" t="s">
        <v>81</v>
      </c>
      <c r="BK295" s="216">
        <f>ROUND(I295*H295,2)</f>
        <v>0</v>
      </c>
      <c r="BL295" s="17" t="s">
        <v>704</v>
      </c>
      <c r="BM295" s="215" t="s">
        <v>1155</v>
      </c>
    </row>
    <row r="296" spans="1:47" s="2" customFormat="1" ht="12">
      <c r="A296" s="38"/>
      <c r="B296" s="39"/>
      <c r="C296" s="40"/>
      <c r="D296" s="217" t="s">
        <v>132</v>
      </c>
      <c r="E296" s="40"/>
      <c r="F296" s="218" t="s">
        <v>1156</v>
      </c>
      <c r="G296" s="40"/>
      <c r="H296" s="40"/>
      <c r="I296" s="219"/>
      <c r="J296" s="40"/>
      <c r="K296" s="40"/>
      <c r="L296" s="44"/>
      <c r="M296" s="220"/>
      <c r="N296" s="221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132</v>
      </c>
      <c r="AU296" s="17" t="s">
        <v>83</v>
      </c>
    </row>
    <row r="297" spans="1:47" s="2" customFormat="1" ht="12">
      <c r="A297" s="38"/>
      <c r="B297" s="39"/>
      <c r="C297" s="40"/>
      <c r="D297" s="229" t="s">
        <v>316</v>
      </c>
      <c r="E297" s="40"/>
      <c r="F297" s="230" t="s">
        <v>1157</v>
      </c>
      <c r="G297" s="40"/>
      <c r="H297" s="40"/>
      <c r="I297" s="219"/>
      <c r="J297" s="40"/>
      <c r="K297" s="40"/>
      <c r="L297" s="44"/>
      <c r="M297" s="220"/>
      <c r="N297" s="221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316</v>
      </c>
      <c r="AU297" s="17" t="s">
        <v>83</v>
      </c>
    </row>
    <row r="298" spans="1:51" s="13" customFormat="1" ht="12">
      <c r="A298" s="13"/>
      <c r="B298" s="231"/>
      <c r="C298" s="232"/>
      <c r="D298" s="217" t="s">
        <v>318</v>
      </c>
      <c r="E298" s="233" t="s">
        <v>919</v>
      </c>
      <c r="F298" s="234" t="s">
        <v>137</v>
      </c>
      <c r="G298" s="232"/>
      <c r="H298" s="235">
        <v>3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1" t="s">
        <v>318</v>
      </c>
      <c r="AU298" s="241" t="s">
        <v>83</v>
      </c>
      <c r="AV298" s="13" t="s">
        <v>83</v>
      </c>
      <c r="AW298" s="13" t="s">
        <v>35</v>
      </c>
      <c r="AX298" s="13" t="s">
        <v>81</v>
      </c>
      <c r="AY298" s="241" t="s">
        <v>123</v>
      </c>
    </row>
    <row r="299" spans="1:63" s="12" customFormat="1" ht="25.9" customHeight="1">
      <c r="A299" s="12"/>
      <c r="B299" s="188"/>
      <c r="C299" s="189"/>
      <c r="D299" s="190" t="s">
        <v>72</v>
      </c>
      <c r="E299" s="191" t="s">
        <v>120</v>
      </c>
      <c r="F299" s="191" t="s">
        <v>121</v>
      </c>
      <c r="G299" s="189"/>
      <c r="H299" s="189"/>
      <c r="I299" s="192"/>
      <c r="J299" s="193">
        <f>BK299</f>
        <v>0</v>
      </c>
      <c r="K299" s="189"/>
      <c r="L299" s="194"/>
      <c r="M299" s="195"/>
      <c r="N299" s="196"/>
      <c r="O299" s="196"/>
      <c r="P299" s="197">
        <f>SUM(P300:P311)</f>
        <v>0</v>
      </c>
      <c r="Q299" s="196"/>
      <c r="R299" s="197">
        <f>SUM(R300:R311)</f>
        <v>0</v>
      </c>
      <c r="S299" s="196"/>
      <c r="T299" s="198">
        <f>SUM(T300:T311)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199" t="s">
        <v>122</v>
      </c>
      <c r="AT299" s="200" t="s">
        <v>72</v>
      </c>
      <c r="AU299" s="200" t="s">
        <v>73</v>
      </c>
      <c r="AY299" s="199" t="s">
        <v>123</v>
      </c>
      <c r="BK299" s="201">
        <f>SUM(BK300:BK311)</f>
        <v>0</v>
      </c>
    </row>
    <row r="300" spans="1:65" s="2" customFormat="1" ht="16.5" customHeight="1">
      <c r="A300" s="38"/>
      <c r="B300" s="39"/>
      <c r="C300" s="204" t="s">
        <v>637</v>
      </c>
      <c r="D300" s="204" t="s">
        <v>126</v>
      </c>
      <c r="E300" s="205" t="s">
        <v>1158</v>
      </c>
      <c r="F300" s="206" t="s">
        <v>1159</v>
      </c>
      <c r="G300" s="207" t="s">
        <v>1160</v>
      </c>
      <c r="H300" s="208">
        <v>24</v>
      </c>
      <c r="I300" s="209"/>
      <c r="J300" s="210">
        <f>ROUND(I300*H300,2)</f>
        <v>0</v>
      </c>
      <c r="K300" s="206" t="s">
        <v>313</v>
      </c>
      <c r="L300" s="44"/>
      <c r="M300" s="211" t="s">
        <v>19</v>
      </c>
      <c r="N300" s="212" t="s">
        <v>44</v>
      </c>
      <c r="O300" s="84"/>
      <c r="P300" s="213">
        <f>O300*H300</f>
        <v>0</v>
      </c>
      <c r="Q300" s="213">
        <v>0</v>
      </c>
      <c r="R300" s="213">
        <f>Q300*H300</f>
        <v>0</v>
      </c>
      <c r="S300" s="213">
        <v>0</v>
      </c>
      <c r="T300" s="214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15" t="s">
        <v>130</v>
      </c>
      <c r="AT300" s="215" t="s">
        <v>126</v>
      </c>
      <c r="AU300" s="215" t="s">
        <v>81</v>
      </c>
      <c r="AY300" s="17" t="s">
        <v>123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17" t="s">
        <v>81</v>
      </c>
      <c r="BK300" s="216">
        <f>ROUND(I300*H300,2)</f>
        <v>0</v>
      </c>
      <c r="BL300" s="17" t="s">
        <v>130</v>
      </c>
      <c r="BM300" s="215" t="s">
        <v>1161</v>
      </c>
    </row>
    <row r="301" spans="1:47" s="2" customFormat="1" ht="12">
      <c r="A301" s="38"/>
      <c r="B301" s="39"/>
      <c r="C301" s="40"/>
      <c r="D301" s="217" t="s">
        <v>132</v>
      </c>
      <c r="E301" s="40"/>
      <c r="F301" s="218" t="s">
        <v>1159</v>
      </c>
      <c r="G301" s="40"/>
      <c r="H301" s="40"/>
      <c r="I301" s="219"/>
      <c r="J301" s="40"/>
      <c r="K301" s="40"/>
      <c r="L301" s="44"/>
      <c r="M301" s="220"/>
      <c r="N301" s="221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132</v>
      </c>
      <c r="AU301" s="17" t="s">
        <v>81</v>
      </c>
    </row>
    <row r="302" spans="1:47" s="2" customFormat="1" ht="12">
      <c r="A302" s="38"/>
      <c r="B302" s="39"/>
      <c r="C302" s="40"/>
      <c r="D302" s="229" t="s">
        <v>316</v>
      </c>
      <c r="E302" s="40"/>
      <c r="F302" s="230" t="s">
        <v>1162</v>
      </c>
      <c r="G302" s="40"/>
      <c r="H302" s="40"/>
      <c r="I302" s="219"/>
      <c r="J302" s="40"/>
      <c r="K302" s="40"/>
      <c r="L302" s="44"/>
      <c r="M302" s="220"/>
      <c r="N302" s="221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316</v>
      </c>
      <c r="AU302" s="17" t="s">
        <v>81</v>
      </c>
    </row>
    <row r="303" spans="1:47" s="2" customFormat="1" ht="12">
      <c r="A303" s="38"/>
      <c r="B303" s="39"/>
      <c r="C303" s="40"/>
      <c r="D303" s="217" t="s">
        <v>180</v>
      </c>
      <c r="E303" s="40"/>
      <c r="F303" s="222" t="s">
        <v>1163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180</v>
      </c>
      <c r="AU303" s="17" t="s">
        <v>81</v>
      </c>
    </row>
    <row r="304" spans="1:65" s="2" customFormat="1" ht="16.5" customHeight="1">
      <c r="A304" s="38"/>
      <c r="B304" s="39"/>
      <c r="C304" s="204" t="s">
        <v>641</v>
      </c>
      <c r="D304" s="204" t="s">
        <v>126</v>
      </c>
      <c r="E304" s="205" t="s">
        <v>1164</v>
      </c>
      <c r="F304" s="206" t="s">
        <v>1165</v>
      </c>
      <c r="G304" s="207" t="s">
        <v>1166</v>
      </c>
      <c r="H304" s="208">
        <v>8</v>
      </c>
      <c r="I304" s="209"/>
      <c r="J304" s="210">
        <f>ROUND(I304*H304,2)</f>
        <v>0</v>
      </c>
      <c r="K304" s="206" t="s">
        <v>19</v>
      </c>
      <c r="L304" s="44"/>
      <c r="M304" s="211" t="s">
        <v>19</v>
      </c>
      <c r="N304" s="212" t="s">
        <v>44</v>
      </c>
      <c r="O304" s="84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15" t="s">
        <v>130</v>
      </c>
      <c r="AT304" s="215" t="s">
        <v>126</v>
      </c>
      <c r="AU304" s="215" t="s">
        <v>81</v>
      </c>
      <c r="AY304" s="17" t="s">
        <v>123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7" t="s">
        <v>81</v>
      </c>
      <c r="BK304" s="216">
        <f>ROUND(I304*H304,2)</f>
        <v>0</v>
      </c>
      <c r="BL304" s="17" t="s">
        <v>130</v>
      </c>
      <c r="BM304" s="215" t="s">
        <v>1167</v>
      </c>
    </row>
    <row r="305" spans="1:47" s="2" customFormat="1" ht="12">
      <c r="A305" s="38"/>
      <c r="B305" s="39"/>
      <c r="C305" s="40"/>
      <c r="D305" s="217" t="s">
        <v>132</v>
      </c>
      <c r="E305" s="40"/>
      <c r="F305" s="218" t="s">
        <v>1168</v>
      </c>
      <c r="G305" s="40"/>
      <c r="H305" s="40"/>
      <c r="I305" s="219"/>
      <c r="J305" s="40"/>
      <c r="K305" s="40"/>
      <c r="L305" s="44"/>
      <c r="M305" s="220"/>
      <c r="N305" s="221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132</v>
      </c>
      <c r="AU305" s="17" t="s">
        <v>81</v>
      </c>
    </row>
    <row r="306" spans="1:65" s="2" customFormat="1" ht="16.5" customHeight="1">
      <c r="A306" s="38"/>
      <c r="B306" s="39"/>
      <c r="C306" s="204" t="s">
        <v>646</v>
      </c>
      <c r="D306" s="204" t="s">
        <v>126</v>
      </c>
      <c r="E306" s="205" t="s">
        <v>183</v>
      </c>
      <c r="F306" s="206" t="s">
        <v>184</v>
      </c>
      <c r="G306" s="207" t="s">
        <v>1160</v>
      </c>
      <c r="H306" s="208">
        <v>16</v>
      </c>
      <c r="I306" s="209"/>
      <c r="J306" s="210">
        <f>ROUND(I306*H306,2)</f>
        <v>0</v>
      </c>
      <c r="K306" s="206" t="s">
        <v>313</v>
      </c>
      <c r="L306" s="44"/>
      <c r="M306" s="211" t="s">
        <v>19</v>
      </c>
      <c r="N306" s="212" t="s">
        <v>44</v>
      </c>
      <c r="O306" s="84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4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15" t="s">
        <v>130</v>
      </c>
      <c r="AT306" s="215" t="s">
        <v>126</v>
      </c>
      <c r="AU306" s="215" t="s">
        <v>81</v>
      </c>
      <c r="AY306" s="17" t="s">
        <v>123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7" t="s">
        <v>81</v>
      </c>
      <c r="BK306" s="216">
        <f>ROUND(I306*H306,2)</f>
        <v>0</v>
      </c>
      <c r="BL306" s="17" t="s">
        <v>130</v>
      </c>
      <c r="BM306" s="215" t="s">
        <v>1169</v>
      </c>
    </row>
    <row r="307" spans="1:47" s="2" customFormat="1" ht="12">
      <c r="A307" s="38"/>
      <c r="B307" s="39"/>
      <c r="C307" s="40"/>
      <c r="D307" s="217" t="s">
        <v>132</v>
      </c>
      <c r="E307" s="40"/>
      <c r="F307" s="218" t="s">
        <v>184</v>
      </c>
      <c r="G307" s="40"/>
      <c r="H307" s="40"/>
      <c r="I307" s="219"/>
      <c r="J307" s="40"/>
      <c r="K307" s="40"/>
      <c r="L307" s="44"/>
      <c r="M307" s="220"/>
      <c r="N307" s="221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132</v>
      </c>
      <c r="AU307" s="17" t="s">
        <v>81</v>
      </c>
    </row>
    <row r="308" spans="1:47" s="2" customFormat="1" ht="12">
      <c r="A308" s="38"/>
      <c r="B308" s="39"/>
      <c r="C308" s="40"/>
      <c r="D308" s="229" t="s">
        <v>316</v>
      </c>
      <c r="E308" s="40"/>
      <c r="F308" s="230" t="s">
        <v>1170</v>
      </c>
      <c r="G308" s="40"/>
      <c r="H308" s="40"/>
      <c r="I308" s="219"/>
      <c r="J308" s="40"/>
      <c r="K308" s="40"/>
      <c r="L308" s="44"/>
      <c r="M308" s="220"/>
      <c r="N308" s="221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316</v>
      </c>
      <c r="AU308" s="17" t="s">
        <v>81</v>
      </c>
    </row>
    <row r="309" spans="1:65" s="2" customFormat="1" ht="16.5" customHeight="1">
      <c r="A309" s="38"/>
      <c r="B309" s="39"/>
      <c r="C309" s="204" t="s">
        <v>650</v>
      </c>
      <c r="D309" s="204" t="s">
        <v>126</v>
      </c>
      <c r="E309" s="205" t="s">
        <v>1171</v>
      </c>
      <c r="F309" s="206" t="s">
        <v>1172</v>
      </c>
      <c r="G309" s="207" t="s">
        <v>1160</v>
      </c>
      <c r="H309" s="208">
        <v>1</v>
      </c>
      <c r="I309" s="209"/>
      <c r="J309" s="210">
        <f>ROUND(I309*H309,2)</f>
        <v>0</v>
      </c>
      <c r="K309" s="206" t="s">
        <v>313</v>
      </c>
      <c r="L309" s="44"/>
      <c r="M309" s="211" t="s">
        <v>19</v>
      </c>
      <c r="N309" s="212" t="s">
        <v>44</v>
      </c>
      <c r="O309" s="84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5" t="s">
        <v>130</v>
      </c>
      <c r="AT309" s="215" t="s">
        <v>126</v>
      </c>
      <c r="AU309" s="215" t="s">
        <v>81</v>
      </c>
      <c r="AY309" s="17" t="s">
        <v>123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7" t="s">
        <v>81</v>
      </c>
      <c r="BK309" s="216">
        <f>ROUND(I309*H309,2)</f>
        <v>0</v>
      </c>
      <c r="BL309" s="17" t="s">
        <v>130</v>
      </c>
      <c r="BM309" s="215" t="s">
        <v>1173</v>
      </c>
    </row>
    <row r="310" spans="1:47" s="2" customFormat="1" ht="12">
      <c r="A310" s="38"/>
      <c r="B310" s="39"/>
      <c r="C310" s="40"/>
      <c r="D310" s="217" t="s">
        <v>132</v>
      </c>
      <c r="E310" s="40"/>
      <c r="F310" s="218" t="s">
        <v>1172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132</v>
      </c>
      <c r="AU310" s="17" t="s">
        <v>81</v>
      </c>
    </row>
    <row r="311" spans="1:47" s="2" customFormat="1" ht="12">
      <c r="A311" s="38"/>
      <c r="B311" s="39"/>
      <c r="C311" s="40"/>
      <c r="D311" s="229" t="s">
        <v>316</v>
      </c>
      <c r="E311" s="40"/>
      <c r="F311" s="230" t="s">
        <v>1174</v>
      </c>
      <c r="G311" s="40"/>
      <c r="H311" s="40"/>
      <c r="I311" s="219"/>
      <c r="J311" s="40"/>
      <c r="K311" s="40"/>
      <c r="L311" s="44"/>
      <c r="M311" s="223"/>
      <c r="N311" s="224"/>
      <c r="O311" s="225"/>
      <c r="P311" s="225"/>
      <c r="Q311" s="225"/>
      <c r="R311" s="225"/>
      <c r="S311" s="225"/>
      <c r="T311" s="226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316</v>
      </c>
      <c r="AU311" s="17" t="s">
        <v>81</v>
      </c>
    </row>
    <row r="312" spans="1:31" s="2" customFormat="1" ht="6.95" customHeight="1">
      <c r="A312" s="38"/>
      <c r="B312" s="59"/>
      <c r="C312" s="60"/>
      <c r="D312" s="60"/>
      <c r="E312" s="60"/>
      <c r="F312" s="60"/>
      <c r="G312" s="60"/>
      <c r="H312" s="60"/>
      <c r="I312" s="60"/>
      <c r="J312" s="60"/>
      <c r="K312" s="60"/>
      <c r="L312" s="44"/>
      <c r="M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</row>
  </sheetData>
  <sheetProtection password="CC35" sheet="1" objects="1" scenarios="1" formatColumns="0" formatRows="0" autoFilter="0"/>
  <autoFilter ref="C86:K311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1/911111111"/>
    <hyperlink ref="F96" r:id="rId2" display="https://podminky.urs.cz/item/CS_URS_2022_01/966005111"/>
    <hyperlink ref="F103" r:id="rId3" display="https://podminky.urs.cz/item/CS_URS_2022_01/741210002"/>
    <hyperlink ref="F112" r:id="rId4" display="https://podminky.urs.cz/item/CS_URS_2022_01/210100001"/>
    <hyperlink ref="F116" r:id="rId5" display="https://podminky.urs.cz/item/CS_URS_2022_01/210100003"/>
    <hyperlink ref="F120" r:id="rId6" display="https://podminky.urs.cz/item/CS_URS_2022_01/210100151"/>
    <hyperlink ref="F124" r:id="rId7" display="https://podminky.urs.cz/item/CS_URS_2022_01/210100258"/>
    <hyperlink ref="F128" r:id="rId8" display="https://podminky.urs.cz/item/CS_URS_2022_01/210202016"/>
    <hyperlink ref="F135" r:id="rId9" display="https://podminky.urs.cz/item/CS_URS_2022_01/210204002"/>
    <hyperlink ref="F142" r:id="rId10" display="https://podminky.urs.cz/item/CS_URS_2022_01/210204201"/>
    <hyperlink ref="F146" r:id="rId11" display="https://podminky.urs.cz/item/CS_URS_2022_01/210204202"/>
    <hyperlink ref="F153" r:id="rId12" display="https://podminky.urs.cz/item/CS_URS_2022_01/210220020"/>
    <hyperlink ref="F160" r:id="rId13" display="https://podminky.urs.cz/item/CS_URS_2022_01/210220022"/>
    <hyperlink ref="F167" r:id="rId14" display="https://podminky.urs.cz/item/CS_URS_2022_01/210220301"/>
    <hyperlink ref="F175" r:id="rId15" display="https://podminky.urs.cz/item/CS_URS_2022_01/210220302"/>
    <hyperlink ref="F183" r:id="rId16" display="https://podminky.urs.cz/item/CS_URS_2022_01/210812035"/>
    <hyperlink ref="F190" r:id="rId17" display="https://podminky.urs.cz/item/CS_URS_2022_01/210812061"/>
    <hyperlink ref="F207" r:id="rId18" display="https://podminky.urs.cz/item/CS_URS_2022_01/460010024"/>
    <hyperlink ref="F211" r:id="rId19" display="https://podminky.urs.cz/item/CS_URS_2022_01/460131112"/>
    <hyperlink ref="F215" r:id="rId20" display="https://podminky.urs.cz/item/CS_URS_2022_01/460171321"/>
    <hyperlink ref="F219" r:id="rId21" display="https://podminky.urs.cz/item/CS_URS_2022_01/460431291"/>
    <hyperlink ref="F223" r:id="rId22" display="https://podminky.urs.cz/item/CS_URS_2022_01/460641111"/>
    <hyperlink ref="F228" r:id="rId23" display="https://podminky.urs.cz/item/CS_URS_2022_01/460641113"/>
    <hyperlink ref="F233" r:id="rId24" display="https://podminky.urs.cz/item/CS_URS_2022_01/460661112"/>
    <hyperlink ref="F237" r:id="rId25" display="https://podminky.urs.cz/item/CS_URS_2022_01/460671113"/>
    <hyperlink ref="F241" r:id="rId26" display="https://podminky.urs.cz/item/CS_URS_2022_01/460742111"/>
    <hyperlink ref="F253" r:id="rId27" display="https://podminky.urs.cz/item/CS_URS_2022_01/460742112"/>
    <hyperlink ref="F261" r:id="rId28" display="https://podminky.urs.cz/item/CS_URS_2022_01/460871143"/>
    <hyperlink ref="F265" r:id="rId29" display="https://podminky.urs.cz/item/CS_URS_2022_01/460881511"/>
    <hyperlink ref="F270" r:id="rId30" display="https://podminky.urs.cz/item/CS_URS_2022_01/460881512"/>
    <hyperlink ref="F275" r:id="rId31" display="https://podminky.urs.cz/item/CS_URS_2022_01/460881513"/>
    <hyperlink ref="F280" r:id="rId32" display="https://podminky.urs.cz/item/CS_URS_2022_01/460894221"/>
    <hyperlink ref="F285" r:id="rId33" display="https://podminky.urs.cz/item/CS_URS_2022_01/468021111"/>
    <hyperlink ref="F289" r:id="rId34" display="https://podminky.urs.cz/item/CS_URS_2022_01/468021121"/>
    <hyperlink ref="F293" r:id="rId35" display="https://podminky.urs.cz/item/CS_URS_2022_01/468021132"/>
    <hyperlink ref="F297" r:id="rId36" display="https://podminky.urs.cz/item/CS_URS_2022_01/468031211"/>
    <hyperlink ref="F302" r:id="rId37" display="https://podminky.urs.cz/item/CS_URS_2022_01/023002000"/>
    <hyperlink ref="F308" r:id="rId38" display="https://podminky.urs.cz/item/CS_URS_2022_01/044002000"/>
    <hyperlink ref="F311" r:id="rId39" display="https://podminky.urs.cz/item/CS_URS_2022_01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8"/>
      <c r="C3" s="129"/>
      <c r="D3" s="129"/>
      <c r="E3" s="129"/>
      <c r="F3" s="129"/>
      <c r="G3" s="129"/>
      <c r="H3" s="20"/>
    </row>
    <row r="4" spans="2:8" s="1" customFormat="1" ht="24.95" customHeight="1">
      <c r="B4" s="20"/>
      <c r="C4" s="130" t="s">
        <v>1175</v>
      </c>
      <c r="H4" s="20"/>
    </row>
    <row r="5" spans="2:8" s="1" customFormat="1" ht="12" customHeight="1">
      <c r="B5" s="20"/>
      <c r="C5" s="266" t="s">
        <v>13</v>
      </c>
      <c r="D5" s="140" t="s">
        <v>14</v>
      </c>
      <c r="E5" s="1"/>
      <c r="F5" s="1"/>
      <c r="H5" s="20"/>
    </row>
    <row r="6" spans="2:8" s="1" customFormat="1" ht="36.95" customHeight="1">
      <c r="B6" s="20"/>
      <c r="C6" s="267" t="s">
        <v>16</v>
      </c>
      <c r="D6" s="268" t="s">
        <v>17</v>
      </c>
      <c r="E6" s="1"/>
      <c r="F6" s="1"/>
      <c r="H6" s="20"/>
    </row>
    <row r="7" spans="2:8" s="1" customFormat="1" ht="16.5" customHeight="1">
      <c r="B7" s="20"/>
      <c r="C7" s="132" t="s">
        <v>23</v>
      </c>
      <c r="D7" s="137" t="str">
        <f>'Rekapitulace stavby'!AN8</f>
        <v>16. 12. 2021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77"/>
      <c r="B9" s="269"/>
      <c r="C9" s="270" t="s">
        <v>54</v>
      </c>
      <c r="D9" s="271" t="s">
        <v>55</v>
      </c>
      <c r="E9" s="271" t="s">
        <v>109</v>
      </c>
      <c r="F9" s="272" t="s">
        <v>1176</v>
      </c>
      <c r="G9" s="177"/>
      <c r="H9" s="269"/>
    </row>
    <row r="10" spans="1:8" s="2" customFormat="1" ht="26.4" customHeight="1">
      <c r="A10" s="38"/>
      <c r="B10" s="44"/>
      <c r="C10" s="273" t="s">
        <v>1177</v>
      </c>
      <c r="D10" s="273" t="s">
        <v>85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74" t="s">
        <v>280</v>
      </c>
      <c r="D11" s="275" t="s">
        <v>19</v>
      </c>
      <c r="E11" s="276" t="s">
        <v>19</v>
      </c>
      <c r="F11" s="277">
        <v>276</v>
      </c>
      <c r="G11" s="38"/>
      <c r="H11" s="44"/>
    </row>
    <row r="12" spans="1:8" s="2" customFormat="1" ht="16.8" customHeight="1">
      <c r="A12" s="38"/>
      <c r="B12" s="44"/>
      <c r="C12" s="278" t="s">
        <v>280</v>
      </c>
      <c r="D12" s="278" t="s">
        <v>896</v>
      </c>
      <c r="E12" s="17" t="s">
        <v>19</v>
      </c>
      <c r="F12" s="279">
        <v>276</v>
      </c>
      <c r="G12" s="38"/>
      <c r="H12" s="44"/>
    </row>
    <row r="13" spans="1:8" s="2" customFormat="1" ht="16.8" customHeight="1">
      <c r="A13" s="38"/>
      <c r="B13" s="44"/>
      <c r="C13" s="280" t="s">
        <v>1178</v>
      </c>
      <c r="D13" s="38"/>
      <c r="E13" s="38"/>
      <c r="F13" s="38"/>
      <c r="G13" s="38"/>
      <c r="H13" s="44"/>
    </row>
    <row r="14" spans="1:8" s="2" customFormat="1" ht="16.8" customHeight="1">
      <c r="A14" s="38"/>
      <c r="B14" s="44"/>
      <c r="C14" s="278" t="s">
        <v>889</v>
      </c>
      <c r="D14" s="278" t="s">
        <v>890</v>
      </c>
      <c r="E14" s="17" t="s">
        <v>360</v>
      </c>
      <c r="F14" s="279">
        <v>686</v>
      </c>
      <c r="G14" s="38"/>
      <c r="H14" s="44"/>
    </row>
    <row r="15" spans="1:8" s="2" customFormat="1" ht="16.8" customHeight="1">
      <c r="A15" s="38"/>
      <c r="B15" s="44"/>
      <c r="C15" s="278" t="s">
        <v>898</v>
      </c>
      <c r="D15" s="278" t="s">
        <v>899</v>
      </c>
      <c r="E15" s="17" t="s">
        <v>360</v>
      </c>
      <c r="F15" s="279">
        <v>276</v>
      </c>
      <c r="G15" s="38"/>
      <c r="H15" s="44"/>
    </row>
    <row r="16" spans="1:8" s="2" customFormat="1" ht="16.8" customHeight="1">
      <c r="A16" s="38"/>
      <c r="B16" s="44"/>
      <c r="C16" s="278" t="s">
        <v>816</v>
      </c>
      <c r="D16" s="278" t="s">
        <v>817</v>
      </c>
      <c r="E16" s="17" t="s">
        <v>360</v>
      </c>
      <c r="F16" s="279">
        <v>686</v>
      </c>
      <c r="G16" s="38"/>
      <c r="H16" s="44"/>
    </row>
    <row r="17" spans="1:8" s="2" customFormat="1" ht="16.8" customHeight="1">
      <c r="A17" s="38"/>
      <c r="B17" s="44"/>
      <c r="C17" s="278" t="s">
        <v>905</v>
      </c>
      <c r="D17" s="278" t="s">
        <v>906</v>
      </c>
      <c r="E17" s="17" t="s">
        <v>360</v>
      </c>
      <c r="F17" s="279">
        <v>276</v>
      </c>
      <c r="G17" s="38"/>
      <c r="H17" s="44"/>
    </row>
    <row r="18" spans="1:8" s="2" customFormat="1" ht="16.8" customHeight="1">
      <c r="A18" s="38"/>
      <c r="B18" s="44"/>
      <c r="C18" s="274" t="s">
        <v>284</v>
      </c>
      <c r="D18" s="275" t="s">
        <v>19</v>
      </c>
      <c r="E18" s="276" t="s">
        <v>19</v>
      </c>
      <c r="F18" s="277">
        <v>190</v>
      </c>
      <c r="G18" s="38"/>
      <c r="H18" s="44"/>
    </row>
    <row r="19" spans="1:8" s="2" customFormat="1" ht="16.8" customHeight="1">
      <c r="A19" s="38"/>
      <c r="B19" s="44"/>
      <c r="C19" s="278" t="s">
        <v>284</v>
      </c>
      <c r="D19" s="278" t="s">
        <v>895</v>
      </c>
      <c r="E19" s="17" t="s">
        <v>19</v>
      </c>
      <c r="F19" s="279">
        <v>190</v>
      </c>
      <c r="G19" s="38"/>
      <c r="H19" s="44"/>
    </row>
    <row r="20" spans="1:8" s="2" customFormat="1" ht="16.8" customHeight="1">
      <c r="A20" s="38"/>
      <c r="B20" s="44"/>
      <c r="C20" s="280" t="s">
        <v>1178</v>
      </c>
      <c r="D20" s="38"/>
      <c r="E20" s="38"/>
      <c r="F20" s="38"/>
      <c r="G20" s="38"/>
      <c r="H20" s="44"/>
    </row>
    <row r="21" spans="1:8" s="2" customFormat="1" ht="16.8" customHeight="1">
      <c r="A21" s="38"/>
      <c r="B21" s="44"/>
      <c r="C21" s="278" t="s">
        <v>889</v>
      </c>
      <c r="D21" s="278" t="s">
        <v>890</v>
      </c>
      <c r="E21" s="17" t="s">
        <v>360</v>
      </c>
      <c r="F21" s="279">
        <v>686</v>
      </c>
      <c r="G21" s="38"/>
      <c r="H21" s="44"/>
    </row>
    <row r="22" spans="1:8" s="2" customFormat="1" ht="16.8" customHeight="1">
      <c r="A22" s="38"/>
      <c r="B22" s="44"/>
      <c r="C22" s="278" t="s">
        <v>816</v>
      </c>
      <c r="D22" s="278" t="s">
        <v>817</v>
      </c>
      <c r="E22" s="17" t="s">
        <v>360</v>
      </c>
      <c r="F22" s="279">
        <v>686</v>
      </c>
      <c r="G22" s="38"/>
      <c r="H22" s="44"/>
    </row>
    <row r="23" spans="1:8" s="2" customFormat="1" ht="16.8" customHeight="1">
      <c r="A23" s="38"/>
      <c r="B23" s="44"/>
      <c r="C23" s="274" t="s">
        <v>282</v>
      </c>
      <c r="D23" s="275" t="s">
        <v>19</v>
      </c>
      <c r="E23" s="276" t="s">
        <v>19</v>
      </c>
      <c r="F23" s="277">
        <v>220</v>
      </c>
      <c r="G23" s="38"/>
      <c r="H23" s="44"/>
    </row>
    <row r="24" spans="1:8" s="2" customFormat="1" ht="16.8" customHeight="1">
      <c r="A24" s="38"/>
      <c r="B24" s="44"/>
      <c r="C24" s="278" t="s">
        <v>282</v>
      </c>
      <c r="D24" s="278" t="s">
        <v>894</v>
      </c>
      <c r="E24" s="17" t="s">
        <v>19</v>
      </c>
      <c r="F24" s="279">
        <v>220</v>
      </c>
      <c r="G24" s="38"/>
      <c r="H24" s="44"/>
    </row>
    <row r="25" spans="1:8" s="2" customFormat="1" ht="16.8" customHeight="1">
      <c r="A25" s="38"/>
      <c r="B25" s="44"/>
      <c r="C25" s="280" t="s">
        <v>1178</v>
      </c>
      <c r="D25" s="38"/>
      <c r="E25" s="38"/>
      <c r="F25" s="38"/>
      <c r="G25" s="38"/>
      <c r="H25" s="44"/>
    </row>
    <row r="26" spans="1:8" s="2" customFormat="1" ht="16.8" customHeight="1">
      <c r="A26" s="38"/>
      <c r="B26" s="44"/>
      <c r="C26" s="278" t="s">
        <v>889</v>
      </c>
      <c r="D26" s="278" t="s">
        <v>890</v>
      </c>
      <c r="E26" s="17" t="s">
        <v>360</v>
      </c>
      <c r="F26" s="279">
        <v>686</v>
      </c>
      <c r="G26" s="38"/>
      <c r="H26" s="44"/>
    </row>
    <row r="27" spans="1:8" s="2" customFormat="1" ht="16.8" customHeight="1">
      <c r="A27" s="38"/>
      <c r="B27" s="44"/>
      <c r="C27" s="278" t="s">
        <v>816</v>
      </c>
      <c r="D27" s="278" t="s">
        <v>817</v>
      </c>
      <c r="E27" s="17" t="s">
        <v>360</v>
      </c>
      <c r="F27" s="279">
        <v>686</v>
      </c>
      <c r="G27" s="38"/>
      <c r="H27" s="44"/>
    </row>
    <row r="28" spans="1:8" s="2" customFormat="1" ht="16.8" customHeight="1">
      <c r="A28" s="38"/>
      <c r="B28" s="44"/>
      <c r="C28" s="274" t="s">
        <v>292</v>
      </c>
      <c r="D28" s="275" t="s">
        <v>19</v>
      </c>
      <c r="E28" s="276" t="s">
        <v>19</v>
      </c>
      <c r="F28" s="277">
        <v>167.6</v>
      </c>
      <c r="G28" s="38"/>
      <c r="H28" s="44"/>
    </row>
    <row r="29" spans="1:8" s="2" customFormat="1" ht="16.8" customHeight="1">
      <c r="A29" s="38"/>
      <c r="B29" s="44"/>
      <c r="C29" s="278" t="s">
        <v>19</v>
      </c>
      <c r="D29" s="278" t="s">
        <v>731</v>
      </c>
      <c r="E29" s="17" t="s">
        <v>19</v>
      </c>
      <c r="F29" s="279">
        <v>129.1</v>
      </c>
      <c r="G29" s="38"/>
      <c r="H29" s="44"/>
    </row>
    <row r="30" spans="1:8" s="2" customFormat="1" ht="16.8" customHeight="1">
      <c r="A30" s="38"/>
      <c r="B30" s="44"/>
      <c r="C30" s="278" t="s">
        <v>19</v>
      </c>
      <c r="D30" s="278" t="s">
        <v>732</v>
      </c>
      <c r="E30" s="17" t="s">
        <v>19</v>
      </c>
      <c r="F30" s="279">
        <v>34.5</v>
      </c>
      <c r="G30" s="38"/>
      <c r="H30" s="44"/>
    </row>
    <row r="31" spans="1:8" s="2" customFormat="1" ht="16.8" customHeight="1">
      <c r="A31" s="38"/>
      <c r="B31" s="44"/>
      <c r="C31" s="278" t="s">
        <v>19</v>
      </c>
      <c r="D31" s="278" t="s">
        <v>733</v>
      </c>
      <c r="E31" s="17" t="s">
        <v>19</v>
      </c>
      <c r="F31" s="279">
        <v>4</v>
      </c>
      <c r="G31" s="38"/>
      <c r="H31" s="44"/>
    </row>
    <row r="32" spans="1:8" s="2" customFormat="1" ht="16.8" customHeight="1">
      <c r="A32" s="38"/>
      <c r="B32" s="44"/>
      <c r="C32" s="278" t="s">
        <v>292</v>
      </c>
      <c r="D32" s="278" t="s">
        <v>380</v>
      </c>
      <c r="E32" s="17" t="s">
        <v>19</v>
      </c>
      <c r="F32" s="279">
        <v>167.6</v>
      </c>
      <c r="G32" s="38"/>
      <c r="H32" s="44"/>
    </row>
    <row r="33" spans="1:8" s="2" customFormat="1" ht="16.8" customHeight="1">
      <c r="A33" s="38"/>
      <c r="B33" s="44"/>
      <c r="C33" s="280" t="s">
        <v>1178</v>
      </c>
      <c r="D33" s="38"/>
      <c r="E33" s="38"/>
      <c r="F33" s="38"/>
      <c r="G33" s="38"/>
      <c r="H33" s="44"/>
    </row>
    <row r="34" spans="1:8" s="2" customFormat="1" ht="16.8" customHeight="1">
      <c r="A34" s="38"/>
      <c r="B34" s="44"/>
      <c r="C34" s="278" t="s">
        <v>726</v>
      </c>
      <c r="D34" s="278" t="s">
        <v>727</v>
      </c>
      <c r="E34" s="17" t="s">
        <v>360</v>
      </c>
      <c r="F34" s="279">
        <v>167.6</v>
      </c>
      <c r="G34" s="38"/>
      <c r="H34" s="44"/>
    </row>
    <row r="35" spans="1:8" s="2" customFormat="1" ht="16.8" customHeight="1">
      <c r="A35" s="38"/>
      <c r="B35" s="44"/>
      <c r="C35" s="278" t="s">
        <v>550</v>
      </c>
      <c r="D35" s="278" t="s">
        <v>551</v>
      </c>
      <c r="E35" s="17" t="s">
        <v>312</v>
      </c>
      <c r="F35" s="279">
        <v>450.86</v>
      </c>
      <c r="G35" s="38"/>
      <c r="H35" s="44"/>
    </row>
    <row r="36" spans="1:8" s="2" customFormat="1" ht="16.8" customHeight="1">
      <c r="A36" s="38"/>
      <c r="B36" s="44"/>
      <c r="C36" s="274" t="s">
        <v>288</v>
      </c>
      <c r="D36" s="275" t="s">
        <v>19</v>
      </c>
      <c r="E36" s="276" t="s">
        <v>19</v>
      </c>
      <c r="F36" s="277">
        <v>275.5</v>
      </c>
      <c r="G36" s="38"/>
      <c r="H36" s="44"/>
    </row>
    <row r="37" spans="1:8" s="2" customFormat="1" ht="16.8" customHeight="1">
      <c r="A37" s="38"/>
      <c r="B37" s="44"/>
      <c r="C37" s="278" t="s">
        <v>288</v>
      </c>
      <c r="D37" s="278" t="s">
        <v>497</v>
      </c>
      <c r="E37" s="17" t="s">
        <v>19</v>
      </c>
      <c r="F37" s="279">
        <v>275.5</v>
      </c>
      <c r="G37" s="38"/>
      <c r="H37" s="44"/>
    </row>
    <row r="38" spans="1:8" s="2" customFormat="1" ht="16.8" customHeight="1">
      <c r="A38" s="38"/>
      <c r="B38" s="44"/>
      <c r="C38" s="280" t="s">
        <v>1178</v>
      </c>
      <c r="D38" s="38"/>
      <c r="E38" s="38"/>
      <c r="F38" s="38"/>
      <c r="G38" s="38"/>
      <c r="H38" s="44"/>
    </row>
    <row r="39" spans="1:8" s="2" customFormat="1" ht="16.8" customHeight="1">
      <c r="A39" s="38"/>
      <c r="B39" s="44"/>
      <c r="C39" s="278" t="s">
        <v>492</v>
      </c>
      <c r="D39" s="278" t="s">
        <v>493</v>
      </c>
      <c r="E39" s="17" t="s">
        <v>312</v>
      </c>
      <c r="F39" s="279">
        <v>390.5</v>
      </c>
      <c r="G39" s="38"/>
      <c r="H39" s="44"/>
    </row>
    <row r="40" spans="1:8" s="2" customFormat="1" ht="16.8" customHeight="1">
      <c r="A40" s="38"/>
      <c r="B40" s="44"/>
      <c r="C40" s="278" t="s">
        <v>762</v>
      </c>
      <c r="D40" s="278" t="s">
        <v>763</v>
      </c>
      <c r="E40" s="17" t="s">
        <v>312</v>
      </c>
      <c r="F40" s="279">
        <v>275.5</v>
      </c>
      <c r="G40" s="38"/>
      <c r="H40" s="44"/>
    </row>
    <row r="41" spans="1:8" s="2" customFormat="1" ht="16.8" customHeight="1">
      <c r="A41" s="38"/>
      <c r="B41" s="44"/>
      <c r="C41" s="274" t="s">
        <v>250</v>
      </c>
      <c r="D41" s="275" t="s">
        <v>19</v>
      </c>
      <c r="E41" s="276" t="s">
        <v>19</v>
      </c>
      <c r="F41" s="277">
        <v>8</v>
      </c>
      <c r="G41" s="38"/>
      <c r="H41" s="44"/>
    </row>
    <row r="42" spans="1:8" s="2" customFormat="1" ht="16.8" customHeight="1">
      <c r="A42" s="38"/>
      <c r="B42" s="44"/>
      <c r="C42" s="278" t="s">
        <v>250</v>
      </c>
      <c r="D42" s="278" t="s">
        <v>752</v>
      </c>
      <c r="E42" s="17" t="s">
        <v>19</v>
      </c>
      <c r="F42" s="279">
        <v>8</v>
      </c>
      <c r="G42" s="38"/>
      <c r="H42" s="44"/>
    </row>
    <row r="43" spans="1:8" s="2" customFormat="1" ht="16.8" customHeight="1">
      <c r="A43" s="38"/>
      <c r="B43" s="44"/>
      <c r="C43" s="280" t="s">
        <v>1178</v>
      </c>
      <c r="D43" s="38"/>
      <c r="E43" s="38"/>
      <c r="F43" s="38"/>
      <c r="G43" s="38"/>
      <c r="H43" s="44"/>
    </row>
    <row r="44" spans="1:8" s="2" customFormat="1" ht="16.8" customHeight="1">
      <c r="A44" s="38"/>
      <c r="B44" s="44"/>
      <c r="C44" s="278" t="s">
        <v>748</v>
      </c>
      <c r="D44" s="278" t="s">
        <v>749</v>
      </c>
      <c r="E44" s="17" t="s">
        <v>178</v>
      </c>
      <c r="F44" s="279">
        <v>8</v>
      </c>
      <c r="G44" s="38"/>
      <c r="H44" s="44"/>
    </row>
    <row r="45" spans="1:8" s="2" customFormat="1" ht="16.8" customHeight="1">
      <c r="A45" s="38"/>
      <c r="B45" s="44"/>
      <c r="C45" s="278" t="s">
        <v>735</v>
      </c>
      <c r="D45" s="278" t="s">
        <v>736</v>
      </c>
      <c r="E45" s="17" t="s">
        <v>360</v>
      </c>
      <c r="F45" s="279">
        <v>251.24</v>
      </c>
      <c r="G45" s="38"/>
      <c r="H45" s="44"/>
    </row>
    <row r="46" spans="1:8" s="2" customFormat="1" ht="16.8" customHeight="1">
      <c r="A46" s="38"/>
      <c r="B46" s="44"/>
      <c r="C46" s="274" t="s">
        <v>227</v>
      </c>
      <c r="D46" s="275" t="s">
        <v>19</v>
      </c>
      <c r="E46" s="276" t="s">
        <v>19</v>
      </c>
      <c r="F46" s="277">
        <v>112</v>
      </c>
      <c r="G46" s="38"/>
      <c r="H46" s="44"/>
    </row>
    <row r="47" spans="1:8" s="2" customFormat="1" ht="16.8" customHeight="1">
      <c r="A47" s="38"/>
      <c r="B47" s="44"/>
      <c r="C47" s="278" t="s">
        <v>227</v>
      </c>
      <c r="D47" s="278" t="s">
        <v>571</v>
      </c>
      <c r="E47" s="17" t="s">
        <v>19</v>
      </c>
      <c r="F47" s="279">
        <v>112</v>
      </c>
      <c r="G47" s="38"/>
      <c r="H47" s="44"/>
    </row>
    <row r="48" spans="1:8" s="2" customFormat="1" ht="16.8" customHeight="1">
      <c r="A48" s="38"/>
      <c r="B48" s="44"/>
      <c r="C48" s="280" t="s">
        <v>1178</v>
      </c>
      <c r="D48" s="38"/>
      <c r="E48" s="38"/>
      <c r="F48" s="38"/>
      <c r="G48" s="38"/>
      <c r="H48" s="44"/>
    </row>
    <row r="49" spans="1:8" s="2" customFormat="1" ht="16.8" customHeight="1">
      <c r="A49" s="38"/>
      <c r="B49" s="44"/>
      <c r="C49" s="278" t="s">
        <v>566</v>
      </c>
      <c r="D49" s="278" t="s">
        <v>567</v>
      </c>
      <c r="E49" s="17" t="s">
        <v>312</v>
      </c>
      <c r="F49" s="279">
        <v>181</v>
      </c>
      <c r="G49" s="38"/>
      <c r="H49" s="44"/>
    </row>
    <row r="50" spans="1:8" s="2" customFormat="1" ht="16.8" customHeight="1">
      <c r="A50" s="38"/>
      <c r="B50" s="44"/>
      <c r="C50" s="278" t="s">
        <v>574</v>
      </c>
      <c r="D50" s="278" t="s">
        <v>575</v>
      </c>
      <c r="E50" s="17" t="s">
        <v>312</v>
      </c>
      <c r="F50" s="279">
        <v>114.24</v>
      </c>
      <c r="G50" s="38"/>
      <c r="H50" s="44"/>
    </row>
    <row r="51" spans="1:8" s="2" customFormat="1" ht="16.8" customHeight="1">
      <c r="A51" s="38"/>
      <c r="B51" s="44"/>
      <c r="C51" s="274" t="s">
        <v>242</v>
      </c>
      <c r="D51" s="275" t="s">
        <v>19</v>
      </c>
      <c r="E51" s="276" t="s">
        <v>19</v>
      </c>
      <c r="F51" s="277">
        <v>69</v>
      </c>
      <c r="G51" s="38"/>
      <c r="H51" s="44"/>
    </row>
    <row r="52" spans="1:8" s="2" customFormat="1" ht="16.8" customHeight="1">
      <c r="A52" s="38"/>
      <c r="B52" s="44"/>
      <c r="C52" s="278" t="s">
        <v>242</v>
      </c>
      <c r="D52" s="278" t="s">
        <v>572</v>
      </c>
      <c r="E52" s="17" t="s">
        <v>19</v>
      </c>
      <c r="F52" s="279">
        <v>69</v>
      </c>
      <c r="G52" s="38"/>
      <c r="H52" s="44"/>
    </row>
    <row r="53" spans="1:8" s="2" customFormat="1" ht="16.8" customHeight="1">
      <c r="A53" s="38"/>
      <c r="B53" s="44"/>
      <c r="C53" s="280" t="s">
        <v>1178</v>
      </c>
      <c r="D53" s="38"/>
      <c r="E53" s="38"/>
      <c r="F53" s="38"/>
      <c r="G53" s="38"/>
      <c r="H53" s="44"/>
    </row>
    <row r="54" spans="1:8" s="2" customFormat="1" ht="16.8" customHeight="1">
      <c r="A54" s="38"/>
      <c r="B54" s="44"/>
      <c r="C54" s="278" t="s">
        <v>566</v>
      </c>
      <c r="D54" s="278" t="s">
        <v>567</v>
      </c>
      <c r="E54" s="17" t="s">
        <v>312</v>
      </c>
      <c r="F54" s="279">
        <v>181</v>
      </c>
      <c r="G54" s="38"/>
      <c r="H54" s="44"/>
    </row>
    <row r="55" spans="1:8" s="2" customFormat="1" ht="16.8" customHeight="1">
      <c r="A55" s="38"/>
      <c r="B55" s="44"/>
      <c r="C55" s="278" t="s">
        <v>474</v>
      </c>
      <c r="D55" s="278" t="s">
        <v>475</v>
      </c>
      <c r="E55" s="17" t="s">
        <v>312</v>
      </c>
      <c r="F55" s="279">
        <v>946</v>
      </c>
      <c r="G55" s="38"/>
      <c r="H55" s="44"/>
    </row>
    <row r="56" spans="1:8" s="2" customFormat="1" ht="16.8" customHeight="1">
      <c r="A56" s="38"/>
      <c r="B56" s="44"/>
      <c r="C56" s="274" t="s">
        <v>229</v>
      </c>
      <c r="D56" s="275" t="s">
        <v>19</v>
      </c>
      <c r="E56" s="276" t="s">
        <v>19</v>
      </c>
      <c r="F56" s="277">
        <v>25</v>
      </c>
      <c r="G56" s="38"/>
      <c r="H56" s="44"/>
    </row>
    <row r="57" spans="1:8" s="2" customFormat="1" ht="16.8" customHeight="1">
      <c r="A57" s="38"/>
      <c r="B57" s="44"/>
      <c r="C57" s="278" t="s">
        <v>229</v>
      </c>
      <c r="D57" s="278" t="s">
        <v>607</v>
      </c>
      <c r="E57" s="17" t="s">
        <v>19</v>
      </c>
      <c r="F57" s="279">
        <v>25</v>
      </c>
      <c r="G57" s="38"/>
      <c r="H57" s="44"/>
    </row>
    <row r="58" spans="1:8" s="2" customFormat="1" ht="16.8" customHeight="1">
      <c r="A58" s="38"/>
      <c r="B58" s="44"/>
      <c r="C58" s="280" t="s">
        <v>1178</v>
      </c>
      <c r="D58" s="38"/>
      <c r="E58" s="38"/>
      <c r="F58" s="38"/>
      <c r="G58" s="38"/>
      <c r="H58" s="44"/>
    </row>
    <row r="59" spans="1:8" s="2" customFormat="1" ht="16.8" customHeight="1">
      <c r="A59" s="38"/>
      <c r="B59" s="44"/>
      <c r="C59" s="278" t="s">
        <v>601</v>
      </c>
      <c r="D59" s="278" t="s">
        <v>602</v>
      </c>
      <c r="E59" s="17" t="s">
        <v>312</v>
      </c>
      <c r="F59" s="279">
        <v>25</v>
      </c>
      <c r="G59" s="38"/>
      <c r="H59" s="44"/>
    </row>
    <row r="60" spans="1:8" s="2" customFormat="1" ht="16.8" customHeight="1">
      <c r="A60" s="38"/>
      <c r="B60" s="44"/>
      <c r="C60" s="278" t="s">
        <v>609</v>
      </c>
      <c r="D60" s="278" t="s">
        <v>610</v>
      </c>
      <c r="E60" s="17" t="s">
        <v>312</v>
      </c>
      <c r="F60" s="279">
        <v>25</v>
      </c>
      <c r="G60" s="38"/>
      <c r="H60" s="44"/>
    </row>
    <row r="61" spans="1:8" s="2" customFormat="1" ht="16.8" customHeight="1">
      <c r="A61" s="38"/>
      <c r="B61" s="44"/>
      <c r="C61" s="274" t="s">
        <v>233</v>
      </c>
      <c r="D61" s="275" t="s">
        <v>19</v>
      </c>
      <c r="E61" s="276" t="s">
        <v>19</v>
      </c>
      <c r="F61" s="277">
        <v>180</v>
      </c>
      <c r="G61" s="38"/>
      <c r="H61" s="44"/>
    </row>
    <row r="62" spans="1:8" s="2" customFormat="1" ht="16.8" customHeight="1">
      <c r="A62" s="38"/>
      <c r="B62" s="44"/>
      <c r="C62" s="278" t="s">
        <v>233</v>
      </c>
      <c r="D62" s="278" t="s">
        <v>591</v>
      </c>
      <c r="E62" s="17" t="s">
        <v>19</v>
      </c>
      <c r="F62" s="279">
        <v>180</v>
      </c>
      <c r="G62" s="38"/>
      <c r="H62" s="44"/>
    </row>
    <row r="63" spans="1:8" s="2" customFormat="1" ht="16.8" customHeight="1">
      <c r="A63" s="38"/>
      <c r="B63" s="44"/>
      <c r="C63" s="280" t="s">
        <v>1178</v>
      </c>
      <c r="D63" s="38"/>
      <c r="E63" s="38"/>
      <c r="F63" s="38"/>
      <c r="G63" s="38"/>
      <c r="H63" s="44"/>
    </row>
    <row r="64" spans="1:8" s="2" customFormat="1" ht="16.8" customHeight="1">
      <c r="A64" s="38"/>
      <c r="B64" s="44"/>
      <c r="C64" s="278" t="s">
        <v>586</v>
      </c>
      <c r="D64" s="278" t="s">
        <v>587</v>
      </c>
      <c r="E64" s="17" t="s">
        <v>312</v>
      </c>
      <c r="F64" s="279">
        <v>180</v>
      </c>
      <c r="G64" s="38"/>
      <c r="H64" s="44"/>
    </row>
    <row r="65" spans="1:8" s="2" customFormat="1" ht="16.8" customHeight="1">
      <c r="A65" s="38"/>
      <c r="B65" s="44"/>
      <c r="C65" s="278" t="s">
        <v>579</v>
      </c>
      <c r="D65" s="278" t="s">
        <v>580</v>
      </c>
      <c r="E65" s="17" t="s">
        <v>312</v>
      </c>
      <c r="F65" s="279">
        <v>218.6</v>
      </c>
      <c r="G65" s="38"/>
      <c r="H65" s="44"/>
    </row>
    <row r="66" spans="1:8" s="2" customFormat="1" ht="16.8" customHeight="1">
      <c r="A66" s="38"/>
      <c r="B66" s="44"/>
      <c r="C66" s="274" t="s">
        <v>231</v>
      </c>
      <c r="D66" s="275" t="s">
        <v>19</v>
      </c>
      <c r="E66" s="276" t="s">
        <v>19</v>
      </c>
      <c r="F66" s="277">
        <v>38.6</v>
      </c>
      <c r="G66" s="38"/>
      <c r="H66" s="44"/>
    </row>
    <row r="67" spans="1:8" s="2" customFormat="1" ht="16.8" customHeight="1">
      <c r="A67" s="38"/>
      <c r="B67" s="44"/>
      <c r="C67" s="278" t="s">
        <v>231</v>
      </c>
      <c r="D67" s="278" t="s">
        <v>599</v>
      </c>
      <c r="E67" s="17" t="s">
        <v>19</v>
      </c>
      <c r="F67" s="279">
        <v>38.6</v>
      </c>
      <c r="G67" s="38"/>
      <c r="H67" s="44"/>
    </row>
    <row r="68" spans="1:8" s="2" customFormat="1" ht="16.8" customHeight="1">
      <c r="A68" s="38"/>
      <c r="B68" s="44"/>
      <c r="C68" s="280" t="s">
        <v>1178</v>
      </c>
      <c r="D68" s="38"/>
      <c r="E68" s="38"/>
      <c r="F68" s="38"/>
      <c r="G68" s="38"/>
      <c r="H68" s="44"/>
    </row>
    <row r="69" spans="1:8" s="2" customFormat="1" ht="16.8" customHeight="1">
      <c r="A69" s="38"/>
      <c r="B69" s="44"/>
      <c r="C69" s="278" t="s">
        <v>594</v>
      </c>
      <c r="D69" s="278" t="s">
        <v>595</v>
      </c>
      <c r="E69" s="17" t="s">
        <v>312</v>
      </c>
      <c r="F69" s="279">
        <v>38.6</v>
      </c>
      <c r="G69" s="38"/>
      <c r="H69" s="44"/>
    </row>
    <row r="70" spans="1:8" s="2" customFormat="1" ht="16.8" customHeight="1">
      <c r="A70" s="38"/>
      <c r="B70" s="44"/>
      <c r="C70" s="278" t="s">
        <v>579</v>
      </c>
      <c r="D70" s="278" t="s">
        <v>580</v>
      </c>
      <c r="E70" s="17" t="s">
        <v>312</v>
      </c>
      <c r="F70" s="279">
        <v>218.6</v>
      </c>
      <c r="G70" s="38"/>
      <c r="H70" s="44"/>
    </row>
    <row r="71" spans="1:8" s="2" customFormat="1" ht="16.8" customHeight="1">
      <c r="A71" s="38"/>
      <c r="B71" s="44"/>
      <c r="C71" s="274" t="s">
        <v>251</v>
      </c>
      <c r="D71" s="275" t="s">
        <v>19</v>
      </c>
      <c r="E71" s="276" t="s">
        <v>19</v>
      </c>
      <c r="F71" s="277">
        <v>204</v>
      </c>
      <c r="G71" s="38"/>
      <c r="H71" s="44"/>
    </row>
    <row r="72" spans="1:8" s="2" customFormat="1" ht="16.8" customHeight="1">
      <c r="A72" s="38"/>
      <c r="B72" s="44"/>
      <c r="C72" s="278" t="s">
        <v>251</v>
      </c>
      <c r="D72" s="278" t="s">
        <v>841</v>
      </c>
      <c r="E72" s="17" t="s">
        <v>19</v>
      </c>
      <c r="F72" s="279">
        <v>204</v>
      </c>
      <c r="G72" s="38"/>
      <c r="H72" s="44"/>
    </row>
    <row r="73" spans="1:8" s="2" customFormat="1" ht="16.8" customHeight="1">
      <c r="A73" s="38"/>
      <c r="B73" s="44"/>
      <c r="C73" s="280" t="s">
        <v>1178</v>
      </c>
      <c r="D73" s="38"/>
      <c r="E73" s="38"/>
      <c r="F73" s="38"/>
      <c r="G73" s="38"/>
      <c r="H73" s="44"/>
    </row>
    <row r="74" spans="1:8" s="2" customFormat="1" ht="16.8" customHeight="1">
      <c r="A74" s="38"/>
      <c r="B74" s="44"/>
      <c r="C74" s="278" t="s">
        <v>836</v>
      </c>
      <c r="D74" s="278" t="s">
        <v>837</v>
      </c>
      <c r="E74" s="17" t="s">
        <v>312</v>
      </c>
      <c r="F74" s="279">
        <v>204</v>
      </c>
      <c r="G74" s="38"/>
      <c r="H74" s="44"/>
    </row>
    <row r="75" spans="1:8" s="2" customFormat="1" ht="16.8" customHeight="1">
      <c r="A75" s="38"/>
      <c r="B75" s="44"/>
      <c r="C75" s="278" t="s">
        <v>843</v>
      </c>
      <c r="D75" s="278" t="s">
        <v>844</v>
      </c>
      <c r="E75" s="17" t="s">
        <v>312</v>
      </c>
      <c r="F75" s="279">
        <v>249.084</v>
      </c>
      <c r="G75" s="38"/>
      <c r="H75" s="44"/>
    </row>
    <row r="76" spans="1:8" s="2" customFormat="1" ht="16.8" customHeight="1">
      <c r="A76" s="38"/>
      <c r="B76" s="44"/>
      <c r="C76" s="274" t="s">
        <v>248</v>
      </c>
      <c r="D76" s="275" t="s">
        <v>19</v>
      </c>
      <c r="E76" s="276" t="s">
        <v>19</v>
      </c>
      <c r="F76" s="277">
        <v>230</v>
      </c>
      <c r="G76" s="38"/>
      <c r="H76" s="44"/>
    </row>
    <row r="77" spans="1:8" s="2" customFormat="1" ht="16.8" customHeight="1">
      <c r="A77" s="38"/>
      <c r="B77" s="44"/>
      <c r="C77" s="278" t="s">
        <v>248</v>
      </c>
      <c r="D77" s="278" t="s">
        <v>745</v>
      </c>
      <c r="E77" s="17" t="s">
        <v>19</v>
      </c>
      <c r="F77" s="279">
        <v>230</v>
      </c>
      <c r="G77" s="38"/>
      <c r="H77" s="44"/>
    </row>
    <row r="78" spans="1:8" s="2" customFormat="1" ht="16.8" customHeight="1">
      <c r="A78" s="38"/>
      <c r="B78" s="44"/>
      <c r="C78" s="280" t="s">
        <v>1178</v>
      </c>
      <c r="D78" s="38"/>
      <c r="E78" s="38"/>
      <c r="F78" s="38"/>
      <c r="G78" s="38"/>
      <c r="H78" s="44"/>
    </row>
    <row r="79" spans="1:8" s="2" customFormat="1" ht="16.8" customHeight="1">
      <c r="A79" s="38"/>
      <c r="B79" s="44"/>
      <c r="C79" s="278" t="s">
        <v>742</v>
      </c>
      <c r="D79" s="278" t="s">
        <v>743</v>
      </c>
      <c r="E79" s="17" t="s">
        <v>360</v>
      </c>
      <c r="F79" s="279">
        <v>230</v>
      </c>
      <c r="G79" s="38"/>
      <c r="H79" s="44"/>
    </row>
    <row r="80" spans="1:8" s="2" customFormat="1" ht="16.8" customHeight="1">
      <c r="A80" s="38"/>
      <c r="B80" s="44"/>
      <c r="C80" s="278" t="s">
        <v>735</v>
      </c>
      <c r="D80" s="278" t="s">
        <v>736</v>
      </c>
      <c r="E80" s="17" t="s">
        <v>360</v>
      </c>
      <c r="F80" s="279">
        <v>251.24</v>
      </c>
      <c r="G80" s="38"/>
      <c r="H80" s="44"/>
    </row>
    <row r="81" spans="1:8" s="2" customFormat="1" ht="16.8" customHeight="1">
      <c r="A81" s="38"/>
      <c r="B81" s="44"/>
      <c r="C81" s="274" t="s">
        <v>246</v>
      </c>
      <c r="D81" s="275" t="s">
        <v>19</v>
      </c>
      <c r="E81" s="276" t="s">
        <v>19</v>
      </c>
      <c r="F81" s="277">
        <v>414</v>
      </c>
      <c r="G81" s="38"/>
      <c r="H81" s="44"/>
    </row>
    <row r="82" spans="1:8" s="2" customFormat="1" ht="16.8" customHeight="1">
      <c r="A82" s="38"/>
      <c r="B82" s="44"/>
      <c r="C82" s="278" t="s">
        <v>246</v>
      </c>
      <c r="D82" s="278" t="s">
        <v>364</v>
      </c>
      <c r="E82" s="17" t="s">
        <v>19</v>
      </c>
      <c r="F82" s="279">
        <v>414</v>
      </c>
      <c r="G82" s="38"/>
      <c r="H82" s="44"/>
    </row>
    <row r="83" spans="1:8" s="2" customFormat="1" ht="16.8" customHeight="1">
      <c r="A83" s="38"/>
      <c r="B83" s="44"/>
      <c r="C83" s="280" t="s">
        <v>1178</v>
      </c>
      <c r="D83" s="38"/>
      <c r="E83" s="38"/>
      <c r="F83" s="38"/>
      <c r="G83" s="38"/>
      <c r="H83" s="44"/>
    </row>
    <row r="84" spans="1:8" s="2" customFormat="1" ht="16.8" customHeight="1">
      <c r="A84" s="38"/>
      <c r="B84" s="44"/>
      <c r="C84" s="278" t="s">
        <v>358</v>
      </c>
      <c r="D84" s="278" t="s">
        <v>359</v>
      </c>
      <c r="E84" s="17" t="s">
        <v>360</v>
      </c>
      <c r="F84" s="279">
        <v>414</v>
      </c>
      <c r="G84" s="38"/>
      <c r="H84" s="44"/>
    </row>
    <row r="85" spans="1:8" s="2" customFormat="1" ht="16.8" customHeight="1">
      <c r="A85" s="38"/>
      <c r="B85" s="44"/>
      <c r="C85" s="278" t="s">
        <v>810</v>
      </c>
      <c r="D85" s="278" t="s">
        <v>811</v>
      </c>
      <c r="E85" s="17" t="s">
        <v>360</v>
      </c>
      <c r="F85" s="279">
        <v>414</v>
      </c>
      <c r="G85" s="38"/>
      <c r="H85" s="44"/>
    </row>
    <row r="86" spans="1:8" s="2" customFormat="1" ht="16.8" customHeight="1">
      <c r="A86" s="38"/>
      <c r="B86" s="44"/>
      <c r="C86" s="278" t="s">
        <v>850</v>
      </c>
      <c r="D86" s="278" t="s">
        <v>851</v>
      </c>
      <c r="E86" s="17" t="s">
        <v>410</v>
      </c>
      <c r="F86" s="279">
        <v>84.87</v>
      </c>
      <c r="G86" s="38"/>
      <c r="H86" s="44"/>
    </row>
    <row r="87" spans="1:8" s="2" customFormat="1" ht="16.8" customHeight="1">
      <c r="A87" s="38"/>
      <c r="B87" s="44"/>
      <c r="C87" s="274" t="s">
        <v>238</v>
      </c>
      <c r="D87" s="275" t="s">
        <v>19</v>
      </c>
      <c r="E87" s="276" t="s">
        <v>19</v>
      </c>
      <c r="F87" s="277">
        <v>32.25</v>
      </c>
      <c r="G87" s="38"/>
      <c r="H87" s="44"/>
    </row>
    <row r="88" spans="1:8" s="2" customFormat="1" ht="16.8" customHeight="1">
      <c r="A88" s="38"/>
      <c r="B88" s="44"/>
      <c r="C88" s="278" t="s">
        <v>238</v>
      </c>
      <c r="D88" s="278" t="s">
        <v>406</v>
      </c>
      <c r="E88" s="17" t="s">
        <v>19</v>
      </c>
      <c r="F88" s="279">
        <v>32.25</v>
      </c>
      <c r="G88" s="38"/>
      <c r="H88" s="44"/>
    </row>
    <row r="89" spans="1:8" s="2" customFormat="1" ht="16.8" customHeight="1">
      <c r="A89" s="38"/>
      <c r="B89" s="44"/>
      <c r="C89" s="280" t="s">
        <v>1178</v>
      </c>
      <c r="D89" s="38"/>
      <c r="E89" s="38"/>
      <c r="F89" s="38"/>
      <c r="G89" s="38"/>
      <c r="H89" s="44"/>
    </row>
    <row r="90" spans="1:8" s="2" customFormat="1" ht="16.8" customHeight="1">
      <c r="A90" s="38"/>
      <c r="B90" s="44"/>
      <c r="C90" s="278" t="s">
        <v>400</v>
      </c>
      <c r="D90" s="278" t="s">
        <v>401</v>
      </c>
      <c r="E90" s="17" t="s">
        <v>367</v>
      </c>
      <c r="F90" s="279">
        <v>32.25</v>
      </c>
      <c r="G90" s="38"/>
      <c r="H90" s="44"/>
    </row>
    <row r="91" spans="1:8" s="2" customFormat="1" ht="16.8" customHeight="1">
      <c r="A91" s="38"/>
      <c r="B91" s="44"/>
      <c r="C91" s="278" t="s">
        <v>408</v>
      </c>
      <c r="D91" s="278" t="s">
        <v>409</v>
      </c>
      <c r="E91" s="17" t="s">
        <v>410</v>
      </c>
      <c r="F91" s="279">
        <v>64.5</v>
      </c>
      <c r="G91" s="38"/>
      <c r="H91" s="44"/>
    </row>
    <row r="92" spans="1:8" s="2" customFormat="1" ht="16.8" customHeight="1">
      <c r="A92" s="38"/>
      <c r="B92" s="44"/>
      <c r="C92" s="274" t="s">
        <v>286</v>
      </c>
      <c r="D92" s="275" t="s">
        <v>19</v>
      </c>
      <c r="E92" s="276" t="s">
        <v>19</v>
      </c>
      <c r="F92" s="277">
        <v>170</v>
      </c>
      <c r="G92" s="38"/>
      <c r="H92" s="44"/>
    </row>
    <row r="93" spans="1:8" s="2" customFormat="1" ht="16.8" customHeight="1">
      <c r="A93" s="38"/>
      <c r="B93" s="44"/>
      <c r="C93" s="278" t="s">
        <v>286</v>
      </c>
      <c r="D93" s="278" t="s">
        <v>379</v>
      </c>
      <c r="E93" s="17" t="s">
        <v>19</v>
      </c>
      <c r="F93" s="279">
        <v>170</v>
      </c>
      <c r="G93" s="38"/>
      <c r="H93" s="44"/>
    </row>
    <row r="94" spans="1:8" s="2" customFormat="1" ht="16.8" customHeight="1">
      <c r="A94" s="38"/>
      <c r="B94" s="44"/>
      <c r="C94" s="280" t="s">
        <v>1178</v>
      </c>
      <c r="D94" s="38"/>
      <c r="E94" s="38"/>
      <c r="F94" s="38"/>
      <c r="G94" s="38"/>
      <c r="H94" s="44"/>
    </row>
    <row r="95" spans="1:8" s="2" customFormat="1" ht="16.8" customHeight="1">
      <c r="A95" s="38"/>
      <c r="B95" s="44"/>
      <c r="C95" s="278" t="s">
        <v>373</v>
      </c>
      <c r="D95" s="278" t="s">
        <v>374</v>
      </c>
      <c r="E95" s="17" t="s">
        <v>367</v>
      </c>
      <c r="F95" s="279">
        <v>480</v>
      </c>
      <c r="G95" s="38"/>
      <c r="H95" s="44"/>
    </row>
    <row r="96" spans="1:8" s="2" customFormat="1" ht="16.8" customHeight="1">
      <c r="A96" s="38"/>
      <c r="B96" s="44"/>
      <c r="C96" s="278" t="s">
        <v>419</v>
      </c>
      <c r="D96" s="278" t="s">
        <v>420</v>
      </c>
      <c r="E96" s="17" t="s">
        <v>367</v>
      </c>
      <c r="F96" s="279">
        <v>506.64</v>
      </c>
      <c r="G96" s="38"/>
      <c r="H96" s="44"/>
    </row>
    <row r="97" spans="1:8" s="2" customFormat="1" ht="16.8" customHeight="1">
      <c r="A97" s="38"/>
      <c r="B97" s="44"/>
      <c r="C97" s="274" t="s">
        <v>267</v>
      </c>
      <c r="D97" s="275" t="s">
        <v>19</v>
      </c>
      <c r="E97" s="276" t="s">
        <v>19</v>
      </c>
      <c r="F97" s="277">
        <v>310</v>
      </c>
      <c r="G97" s="38"/>
      <c r="H97" s="44"/>
    </row>
    <row r="98" spans="1:8" s="2" customFormat="1" ht="16.8" customHeight="1">
      <c r="A98" s="38"/>
      <c r="B98" s="44"/>
      <c r="C98" s="278" t="s">
        <v>267</v>
      </c>
      <c r="D98" s="278" t="s">
        <v>378</v>
      </c>
      <c r="E98" s="17" t="s">
        <v>19</v>
      </c>
      <c r="F98" s="279">
        <v>310</v>
      </c>
      <c r="G98" s="38"/>
      <c r="H98" s="44"/>
    </row>
    <row r="99" spans="1:8" s="2" customFormat="1" ht="16.8" customHeight="1">
      <c r="A99" s="38"/>
      <c r="B99" s="44"/>
      <c r="C99" s="280" t="s">
        <v>1178</v>
      </c>
      <c r="D99" s="38"/>
      <c r="E99" s="38"/>
      <c r="F99" s="38"/>
      <c r="G99" s="38"/>
      <c r="H99" s="44"/>
    </row>
    <row r="100" spans="1:8" s="2" customFormat="1" ht="16.8" customHeight="1">
      <c r="A100" s="38"/>
      <c r="B100" s="44"/>
      <c r="C100" s="278" t="s">
        <v>373</v>
      </c>
      <c r="D100" s="278" t="s">
        <v>374</v>
      </c>
      <c r="E100" s="17" t="s">
        <v>367</v>
      </c>
      <c r="F100" s="279">
        <v>480</v>
      </c>
      <c r="G100" s="38"/>
      <c r="H100" s="44"/>
    </row>
    <row r="101" spans="1:8" s="2" customFormat="1" ht="16.8" customHeight="1">
      <c r="A101" s="38"/>
      <c r="B101" s="44"/>
      <c r="C101" s="278" t="s">
        <v>419</v>
      </c>
      <c r="D101" s="278" t="s">
        <v>420</v>
      </c>
      <c r="E101" s="17" t="s">
        <v>367</v>
      </c>
      <c r="F101" s="279">
        <v>506.64</v>
      </c>
      <c r="G101" s="38"/>
      <c r="H101" s="44"/>
    </row>
    <row r="102" spans="1:8" s="2" customFormat="1" ht="16.8" customHeight="1">
      <c r="A102" s="38"/>
      <c r="B102" s="44"/>
      <c r="C102" s="274" t="s">
        <v>269</v>
      </c>
      <c r="D102" s="275" t="s">
        <v>19</v>
      </c>
      <c r="E102" s="276" t="s">
        <v>19</v>
      </c>
      <c r="F102" s="277">
        <v>248</v>
      </c>
      <c r="G102" s="38"/>
      <c r="H102" s="44"/>
    </row>
    <row r="103" spans="1:8" s="2" customFormat="1" ht="16.8" customHeight="1">
      <c r="A103" s="38"/>
      <c r="B103" s="44"/>
      <c r="C103" s="278" t="s">
        <v>269</v>
      </c>
      <c r="D103" s="278" t="s">
        <v>386</v>
      </c>
      <c r="E103" s="17" t="s">
        <v>19</v>
      </c>
      <c r="F103" s="279">
        <v>248</v>
      </c>
      <c r="G103" s="38"/>
      <c r="H103" s="44"/>
    </row>
    <row r="104" spans="1:8" s="2" customFormat="1" ht="16.8" customHeight="1">
      <c r="A104" s="38"/>
      <c r="B104" s="44"/>
      <c r="C104" s="280" t="s">
        <v>1178</v>
      </c>
      <c r="D104" s="38"/>
      <c r="E104" s="38"/>
      <c r="F104" s="38"/>
      <c r="G104" s="38"/>
      <c r="H104" s="44"/>
    </row>
    <row r="105" spans="1:8" s="2" customFormat="1" ht="16.8" customHeight="1">
      <c r="A105" s="38"/>
      <c r="B105" s="44"/>
      <c r="C105" s="278" t="s">
        <v>381</v>
      </c>
      <c r="D105" s="278" t="s">
        <v>382</v>
      </c>
      <c r="E105" s="17" t="s">
        <v>367</v>
      </c>
      <c r="F105" s="279">
        <v>248</v>
      </c>
      <c r="G105" s="38"/>
      <c r="H105" s="44"/>
    </row>
    <row r="106" spans="1:8" s="2" customFormat="1" ht="16.8" customHeight="1">
      <c r="A106" s="38"/>
      <c r="B106" s="44"/>
      <c r="C106" s="278" t="s">
        <v>425</v>
      </c>
      <c r="D106" s="278" t="s">
        <v>426</v>
      </c>
      <c r="E106" s="17" t="s">
        <v>367</v>
      </c>
      <c r="F106" s="279">
        <v>248</v>
      </c>
      <c r="G106" s="38"/>
      <c r="H106" s="44"/>
    </row>
    <row r="107" spans="1:8" s="2" customFormat="1" ht="16.8" customHeight="1">
      <c r="A107" s="38"/>
      <c r="B107" s="44"/>
      <c r="C107" s="274" t="s">
        <v>271</v>
      </c>
      <c r="D107" s="275" t="s">
        <v>19</v>
      </c>
      <c r="E107" s="276" t="s">
        <v>19</v>
      </c>
      <c r="F107" s="277">
        <v>62</v>
      </c>
      <c r="G107" s="38"/>
      <c r="H107" s="44"/>
    </row>
    <row r="108" spans="1:8" s="2" customFormat="1" ht="16.8" customHeight="1">
      <c r="A108" s="38"/>
      <c r="B108" s="44"/>
      <c r="C108" s="278" t="s">
        <v>271</v>
      </c>
      <c r="D108" s="278" t="s">
        <v>392</v>
      </c>
      <c r="E108" s="17" t="s">
        <v>19</v>
      </c>
      <c r="F108" s="279">
        <v>62</v>
      </c>
      <c r="G108" s="38"/>
      <c r="H108" s="44"/>
    </row>
    <row r="109" spans="1:8" s="2" customFormat="1" ht="16.8" customHeight="1">
      <c r="A109" s="38"/>
      <c r="B109" s="44"/>
      <c r="C109" s="280" t="s">
        <v>1178</v>
      </c>
      <c r="D109" s="38"/>
      <c r="E109" s="38"/>
      <c r="F109" s="38"/>
      <c r="G109" s="38"/>
      <c r="H109" s="44"/>
    </row>
    <row r="110" spans="1:8" s="2" customFormat="1" ht="16.8" customHeight="1">
      <c r="A110" s="38"/>
      <c r="B110" s="44"/>
      <c r="C110" s="278" t="s">
        <v>387</v>
      </c>
      <c r="D110" s="278" t="s">
        <v>388</v>
      </c>
      <c r="E110" s="17" t="s">
        <v>367</v>
      </c>
      <c r="F110" s="279">
        <v>62</v>
      </c>
      <c r="G110" s="38"/>
      <c r="H110" s="44"/>
    </row>
    <row r="111" spans="1:8" s="2" customFormat="1" ht="16.8" customHeight="1">
      <c r="A111" s="38"/>
      <c r="B111" s="44"/>
      <c r="C111" s="278" t="s">
        <v>428</v>
      </c>
      <c r="D111" s="278" t="s">
        <v>429</v>
      </c>
      <c r="E111" s="17" t="s">
        <v>367</v>
      </c>
      <c r="F111" s="279">
        <v>62</v>
      </c>
      <c r="G111" s="38"/>
      <c r="H111" s="44"/>
    </row>
    <row r="112" spans="1:8" s="2" customFormat="1" ht="16.8" customHeight="1">
      <c r="A112" s="38"/>
      <c r="B112" s="44"/>
      <c r="C112" s="274" t="s">
        <v>290</v>
      </c>
      <c r="D112" s="275" t="s">
        <v>19</v>
      </c>
      <c r="E112" s="276" t="s">
        <v>19</v>
      </c>
      <c r="F112" s="277">
        <v>40.14</v>
      </c>
      <c r="G112" s="38"/>
      <c r="H112" s="44"/>
    </row>
    <row r="113" spans="1:8" s="2" customFormat="1" ht="16.8" customHeight="1">
      <c r="A113" s="38"/>
      <c r="B113" s="44"/>
      <c r="C113" s="278" t="s">
        <v>290</v>
      </c>
      <c r="D113" s="278" t="s">
        <v>372</v>
      </c>
      <c r="E113" s="17" t="s">
        <v>19</v>
      </c>
      <c r="F113" s="279">
        <v>40.14</v>
      </c>
      <c r="G113" s="38"/>
      <c r="H113" s="44"/>
    </row>
    <row r="114" spans="1:8" s="2" customFormat="1" ht="16.8" customHeight="1">
      <c r="A114" s="38"/>
      <c r="B114" s="44"/>
      <c r="C114" s="280" t="s">
        <v>1178</v>
      </c>
      <c r="D114" s="38"/>
      <c r="E114" s="38"/>
      <c r="F114" s="38"/>
      <c r="G114" s="38"/>
      <c r="H114" s="44"/>
    </row>
    <row r="115" spans="1:8" s="2" customFormat="1" ht="16.8" customHeight="1">
      <c r="A115" s="38"/>
      <c r="B115" s="44"/>
      <c r="C115" s="278" t="s">
        <v>365</v>
      </c>
      <c r="D115" s="278" t="s">
        <v>366</v>
      </c>
      <c r="E115" s="17" t="s">
        <v>367</v>
      </c>
      <c r="F115" s="279">
        <v>40.14</v>
      </c>
      <c r="G115" s="38"/>
      <c r="H115" s="44"/>
    </row>
    <row r="116" spans="1:8" s="2" customFormat="1" ht="16.8" customHeight="1">
      <c r="A116" s="38"/>
      <c r="B116" s="44"/>
      <c r="C116" s="278" t="s">
        <v>419</v>
      </c>
      <c r="D116" s="278" t="s">
        <v>420</v>
      </c>
      <c r="E116" s="17" t="s">
        <v>367</v>
      </c>
      <c r="F116" s="279">
        <v>506.64</v>
      </c>
      <c r="G116" s="38"/>
      <c r="H116" s="44"/>
    </row>
    <row r="117" spans="1:8" s="2" customFormat="1" ht="16.8" customHeight="1">
      <c r="A117" s="38"/>
      <c r="B117" s="44"/>
      <c r="C117" s="274" t="s">
        <v>275</v>
      </c>
      <c r="D117" s="275" t="s">
        <v>19</v>
      </c>
      <c r="E117" s="276" t="s">
        <v>19</v>
      </c>
      <c r="F117" s="277">
        <v>82.5</v>
      </c>
      <c r="G117" s="38"/>
      <c r="H117" s="44"/>
    </row>
    <row r="118" spans="1:8" s="2" customFormat="1" ht="16.8" customHeight="1">
      <c r="A118" s="38"/>
      <c r="B118" s="44"/>
      <c r="C118" s="278" t="s">
        <v>275</v>
      </c>
      <c r="D118" s="278" t="s">
        <v>530</v>
      </c>
      <c r="E118" s="17" t="s">
        <v>19</v>
      </c>
      <c r="F118" s="279">
        <v>82.5</v>
      </c>
      <c r="G118" s="38"/>
      <c r="H118" s="44"/>
    </row>
    <row r="119" spans="1:8" s="2" customFormat="1" ht="16.8" customHeight="1">
      <c r="A119" s="38"/>
      <c r="B119" s="44"/>
      <c r="C119" s="280" t="s">
        <v>1178</v>
      </c>
      <c r="D119" s="38"/>
      <c r="E119" s="38"/>
      <c r="F119" s="38"/>
      <c r="G119" s="38"/>
      <c r="H119" s="44"/>
    </row>
    <row r="120" spans="1:8" s="2" customFormat="1" ht="16.8" customHeight="1">
      <c r="A120" s="38"/>
      <c r="B120" s="44"/>
      <c r="C120" s="278" t="s">
        <v>524</v>
      </c>
      <c r="D120" s="278" t="s">
        <v>525</v>
      </c>
      <c r="E120" s="17" t="s">
        <v>312</v>
      </c>
      <c r="F120" s="279">
        <v>82.5</v>
      </c>
      <c r="G120" s="38"/>
      <c r="H120" s="44"/>
    </row>
    <row r="121" spans="1:8" s="2" customFormat="1" ht="16.8" customHeight="1">
      <c r="A121" s="38"/>
      <c r="B121" s="44"/>
      <c r="C121" s="278" t="s">
        <v>488</v>
      </c>
      <c r="D121" s="278" t="s">
        <v>482</v>
      </c>
      <c r="E121" s="17" t="s">
        <v>312</v>
      </c>
      <c r="F121" s="279">
        <v>82.5</v>
      </c>
      <c r="G121" s="38"/>
      <c r="H121" s="44"/>
    </row>
    <row r="122" spans="1:8" s="2" customFormat="1" ht="16.8" customHeight="1">
      <c r="A122" s="38"/>
      <c r="B122" s="44"/>
      <c r="C122" s="274" t="s">
        <v>273</v>
      </c>
      <c r="D122" s="275" t="s">
        <v>19</v>
      </c>
      <c r="E122" s="276" t="s">
        <v>19</v>
      </c>
      <c r="F122" s="277">
        <v>343</v>
      </c>
      <c r="G122" s="38"/>
      <c r="H122" s="44"/>
    </row>
    <row r="123" spans="1:8" s="2" customFormat="1" ht="16.8" customHeight="1">
      <c r="A123" s="38"/>
      <c r="B123" s="44"/>
      <c r="C123" s="278" t="s">
        <v>19</v>
      </c>
      <c r="D123" s="278" t="s">
        <v>515</v>
      </c>
      <c r="E123" s="17" t="s">
        <v>19</v>
      </c>
      <c r="F123" s="279">
        <v>156</v>
      </c>
      <c r="G123" s="38"/>
      <c r="H123" s="44"/>
    </row>
    <row r="124" spans="1:8" s="2" customFormat="1" ht="16.8" customHeight="1">
      <c r="A124" s="38"/>
      <c r="B124" s="44"/>
      <c r="C124" s="278" t="s">
        <v>19</v>
      </c>
      <c r="D124" s="278" t="s">
        <v>516</v>
      </c>
      <c r="E124" s="17" t="s">
        <v>19</v>
      </c>
      <c r="F124" s="279">
        <v>187</v>
      </c>
      <c r="G124" s="38"/>
      <c r="H124" s="44"/>
    </row>
    <row r="125" spans="1:8" s="2" customFormat="1" ht="16.8" customHeight="1">
      <c r="A125" s="38"/>
      <c r="B125" s="44"/>
      <c r="C125" s="278" t="s">
        <v>273</v>
      </c>
      <c r="D125" s="278" t="s">
        <v>380</v>
      </c>
      <c r="E125" s="17" t="s">
        <v>19</v>
      </c>
      <c r="F125" s="279">
        <v>343</v>
      </c>
      <c r="G125" s="38"/>
      <c r="H125" s="44"/>
    </row>
    <row r="126" spans="1:8" s="2" customFormat="1" ht="16.8" customHeight="1">
      <c r="A126" s="38"/>
      <c r="B126" s="44"/>
      <c r="C126" s="280" t="s">
        <v>1178</v>
      </c>
      <c r="D126" s="38"/>
      <c r="E126" s="38"/>
      <c r="F126" s="38"/>
      <c r="G126" s="38"/>
      <c r="H126" s="44"/>
    </row>
    <row r="127" spans="1:8" s="2" customFormat="1" ht="16.8" customHeight="1">
      <c r="A127" s="38"/>
      <c r="B127" s="44"/>
      <c r="C127" s="278" t="s">
        <v>510</v>
      </c>
      <c r="D127" s="278" t="s">
        <v>511</v>
      </c>
      <c r="E127" s="17" t="s">
        <v>312</v>
      </c>
      <c r="F127" s="279">
        <v>343</v>
      </c>
      <c r="G127" s="38"/>
      <c r="H127" s="44"/>
    </row>
    <row r="128" spans="1:8" s="2" customFormat="1" ht="16.8" customHeight="1">
      <c r="A128" s="38"/>
      <c r="B128" s="44"/>
      <c r="C128" s="278" t="s">
        <v>413</v>
      </c>
      <c r="D128" s="278" t="s">
        <v>414</v>
      </c>
      <c r="E128" s="17" t="s">
        <v>312</v>
      </c>
      <c r="F128" s="279">
        <v>1951.2</v>
      </c>
      <c r="G128" s="38"/>
      <c r="H128" s="44"/>
    </row>
    <row r="129" spans="1:8" s="2" customFormat="1" ht="16.8" customHeight="1">
      <c r="A129" s="38"/>
      <c r="B129" s="44"/>
      <c r="C129" s="278" t="s">
        <v>506</v>
      </c>
      <c r="D129" s="278" t="s">
        <v>501</v>
      </c>
      <c r="E129" s="17" t="s">
        <v>312</v>
      </c>
      <c r="F129" s="279">
        <v>1951.2</v>
      </c>
      <c r="G129" s="38"/>
      <c r="H129" s="44"/>
    </row>
    <row r="130" spans="1:8" s="2" customFormat="1" ht="16.8" customHeight="1">
      <c r="A130" s="38"/>
      <c r="B130" s="44"/>
      <c r="C130" s="274" t="s">
        <v>278</v>
      </c>
      <c r="D130" s="275" t="s">
        <v>19</v>
      </c>
      <c r="E130" s="276" t="s">
        <v>19</v>
      </c>
      <c r="F130" s="277">
        <v>390.5</v>
      </c>
      <c r="G130" s="38"/>
      <c r="H130" s="44"/>
    </row>
    <row r="131" spans="1:8" s="2" customFormat="1" ht="16.8" customHeight="1">
      <c r="A131" s="38"/>
      <c r="B131" s="44"/>
      <c r="C131" s="278" t="s">
        <v>288</v>
      </c>
      <c r="D131" s="278" t="s">
        <v>497</v>
      </c>
      <c r="E131" s="17" t="s">
        <v>19</v>
      </c>
      <c r="F131" s="279">
        <v>275.5</v>
      </c>
      <c r="G131" s="38"/>
      <c r="H131" s="44"/>
    </row>
    <row r="132" spans="1:8" s="2" customFormat="1" ht="16.8" customHeight="1">
      <c r="A132" s="38"/>
      <c r="B132" s="44"/>
      <c r="C132" s="278" t="s">
        <v>19</v>
      </c>
      <c r="D132" s="278" t="s">
        <v>498</v>
      </c>
      <c r="E132" s="17" t="s">
        <v>19</v>
      </c>
      <c r="F132" s="279">
        <v>115</v>
      </c>
      <c r="G132" s="38"/>
      <c r="H132" s="44"/>
    </row>
    <row r="133" spans="1:8" s="2" customFormat="1" ht="16.8" customHeight="1">
      <c r="A133" s="38"/>
      <c r="B133" s="44"/>
      <c r="C133" s="278" t="s">
        <v>278</v>
      </c>
      <c r="D133" s="278" t="s">
        <v>380</v>
      </c>
      <c r="E133" s="17" t="s">
        <v>19</v>
      </c>
      <c r="F133" s="279">
        <v>390.5</v>
      </c>
      <c r="G133" s="38"/>
      <c r="H133" s="44"/>
    </row>
    <row r="134" spans="1:8" s="2" customFormat="1" ht="16.8" customHeight="1">
      <c r="A134" s="38"/>
      <c r="B134" s="44"/>
      <c r="C134" s="280" t="s">
        <v>1178</v>
      </c>
      <c r="D134" s="38"/>
      <c r="E134" s="38"/>
      <c r="F134" s="38"/>
      <c r="G134" s="38"/>
      <c r="H134" s="44"/>
    </row>
    <row r="135" spans="1:8" s="2" customFormat="1" ht="16.8" customHeight="1">
      <c r="A135" s="38"/>
      <c r="B135" s="44"/>
      <c r="C135" s="278" t="s">
        <v>492</v>
      </c>
      <c r="D135" s="278" t="s">
        <v>493</v>
      </c>
      <c r="E135" s="17" t="s">
        <v>312</v>
      </c>
      <c r="F135" s="279">
        <v>390.5</v>
      </c>
      <c r="G135" s="38"/>
      <c r="H135" s="44"/>
    </row>
    <row r="136" spans="1:8" s="2" customFormat="1" ht="16.8" customHeight="1">
      <c r="A136" s="38"/>
      <c r="B136" s="44"/>
      <c r="C136" s="278" t="s">
        <v>413</v>
      </c>
      <c r="D136" s="278" t="s">
        <v>414</v>
      </c>
      <c r="E136" s="17" t="s">
        <v>312</v>
      </c>
      <c r="F136" s="279">
        <v>1951.2</v>
      </c>
      <c r="G136" s="38"/>
      <c r="H136" s="44"/>
    </row>
    <row r="137" spans="1:8" s="2" customFormat="1" ht="16.8" customHeight="1">
      <c r="A137" s="38"/>
      <c r="B137" s="44"/>
      <c r="C137" s="278" t="s">
        <v>506</v>
      </c>
      <c r="D137" s="278" t="s">
        <v>501</v>
      </c>
      <c r="E137" s="17" t="s">
        <v>312</v>
      </c>
      <c r="F137" s="279">
        <v>1951.2</v>
      </c>
      <c r="G137" s="38"/>
      <c r="H137" s="44"/>
    </row>
    <row r="138" spans="1:8" s="2" customFormat="1" ht="16.8" customHeight="1">
      <c r="A138" s="38"/>
      <c r="B138" s="44"/>
      <c r="C138" s="274" t="s">
        <v>277</v>
      </c>
      <c r="D138" s="275" t="s">
        <v>19</v>
      </c>
      <c r="E138" s="276" t="s">
        <v>19</v>
      </c>
      <c r="F138" s="277">
        <v>82.5</v>
      </c>
      <c r="G138" s="38"/>
      <c r="H138" s="44"/>
    </row>
    <row r="139" spans="1:8" s="2" customFormat="1" ht="16.8" customHeight="1">
      <c r="A139" s="38"/>
      <c r="B139" s="44"/>
      <c r="C139" s="278" t="s">
        <v>277</v>
      </c>
      <c r="D139" s="278" t="s">
        <v>275</v>
      </c>
      <c r="E139" s="17" t="s">
        <v>19</v>
      </c>
      <c r="F139" s="279">
        <v>82.5</v>
      </c>
      <c r="G139" s="38"/>
      <c r="H139" s="44"/>
    </row>
    <row r="140" spans="1:8" s="2" customFormat="1" ht="16.8" customHeight="1">
      <c r="A140" s="38"/>
      <c r="B140" s="44"/>
      <c r="C140" s="280" t="s">
        <v>1178</v>
      </c>
      <c r="D140" s="38"/>
      <c r="E140" s="38"/>
      <c r="F140" s="38"/>
      <c r="G140" s="38"/>
      <c r="H140" s="44"/>
    </row>
    <row r="141" spans="1:8" s="2" customFormat="1" ht="16.8" customHeight="1">
      <c r="A141" s="38"/>
      <c r="B141" s="44"/>
      <c r="C141" s="278" t="s">
        <v>488</v>
      </c>
      <c r="D141" s="278" t="s">
        <v>482</v>
      </c>
      <c r="E141" s="17" t="s">
        <v>312</v>
      </c>
      <c r="F141" s="279">
        <v>82.5</v>
      </c>
      <c r="G141" s="38"/>
      <c r="H141" s="44"/>
    </row>
    <row r="142" spans="1:8" s="2" customFormat="1" ht="16.8" customHeight="1">
      <c r="A142" s="38"/>
      <c r="B142" s="44"/>
      <c r="C142" s="278" t="s">
        <v>413</v>
      </c>
      <c r="D142" s="278" t="s">
        <v>414</v>
      </c>
      <c r="E142" s="17" t="s">
        <v>312</v>
      </c>
      <c r="F142" s="279">
        <v>1951.2</v>
      </c>
      <c r="G142" s="38"/>
      <c r="H142" s="44"/>
    </row>
    <row r="143" spans="1:8" s="2" customFormat="1" ht="16.8" customHeight="1">
      <c r="A143" s="38"/>
      <c r="B143" s="44"/>
      <c r="C143" s="278" t="s">
        <v>506</v>
      </c>
      <c r="D143" s="278" t="s">
        <v>501</v>
      </c>
      <c r="E143" s="17" t="s">
        <v>312</v>
      </c>
      <c r="F143" s="279">
        <v>1951.2</v>
      </c>
      <c r="G143" s="38"/>
      <c r="H143" s="44"/>
    </row>
    <row r="144" spans="1:8" s="2" customFormat="1" ht="16.8" customHeight="1">
      <c r="A144" s="38"/>
      <c r="B144" s="44"/>
      <c r="C144" s="274" t="s">
        <v>225</v>
      </c>
      <c r="D144" s="275" t="s">
        <v>19</v>
      </c>
      <c r="E144" s="276" t="s">
        <v>19</v>
      </c>
      <c r="F144" s="277">
        <v>1135.2</v>
      </c>
      <c r="G144" s="38"/>
      <c r="H144" s="44"/>
    </row>
    <row r="145" spans="1:8" s="2" customFormat="1" ht="16.8" customHeight="1">
      <c r="A145" s="38"/>
      <c r="B145" s="44"/>
      <c r="C145" s="278" t="s">
        <v>225</v>
      </c>
      <c r="D145" s="278" t="s">
        <v>486</v>
      </c>
      <c r="E145" s="17" t="s">
        <v>19</v>
      </c>
      <c r="F145" s="279">
        <v>1135.2</v>
      </c>
      <c r="G145" s="38"/>
      <c r="H145" s="44"/>
    </row>
    <row r="146" spans="1:8" s="2" customFormat="1" ht="16.8" customHeight="1">
      <c r="A146" s="38"/>
      <c r="B146" s="44"/>
      <c r="C146" s="280" t="s">
        <v>1178</v>
      </c>
      <c r="D146" s="38"/>
      <c r="E146" s="38"/>
      <c r="F146" s="38"/>
      <c r="G146" s="38"/>
      <c r="H146" s="44"/>
    </row>
    <row r="147" spans="1:8" s="2" customFormat="1" ht="16.8" customHeight="1">
      <c r="A147" s="38"/>
      <c r="B147" s="44"/>
      <c r="C147" s="278" t="s">
        <v>481</v>
      </c>
      <c r="D147" s="278" t="s">
        <v>482</v>
      </c>
      <c r="E147" s="17" t="s">
        <v>312</v>
      </c>
      <c r="F147" s="279">
        <v>1135.2</v>
      </c>
      <c r="G147" s="38"/>
      <c r="H147" s="44"/>
    </row>
    <row r="148" spans="1:8" s="2" customFormat="1" ht="16.8" customHeight="1">
      <c r="A148" s="38"/>
      <c r="B148" s="44"/>
      <c r="C148" s="278" t="s">
        <v>413</v>
      </c>
      <c r="D148" s="278" t="s">
        <v>414</v>
      </c>
      <c r="E148" s="17" t="s">
        <v>312</v>
      </c>
      <c r="F148" s="279">
        <v>1951.2</v>
      </c>
      <c r="G148" s="38"/>
      <c r="H148" s="44"/>
    </row>
    <row r="149" spans="1:8" s="2" customFormat="1" ht="16.8" customHeight="1">
      <c r="A149" s="38"/>
      <c r="B149" s="44"/>
      <c r="C149" s="278" t="s">
        <v>467</v>
      </c>
      <c r="D149" s="278" t="s">
        <v>468</v>
      </c>
      <c r="E149" s="17" t="s">
        <v>312</v>
      </c>
      <c r="F149" s="279">
        <v>1135.2</v>
      </c>
      <c r="G149" s="38"/>
      <c r="H149" s="44"/>
    </row>
    <row r="150" spans="1:8" s="2" customFormat="1" ht="16.8" customHeight="1">
      <c r="A150" s="38"/>
      <c r="B150" s="44"/>
      <c r="C150" s="278" t="s">
        <v>500</v>
      </c>
      <c r="D150" s="278" t="s">
        <v>501</v>
      </c>
      <c r="E150" s="17" t="s">
        <v>312</v>
      </c>
      <c r="F150" s="279">
        <v>1135.2</v>
      </c>
      <c r="G150" s="38"/>
      <c r="H150" s="44"/>
    </row>
    <row r="151" spans="1:8" s="2" customFormat="1" ht="16.8" customHeight="1">
      <c r="A151" s="38"/>
      <c r="B151" s="44"/>
      <c r="C151" s="278" t="s">
        <v>506</v>
      </c>
      <c r="D151" s="278" t="s">
        <v>501</v>
      </c>
      <c r="E151" s="17" t="s">
        <v>312</v>
      </c>
      <c r="F151" s="279">
        <v>1951.2</v>
      </c>
      <c r="G151" s="38"/>
      <c r="H151" s="44"/>
    </row>
    <row r="152" spans="1:8" s="2" customFormat="1" ht="16.8" customHeight="1">
      <c r="A152" s="38"/>
      <c r="B152" s="44"/>
      <c r="C152" s="278" t="s">
        <v>768</v>
      </c>
      <c r="D152" s="278" t="s">
        <v>769</v>
      </c>
      <c r="E152" s="17" t="s">
        <v>312</v>
      </c>
      <c r="F152" s="279">
        <v>1362.24</v>
      </c>
      <c r="G152" s="38"/>
      <c r="H152" s="44"/>
    </row>
    <row r="153" spans="1:8" s="2" customFormat="1" ht="16.8" customHeight="1">
      <c r="A153" s="38"/>
      <c r="B153" s="44"/>
      <c r="C153" s="274" t="s">
        <v>244</v>
      </c>
      <c r="D153" s="275" t="s">
        <v>19</v>
      </c>
      <c r="E153" s="276" t="s">
        <v>19</v>
      </c>
      <c r="F153" s="277">
        <v>946</v>
      </c>
      <c r="G153" s="38"/>
      <c r="H153" s="44"/>
    </row>
    <row r="154" spans="1:8" s="2" customFormat="1" ht="16.8" customHeight="1">
      <c r="A154" s="38"/>
      <c r="B154" s="44"/>
      <c r="C154" s="278" t="s">
        <v>19</v>
      </c>
      <c r="D154" s="278" t="s">
        <v>223</v>
      </c>
      <c r="E154" s="17" t="s">
        <v>19</v>
      </c>
      <c r="F154" s="279">
        <v>877</v>
      </c>
      <c r="G154" s="38"/>
      <c r="H154" s="44"/>
    </row>
    <row r="155" spans="1:8" s="2" customFormat="1" ht="16.8" customHeight="1">
      <c r="A155" s="38"/>
      <c r="B155" s="44"/>
      <c r="C155" s="278" t="s">
        <v>19</v>
      </c>
      <c r="D155" s="278" t="s">
        <v>242</v>
      </c>
      <c r="E155" s="17" t="s">
        <v>19</v>
      </c>
      <c r="F155" s="279">
        <v>69</v>
      </c>
      <c r="G155" s="38"/>
      <c r="H155" s="44"/>
    </row>
    <row r="156" spans="1:8" s="2" customFormat="1" ht="16.8" customHeight="1">
      <c r="A156" s="38"/>
      <c r="B156" s="44"/>
      <c r="C156" s="278" t="s">
        <v>244</v>
      </c>
      <c r="D156" s="278" t="s">
        <v>380</v>
      </c>
      <c r="E156" s="17" t="s">
        <v>19</v>
      </c>
      <c r="F156" s="279">
        <v>946</v>
      </c>
      <c r="G156" s="38"/>
      <c r="H156" s="44"/>
    </row>
    <row r="157" spans="1:8" s="2" customFormat="1" ht="16.8" customHeight="1">
      <c r="A157" s="38"/>
      <c r="B157" s="44"/>
      <c r="C157" s="280" t="s">
        <v>1178</v>
      </c>
      <c r="D157" s="38"/>
      <c r="E157" s="38"/>
      <c r="F157" s="38"/>
      <c r="G157" s="38"/>
      <c r="H157" s="44"/>
    </row>
    <row r="158" spans="1:8" s="2" customFormat="1" ht="16.8" customHeight="1">
      <c r="A158" s="38"/>
      <c r="B158" s="44"/>
      <c r="C158" s="278" t="s">
        <v>474</v>
      </c>
      <c r="D158" s="278" t="s">
        <v>475</v>
      </c>
      <c r="E158" s="17" t="s">
        <v>312</v>
      </c>
      <c r="F158" s="279">
        <v>946</v>
      </c>
      <c r="G158" s="38"/>
      <c r="H158" s="44"/>
    </row>
    <row r="159" spans="1:8" s="2" customFormat="1" ht="16.8" customHeight="1">
      <c r="A159" s="38"/>
      <c r="B159" s="44"/>
      <c r="C159" s="278" t="s">
        <v>481</v>
      </c>
      <c r="D159" s="278" t="s">
        <v>482</v>
      </c>
      <c r="E159" s="17" t="s">
        <v>312</v>
      </c>
      <c r="F159" s="279">
        <v>1135.2</v>
      </c>
      <c r="G159" s="38"/>
      <c r="H159" s="44"/>
    </row>
    <row r="160" spans="1:8" s="2" customFormat="1" ht="16.8" customHeight="1">
      <c r="A160" s="38"/>
      <c r="B160" s="44"/>
      <c r="C160" s="274" t="s">
        <v>235</v>
      </c>
      <c r="D160" s="275" t="s">
        <v>19</v>
      </c>
      <c r="E160" s="276" t="s">
        <v>19</v>
      </c>
      <c r="F160" s="277">
        <v>4</v>
      </c>
      <c r="G160" s="38"/>
      <c r="H160" s="44"/>
    </row>
    <row r="161" spans="1:8" s="2" customFormat="1" ht="16.8" customHeight="1">
      <c r="A161" s="38"/>
      <c r="B161" s="44"/>
      <c r="C161" s="278" t="s">
        <v>235</v>
      </c>
      <c r="D161" s="278" t="s">
        <v>720</v>
      </c>
      <c r="E161" s="17" t="s">
        <v>19</v>
      </c>
      <c r="F161" s="279">
        <v>4</v>
      </c>
      <c r="G161" s="38"/>
      <c r="H161" s="44"/>
    </row>
    <row r="162" spans="1:8" s="2" customFormat="1" ht="16.8" customHeight="1">
      <c r="A162" s="38"/>
      <c r="B162" s="44"/>
      <c r="C162" s="280" t="s">
        <v>1178</v>
      </c>
      <c r="D162" s="38"/>
      <c r="E162" s="38"/>
      <c r="F162" s="38"/>
      <c r="G162" s="38"/>
      <c r="H162" s="44"/>
    </row>
    <row r="163" spans="1:8" s="2" customFormat="1" ht="16.8" customHeight="1">
      <c r="A163" s="38"/>
      <c r="B163" s="44"/>
      <c r="C163" s="278" t="s">
        <v>715</v>
      </c>
      <c r="D163" s="278" t="s">
        <v>716</v>
      </c>
      <c r="E163" s="17" t="s">
        <v>178</v>
      </c>
      <c r="F163" s="279">
        <v>4</v>
      </c>
      <c r="G163" s="38"/>
      <c r="H163" s="44"/>
    </row>
    <row r="164" spans="1:8" s="2" customFormat="1" ht="16.8" customHeight="1">
      <c r="A164" s="38"/>
      <c r="B164" s="44"/>
      <c r="C164" s="278" t="s">
        <v>722</v>
      </c>
      <c r="D164" s="278" t="s">
        <v>723</v>
      </c>
      <c r="E164" s="17" t="s">
        <v>178</v>
      </c>
      <c r="F164" s="279">
        <v>4</v>
      </c>
      <c r="G164" s="38"/>
      <c r="H164" s="44"/>
    </row>
    <row r="165" spans="1:8" s="2" customFormat="1" ht="16.8" customHeight="1">
      <c r="A165" s="38"/>
      <c r="B165" s="44"/>
      <c r="C165" s="274" t="s">
        <v>257</v>
      </c>
      <c r="D165" s="275" t="s">
        <v>19</v>
      </c>
      <c r="E165" s="276" t="s">
        <v>19</v>
      </c>
      <c r="F165" s="277">
        <v>188.5</v>
      </c>
      <c r="G165" s="38"/>
      <c r="H165" s="44"/>
    </row>
    <row r="166" spans="1:8" s="2" customFormat="1" ht="16.8" customHeight="1">
      <c r="A166" s="38"/>
      <c r="B166" s="44"/>
      <c r="C166" s="278" t="s">
        <v>257</v>
      </c>
      <c r="D166" s="278" t="s">
        <v>344</v>
      </c>
      <c r="E166" s="17" t="s">
        <v>19</v>
      </c>
      <c r="F166" s="279">
        <v>188.5</v>
      </c>
      <c r="G166" s="38"/>
      <c r="H166" s="44"/>
    </row>
    <row r="167" spans="1:8" s="2" customFormat="1" ht="16.8" customHeight="1">
      <c r="A167" s="38"/>
      <c r="B167" s="44"/>
      <c r="C167" s="280" t="s">
        <v>1178</v>
      </c>
      <c r="D167" s="38"/>
      <c r="E167" s="38"/>
      <c r="F167" s="38"/>
      <c r="G167" s="38"/>
      <c r="H167" s="44"/>
    </row>
    <row r="168" spans="1:8" s="2" customFormat="1" ht="16.8" customHeight="1">
      <c r="A168" s="38"/>
      <c r="B168" s="44"/>
      <c r="C168" s="278" t="s">
        <v>338</v>
      </c>
      <c r="D168" s="278" t="s">
        <v>339</v>
      </c>
      <c r="E168" s="17" t="s">
        <v>312</v>
      </c>
      <c r="F168" s="279">
        <v>188.5</v>
      </c>
      <c r="G168" s="38"/>
      <c r="H168" s="44"/>
    </row>
    <row r="169" spans="1:8" s="2" customFormat="1" ht="16.8" customHeight="1">
      <c r="A169" s="38"/>
      <c r="B169" s="44"/>
      <c r="C169" s="278" t="s">
        <v>332</v>
      </c>
      <c r="D169" s="278" t="s">
        <v>333</v>
      </c>
      <c r="E169" s="17" t="s">
        <v>312</v>
      </c>
      <c r="F169" s="279">
        <v>473.6</v>
      </c>
      <c r="G169" s="38"/>
      <c r="H169" s="44"/>
    </row>
    <row r="170" spans="1:8" s="2" customFormat="1" ht="16.8" customHeight="1">
      <c r="A170" s="38"/>
      <c r="B170" s="44"/>
      <c r="C170" s="278" t="s">
        <v>864</v>
      </c>
      <c r="D170" s="278" t="s">
        <v>865</v>
      </c>
      <c r="E170" s="17" t="s">
        <v>410</v>
      </c>
      <c r="F170" s="279">
        <v>243.973</v>
      </c>
      <c r="G170" s="38"/>
      <c r="H170" s="44"/>
    </row>
    <row r="171" spans="1:8" s="2" customFormat="1" ht="16.8" customHeight="1">
      <c r="A171" s="38"/>
      <c r="B171" s="44"/>
      <c r="C171" s="274" t="s">
        <v>259</v>
      </c>
      <c r="D171" s="275" t="s">
        <v>19</v>
      </c>
      <c r="E171" s="276" t="s">
        <v>19</v>
      </c>
      <c r="F171" s="277">
        <v>1025</v>
      </c>
      <c r="G171" s="38"/>
      <c r="H171" s="44"/>
    </row>
    <row r="172" spans="1:8" s="2" customFormat="1" ht="16.8" customHeight="1">
      <c r="A172" s="38"/>
      <c r="B172" s="44"/>
      <c r="C172" s="278" t="s">
        <v>259</v>
      </c>
      <c r="D172" s="278" t="s">
        <v>357</v>
      </c>
      <c r="E172" s="17" t="s">
        <v>19</v>
      </c>
      <c r="F172" s="279">
        <v>1025</v>
      </c>
      <c r="G172" s="38"/>
      <c r="H172" s="44"/>
    </row>
    <row r="173" spans="1:8" s="2" customFormat="1" ht="16.8" customHeight="1">
      <c r="A173" s="38"/>
      <c r="B173" s="44"/>
      <c r="C173" s="280" t="s">
        <v>1178</v>
      </c>
      <c r="D173" s="38"/>
      <c r="E173" s="38"/>
      <c r="F173" s="38"/>
      <c r="G173" s="38"/>
      <c r="H173" s="44"/>
    </row>
    <row r="174" spans="1:8" s="2" customFormat="1" ht="16.8" customHeight="1">
      <c r="A174" s="38"/>
      <c r="B174" s="44"/>
      <c r="C174" s="278" t="s">
        <v>351</v>
      </c>
      <c r="D174" s="278" t="s">
        <v>352</v>
      </c>
      <c r="E174" s="17" t="s">
        <v>312</v>
      </c>
      <c r="F174" s="279">
        <v>1025</v>
      </c>
      <c r="G174" s="38"/>
      <c r="H174" s="44"/>
    </row>
    <row r="175" spans="1:8" s="2" customFormat="1" ht="16.8" customHeight="1">
      <c r="A175" s="38"/>
      <c r="B175" s="44"/>
      <c r="C175" s="278" t="s">
        <v>345</v>
      </c>
      <c r="D175" s="278" t="s">
        <v>346</v>
      </c>
      <c r="E175" s="17" t="s">
        <v>312</v>
      </c>
      <c r="F175" s="279">
        <v>1199</v>
      </c>
      <c r="G175" s="38"/>
      <c r="H175" s="44"/>
    </row>
    <row r="176" spans="1:8" s="2" customFormat="1" ht="16.8" customHeight="1">
      <c r="A176" s="38"/>
      <c r="B176" s="44"/>
      <c r="C176" s="278" t="s">
        <v>864</v>
      </c>
      <c r="D176" s="278" t="s">
        <v>865</v>
      </c>
      <c r="E176" s="17" t="s">
        <v>410</v>
      </c>
      <c r="F176" s="279">
        <v>243.973</v>
      </c>
      <c r="G176" s="38"/>
      <c r="H176" s="44"/>
    </row>
    <row r="177" spans="1:8" s="2" customFormat="1" ht="16.8" customHeight="1">
      <c r="A177" s="38"/>
      <c r="B177" s="44"/>
      <c r="C177" s="274" t="s">
        <v>255</v>
      </c>
      <c r="D177" s="275" t="s">
        <v>19</v>
      </c>
      <c r="E177" s="276" t="s">
        <v>19</v>
      </c>
      <c r="F177" s="277">
        <v>61.6</v>
      </c>
      <c r="G177" s="38"/>
      <c r="H177" s="44"/>
    </row>
    <row r="178" spans="1:8" s="2" customFormat="1" ht="16.8" customHeight="1">
      <c r="A178" s="38"/>
      <c r="B178" s="44"/>
      <c r="C178" s="278" t="s">
        <v>255</v>
      </c>
      <c r="D178" s="278" t="s">
        <v>331</v>
      </c>
      <c r="E178" s="17" t="s">
        <v>19</v>
      </c>
      <c r="F178" s="279">
        <v>61.6</v>
      </c>
      <c r="G178" s="38"/>
      <c r="H178" s="44"/>
    </row>
    <row r="179" spans="1:8" s="2" customFormat="1" ht="16.8" customHeight="1">
      <c r="A179" s="38"/>
      <c r="B179" s="44"/>
      <c r="C179" s="280" t="s">
        <v>1178</v>
      </c>
      <c r="D179" s="38"/>
      <c r="E179" s="38"/>
      <c r="F179" s="38"/>
      <c r="G179" s="38"/>
      <c r="H179" s="44"/>
    </row>
    <row r="180" spans="1:8" s="2" customFormat="1" ht="16.8" customHeight="1">
      <c r="A180" s="38"/>
      <c r="B180" s="44"/>
      <c r="C180" s="278" t="s">
        <v>326</v>
      </c>
      <c r="D180" s="278" t="s">
        <v>327</v>
      </c>
      <c r="E180" s="17" t="s">
        <v>312</v>
      </c>
      <c r="F180" s="279">
        <v>61.6</v>
      </c>
      <c r="G180" s="38"/>
      <c r="H180" s="44"/>
    </row>
    <row r="181" spans="1:8" s="2" customFormat="1" ht="16.8" customHeight="1">
      <c r="A181" s="38"/>
      <c r="B181" s="44"/>
      <c r="C181" s="278" t="s">
        <v>332</v>
      </c>
      <c r="D181" s="278" t="s">
        <v>333</v>
      </c>
      <c r="E181" s="17" t="s">
        <v>312</v>
      </c>
      <c r="F181" s="279">
        <v>473.6</v>
      </c>
      <c r="G181" s="38"/>
      <c r="H181" s="44"/>
    </row>
    <row r="182" spans="1:8" s="2" customFormat="1" ht="16.8" customHeight="1">
      <c r="A182" s="38"/>
      <c r="B182" s="44"/>
      <c r="C182" s="278" t="s">
        <v>856</v>
      </c>
      <c r="D182" s="278" t="s">
        <v>857</v>
      </c>
      <c r="E182" s="17" t="s">
        <v>410</v>
      </c>
      <c r="F182" s="279">
        <v>20.02</v>
      </c>
      <c r="G182" s="38"/>
      <c r="H182" s="44"/>
    </row>
    <row r="183" spans="1:8" s="2" customFormat="1" ht="16.8" customHeight="1">
      <c r="A183" s="38"/>
      <c r="B183" s="44"/>
      <c r="C183" s="274" t="s">
        <v>253</v>
      </c>
      <c r="D183" s="275" t="s">
        <v>19</v>
      </c>
      <c r="E183" s="276" t="s">
        <v>19</v>
      </c>
      <c r="F183" s="277">
        <v>128</v>
      </c>
      <c r="G183" s="38"/>
      <c r="H183" s="44"/>
    </row>
    <row r="184" spans="1:8" s="2" customFormat="1" ht="16.8" customHeight="1">
      <c r="A184" s="38"/>
      <c r="B184" s="44"/>
      <c r="C184" s="278" t="s">
        <v>253</v>
      </c>
      <c r="D184" s="278" t="s">
        <v>319</v>
      </c>
      <c r="E184" s="17" t="s">
        <v>19</v>
      </c>
      <c r="F184" s="279">
        <v>128</v>
      </c>
      <c r="G184" s="38"/>
      <c r="H184" s="44"/>
    </row>
    <row r="185" spans="1:8" s="2" customFormat="1" ht="16.8" customHeight="1">
      <c r="A185" s="38"/>
      <c r="B185" s="44"/>
      <c r="C185" s="280" t="s">
        <v>1178</v>
      </c>
      <c r="D185" s="38"/>
      <c r="E185" s="38"/>
      <c r="F185" s="38"/>
      <c r="G185" s="38"/>
      <c r="H185" s="44"/>
    </row>
    <row r="186" spans="1:8" s="2" customFormat="1" ht="16.8" customHeight="1">
      <c r="A186" s="38"/>
      <c r="B186" s="44"/>
      <c r="C186" s="278" t="s">
        <v>310</v>
      </c>
      <c r="D186" s="278" t="s">
        <v>311</v>
      </c>
      <c r="E186" s="17" t="s">
        <v>312</v>
      </c>
      <c r="F186" s="279">
        <v>128</v>
      </c>
      <c r="G186" s="38"/>
      <c r="H186" s="44"/>
    </row>
    <row r="187" spans="1:8" s="2" customFormat="1" ht="16.8" customHeight="1">
      <c r="A187" s="38"/>
      <c r="B187" s="44"/>
      <c r="C187" s="278" t="s">
        <v>332</v>
      </c>
      <c r="D187" s="278" t="s">
        <v>333</v>
      </c>
      <c r="E187" s="17" t="s">
        <v>312</v>
      </c>
      <c r="F187" s="279">
        <v>473.6</v>
      </c>
      <c r="G187" s="38"/>
      <c r="H187" s="44"/>
    </row>
    <row r="188" spans="1:8" s="2" customFormat="1" ht="16.8" customHeight="1">
      <c r="A188" s="38"/>
      <c r="B188" s="44"/>
      <c r="C188" s="278" t="s">
        <v>856</v>
      </c>
      <c r="D188" s="278" t="s">
        <v>857</v>
      </c>
      <c r="E188" s="17" t="s">
        <v>410</v>
      </c>
      <c r="F188" s="279">
        <v>20.02</v>
      </c>
      <c r="G188" s="38"/>
      <c r="H188" s="44"/>
    </row>
    <row r="189" spans="1:8" s="2" customFormat="1" ht="16.8" customHeight="1">
      <c r="A189" s="38"/>
      <c r="B189" s="44"/>
      <c r="C189" s="274" t="s">
        <v>263</v>
      </c>
      <c r="D189" s="275" t="s">
        <v>19</v>
      </c>
      <c r="E189" s="276" t="s">
        <v>19</v>
      </c>
      <c r="F189" s="277">
        <v>473.6</v>
      </c>
      <c r="G189" s="38"/>
      <c r="H189" s="44"/>
    </row>
    <row r="190" spans="1:8" s="2" customFormat="1" ht="16.8" customHeight="1">
      <c r="A190" s="38"/>
      <c r="B190" s="44"/>
      <c r="C190" s="278" t="s">
        <v>263</v>
      </c>
      <c r="D190" s="278" t="s">
        <v>337</v>
      </c>
      <c r="E190" s="17" t="s">
        <v>19</v>
      </c>
      <c r="F190" s="279">
        <v>473.6</v>
      </c>
      <c r="G190" s="38"/>
      <c r="H190" s="44"/>
    </row>
    <row r="191" spans="1:8" s="2" customFormat="1" ht="16.8" customHeight="1">
      <c r="A191" s="38"/>
      <c r="B191" s="44"/>
      <c r="C191" s="280" t="s">
        <v>1178</v>
      </c>
      <c r="D191" s="38"/>
      <c r="E191" s="38"/>
      <c r="F191" s="38"/>
      <c r="G191" s="38"/>
      <c r="H191" s="44"/>
    </row>
    <row r="192" spans="1:8" s="2" customFormat="1" ht="16.8" customHeight="1">
      <c r="A192" s="38"/>
      <c r="B192" s="44"/>
      <c r="C192" s="278" t="s">
        <v>332</v>
      </c>
      <c r="D192" s="278" t="s">
        <v>333</v>
      </c>
      <c r="E192" s="17" t="s">
        <v>312</v>
      </c>
      <c r="F192" s="279">
        <v>473.6</v>
      </c>
      <c r="G192" s="38"/>
      <c r="H192" s="44"/>
    </row>
    <row r="193" spans="1:8" s="2" customFormat="1" ht="16.8" customHeight="1">
      <c r="A193" s="38"/>
      <c r="B193" s="44"/>
      <c r="C193" s="278" t="s">
        <v>871</v>
      </c>
      <c r="D193" s="278" t="s">
        <v>872</v>
      </c>
      <c r="E193" s="17" t="s">
        <v>410</v>
      </c>
      <c r="F193" s="279">
        <v>832.764</v>
      </c>
      <c r="G193" s="38"/>
      <c r="H193" s="44"/>
    </row>
    <row r="194" spans="1:8" s="2" customFormat="1" ht="16.8" customHeight="1">
      <c r="A194" s="38"/>
      <c r="B194" s="44"/>
      <c r="C194" s="274" t="s">
        <v>265</v>
      </c>
      <c r="D194" s="275" t="s">
        <v>19</v>
      </c>
      <c r="E194" s="276" t="s">
        <v>19</v>
      </c>
      <c r="F194" s="277">
        <v>1199</v>
      </c>
      <c r="G194" s="38"/>
      <c r="H194" s="44"/>
    </row>
    <row r="195" spans="1:8" s="2" customFormat="1" ht="16.8" customHeight="1">
      <c r="A195" s="38"/>
      <c r="B195" s="44"/>
      <c r="C195" s="278" t="s">
        <v>265</v>
      </c>
      <c r="D195" s="278" t="s">
        <v>350</v>
      </c>
      <c r="E195" s="17" t="s">
        <v>19</v>
      </c>
      <c r="F195" s="279">
        <v>1199</v>
      </c>
      <c r="G195" s="38"/>
      <c r="H195" s="44"/>
    </row>
    <row r="196" spans="1:8" s="2" customFormat="1" ht="16.8" customHeight="1">
      <c r="A196" s="38"/>
      <c r="B196" s="44"/>
      <c r="C196" s="280" t="s">
        <v>1178</v>
      </c>
      <c r="D196" s="38"/>
      <c r="E196" s="38"/>
      <c r="F196" s="38"/>
      <c r="G196" s="38"/>
      <c r="H196" s="44"/>
    </row>
    <row r="197" spans="1:8" s="2" customFormat="1" ht="16.8" customHeight="1">
      <c r="A197" s="38"/>
      <c r="B197" s="44"/>
      <c r="C197" s="278" t="s">
        <v>345</v>
      </c>
      <c r="D197" s="278" t="s">
        <v>346</v>
      </c>
      <c r="E197" s="17" t="s">
        <v>312</v>
      </c>
      <c r="F197" s="279">
        <v>1199</v>
      </c>
      <c r="G197" s="38"/>
      <c r="H197" s="44"/>
    </row>
    <row r="198" spans="1:8" s="2" customFormat="1" ht="16.8" customHeight="1">
      <c r="A198" s="38"/>
      <c r="B198" s="44"/>
      <c r="C198" s="278" t="s">
        <v>871</v>
      </c>
      <c r="D198" s="278" t="s">
        <v>872</v>
      </c>
      <c r="E198" s="17" t="s">
        <v>410</v>
      </c>
      <c r="F198" s="279">
        <v>832.764</v>
      </c>
      <c r="G198" s="38"/>
      <c r="H198" s="44"/>
    </row>
    <row r="199" spans="1:8" s="2" customFormat="1" ht="16.8" customHeight="1">
      <c r="A199" s="38"/>
      <c r="B199" s="44"/>
      <c r="C199" s="274" t="s">
        <v>261</v>
      </c>
      <c r="D199" s="275" t="s">
        <v>19</v>
      </c>
      <c r="E199" s="276" t="s">
        <v>19</v>
      </c>
      <c r="F199" s="277">
        <v>95.5</v>
      </c>
      <c r="G199" s="38"/>
      <c r="H199" s="44"/>
    </row>
    <row r="200" spans="1:8" s="2" customFormat="1" ht="16.8" customHeight="1">
      <c r="A200" s="38"/>
      <c r="B200" s="44"/>
      <c r="C200" s="278" t="s">
        <v>261</v>
      </c>
      <c r="D200" s="278" t="s">
        <v>325</v>
      </c>
      <c r="E200" s="17" t="s">
        <v>19</v>
      </c>
      <c r="F200" s="279">
        <v>95.5</v>
      </c>
      <c r="G200" s="38"/>
      <c r="H200" s="44"/>
    </row>
    <row r="201" spans="1:8" s="2" customFormat="1" ht="16.8" customHeight="1">
      <c r="A201" s="38"/>
      <c r="B201" s="44"/>
      <c r="C201" s="280" t="s">
        <v>1178</v>
      </c>
      <c r="D201" s="38"/>
      <c r="E201" s="38"/>
      <c r="F201" s="38"/>
      <c r="G201" s="38"/>
      <c r="H201" s="44"/>
    </row>
    <row r="202" spans="1:8" s="2" customFormat="1" ht="16.8" customHeight="1">
      <c r="A202" s="38"/>
      <c r="B202" s="44"/>
      <c r="C202" s="278" t="s">
        <v>320</v>
      </c>
      <c r="D202" s="278" t="s">
        <v>321</v>
      </c>
      <c r="E202" s="17" t="s">
        <v>312</v>
      </c>
      <c r="F202" s="279">
        <v>95.5</v>
      </c>
      <c r="G202" s="38"/>
      <c r="H202" s="44"/>
    </row>
    <row r="203" spans="1:8" s="2" customFormat="1" ht="16.8" customHeight="1">
      <c r="A203" s="38"/>
      <c r="B203" s="44"/>
      <c r="C203" s="278" t="s">
        <v>332</v>
      </c>
      <c r="D203" s="278" t="s">
        <v>333</v>
      </c>
      <c r="E203" s="17" t="s">
        <v>312</v>
      </c>
      <c r="F203" s="279">
        <v>473.6</v>
      </c>
      <c r="G203" s="38"/>
      <c r="H203" s="44"/>
    </row>
    <row r="204" spans="1:8" s="2" customFormat="1" ht="16.8" customHeight="1">
      <c r="A204" s="38"/>
      <c r="B204" s="44"/>
      <c r="C204" s="274" t="s">
        <v>237</v>
      </c>
      <c r="D204" s="275" t="s">
        <v>19</v>
      </c>
      <c r="E204" s="276" t="s">
        <v>19</v>
      </c>
      <c r="F204" s="277">
        <v>5</v>
      </c>
      <c r="G204" s="38"/>
      <c r="H204" s="44"/>
    </row>
    <row r="205" spans="1:8" s="2" customFormat="1" ht="16.8" customHeight="1">
      <c r="A205" s="38"/>
      <c r="B205" s="44"/>
      <c r="C205" s="278" t="s">
        <v>237</v>
      </c>
      <c r="D205" s="278" t="s">
        <v>625</v>
      </c>
      <c r="E205" s="17" t="s">
        <v>19</v>
      </c>
      <c r="F205" s="279">
        <v>5</v>
      </c>
      <c r="G205" s="38"/>
      <c r="H205" s="44"/>
    </row>
    <row r="206" spans="1:8" s="2" customFormat="1" ht="16.8" customHeight="1">
      <c r="A206" s="38"/>
      <c r="B206" s="44"/>
      <c r="C206" s="280" t="s">
        <v>1178</v>
      </c>
      <c r="D206" s="38"/>
      <c r="E206" s="38"/>
      <c r="F206" s="38"/>
      <c r="G206" s="38"/>
      <c r="H206" s="44"/>
    </row>
    <row r="207" spans="1:8" s="2" customFormat="1" ht="16.8" customHeight="1">
      <c r="A207" s="38"/>
      <c r="B207" s="44"/>
      <c r="C207" s="278" t="s">
        <v>620</v>
      </c>
      <c r="D207" s="278" t="s">
        <v>621</v>
      </c>
      <c r="E207" s="17" t="s">
        <v>178</v>
      </c>
      <c r="F207" s="279">
        <v>5</v>
      </c>
      <c r="G207" s="38"/>
      <c r="H207" s="44"/>
    </row>
    <row r="208" spans="1:8" s="2" customFormat="1" ht="16.8" customHeight="1">
      <c r="A208" s="38"/>
      <c r="B208" s="44"/>
      <c r="C208" s="278" t="s">
        <v>642</v>
      </c>
      <c r="D208" s="278" t="s">
        <v>643</v>
      </c>
      <c r="E208" s="17" t="s">
        <v>178</v>
      </c>
      <c r="F208" s="279">
        <v>5</v>
      </c>
      <c r="G208" s="38"/>
      <c r="H208" s="44"/>
    </row>
    <row r="209" spans="1:8" s="2" customFormat="1" ht="16.8" customHeight="1">
      <c r="A209" s="38"/>
      <c r="B209" s="44"/>
      <c r="C209" s="278" t="s">
        <v>651</v>
      </c>
      <c r="D209" s="278" t="s">
        <v>652</v>
      </c>
      <c r="E209" s="17" t="s">
        <v>178</v>
      </c>
      <c r="F209" s="279">
        <v>5</v>
      </c>
      <c r="G209" s="38"/>
      <c r="H209" s="44"/>
    </row>
    <row r="210" spans="1:8" s="2" customFormat="1" ht="16.8" customHeight="1">
      <c r="A210" s="38"/>
      <c r="B210" s="44"/>
      <c r="C210" s="278" t="s">
        <v>647</v>
      </c>
      <c r="D210" s="278" t="s">
        <v>648</v>
      </c>
      <c r="E210" s="17" t="s">
        <v>178</v>
      </c>
      <c r="F210" s="279">
        <v>5</v>
      </c>
      <c r="G210" s="38"/>
      <c r="H210" s="44"/>
    </row>
    <row r="211" spans="1:8" s="2" customFormat="1" ht="16.8" customHeight="1">
      <c r="A211" s="38"/>
      <c r="B211" s="44"/>
      <c r="C211" s="278" t="s">
        <v>627</v>
      </c>
      <c r="D211" s="278" t="s">
        <v>628</v>
      </c>
      <c r="E211" s="17" t="s">
        <v>178</v>
      </c>
      <c r="F211" s="279">
        <v>5</v>
      </c>
      <c r="G211" s="38"/>
      <c r="H211" s="44"/>
    </row>
    <row r="212" spans="1:8" s="2" customFormat="1" ht="16.8" customHeight="1">
      <c r="A212" s="38"/>
      <c r="B212" s="44"/>
      <c r="C212" s="278" t="s">
        <v>634</v>
      </c>
      <c r="D212" s="278" t="s">
        <v>635</v>
      </c>
      <c r="E212" s="17" t="s">
        <v>178</v>
      </c>
      <c r="F212" s="279">
        <v>5</v>
      </c>
      <c r="G212" s="38"/>
      <c r="H212" s="44"/>
    </row>
    <row r="213" spans="1:8" s="2" customFormat="1" ht="16.8" customHeight="1">
      <c r="A213" s="38"/>
      <c r="B213" s="44"/>
      <c r="C213" s="278" t="s">
        <v>630</v>
      </c>
      <c r="D213" s="278" t="s">
        <v>631</v>
      </c>
      <c r="E213" s="17" t="s">
        <v>178</v>
      </c>
      <c r="F213" s="279">
        <v>5</v>
      </c>
      <c r="G213" s="38"/>
      <c r="H213" s="44"/>
    </row>
    <row r="214" spans="1:8" s="2" customFormat="1" ht="16.8" customHeight="1">
      <c r="A214" s="38"/>
      <c r="B214" s="44"/>
      <c r="C214" s="278" t="s">
        <v>638</v>
      </c>
      <c r="D214" s="278" t="s">
        <v>639</v>
      </c>
      <c r="E214" s="17" t="s">
        <v>178</v>
      </c>
      <c r="F214" s="279">
        <v>5</v>
      </c>
      <c r="G214" s="38"/>
      <c r="H214" s="44"/>
    </row>
    <row r="215" spans="1:8" s="2" customFormat="1" ht="16.8" customHeight="1">
      <c r="A215" s="38"/>
      <c r="B215" s="44"/>
      <c r="C215" s="274" t="s">
        <v>556</v>
      </c>
      <c r="D215" s="275" t="s">
        <v>19</v>
      </c>
      <c r="E215" s="276" t="s">
        <v>19</v>
      </c>
      <c r="F215" s="277">
        <v>476</v>
      </c>
      <c r="G215" s="38"/>
      <c r="H215" s="44"/>
    </row>
    <row r="216" spans="1:8" s="2" customFormat="1" ht="16.8" customHeight="1">
      <c r="A216" s="38"/>
      <c r="B216" s="44"/>
      <c r="C216" s="278" t="s">
        <v>556</v>
      </c>
      <c r="D216" s="278" t="s">
        <v>557</v>
      </c>
      <c r="E216" s="17" t="s">
        <v>19</v>
      </c>
      <c r="F216" s="279">
        <v>476</v>
      </c>
      <c r="G216" s="38"/>
      <c r="H216" s="44"/>
    </row>
    <row r="217" spans="1:8" s="2" customFormat="1" ht="16.8" customHeight="1">
      <c r="A217" s="38"/>
      <c r="B217" s="44"/>
      <c r="C217" s="274" t="s">
        <v>223</v>
      </c>
      <c r="D217" s="275" t="s">
        <v>19</v>
      </c>
      <c r="E217" s="276" t="s">
        <v>19</v>
      </c>
      <c r="F217" s="277">
        <v>877</v>
      </c>
      <c r="G217" s="38"/>
      <c r="H217" s="44"/>
    </row>
    <row r="218" spans="1:8" s="2" customFormat="1" ht="16.8" customHeight="1">
      <c r="A218" s="38"/>
      <c r="B218" s="44"/>
      <c r="C218" s="278" t="s">
        <v>223</v>
      </c>
      <c r="D218" s="278" t="s">
        <v>548</v>
      </c>
      <c r="E218" s="17" t="s">
        <v>19</v>
      </c>
      <c r="F218" s="279">
        <v>877</v>
      </c>
      <c r="G218" s="38"/>
      <c r="H218" s="44"/>
    </row>
    <row r="219" spans="1:8" s="2" customFormat="1" ht="16.8" customHeight="1">
      <c r="A219" s="38"/>
      <c r="B219" s="44"/>
      <c r="C219" s="280" t="s">
        <v>1178</v>
      </c>
      <c r="D219" s="38"/>
      <c r="E219" s="38"/>
      <c r="F219" s="38"/>
      <c r="G219" s="38"/>
      <c r="H219" s="44"/>
    </row>
    <row r="220" spans="1:8" s="2" customFormat="1" ht="16.8" customHeight="1">
      <c r="A220" s="38"/>
      <c r="B220" s="44"/>
      <c r="C220" s="278" t="s">
        <v>543</v>
      </c>
      <c r="D220" s="278" t="s">
        <v>544</v>
      </c>
      <c r="E220" s="17" t="s">
        <v>312</v>
      </c>
      <c r="F220" s="279">
        <v>877</v>
      </c>
      <c r="G220" s="38"/>
      <c r="H220" s="44"/>
    </row>
    <row r="221" spans="1:8" s="2" customFormat="1" ht="16.8" customHeight="1">
      <c r="A221" s="38"/>
      <c r="B221" s="44"/>
      <c r="C221" s="278" t="s">
        <v>474</v>
      </c>
      <c r="D221" s="278" t="s">
        <v>475</v>
      </c>
      <c r="E221" s="17" t="s">
        <v>312</v>
      </c>
      <c r="F221" s="279">
        <v>946</v>
      </c>
      <c r="G221" s="38"/>
      <c r="H221" s="44"/>
    </row>
    <row r="222" spans="1:8" s="2" customFormat="1" ht="16.8" customHeight="1">
      <c r="A222" s="38"/>
      <c r="B222" s="44"/>
      <c r="C222" s="278" t="s">
        <v>518</v>
      </c>
      <c r="D222" s="278" t="s">
        <v>519</v>
      </c>
      <c r="E222" s="17" t="s">
        <v>312</v>
      </c>
      <c r="F222" s="279">
        <v>877</v>
      </c>
      <c r="G222" s="38"/>
      <c r="H222" s="44"/>
    </row>
    <row r="223" spans="1:8" s="2" customFormat="1" ht="16.8" customHeight="1">
      <c r="A223" s="38"/>
      <c r="B223" s="44"/>
      <c r="C223" s="278" t="s">
        <v>532</v>
      </c>
      <c r="D223" s="278" t="s">
        <v>533</v>
      </c>
      <c r="E223" s="17" t="s">
        <v>312</v>
      </c>
      <c r="F223" s="279">
        <v>877</v>
      </c>
      <c r="G223" s="38"/>
      <c r="H223" s="44"/>
    </row>
    <row r="224" spans="1:8" s="2" customFormat="1" ht="16.8" customHeight="1">
      <c r="A224" s="38"/>
      <c r="B224" s="44"/>
      <c r="C224" s="278" t="s">
        <v>538</v>
      </c>
      <c r="D224" s="278" t="s">
        <v>539</v>
      </c>
      <c r="E224" s="17" t="s">
        <v>312</v>
      </c>
      <c r="F224" s="279">
        <v>877</v>
      </c>
      <c r="G224" s="38"/>
      <c r="H224" s="44"/>
    </row>
    <row r="225" spans="1:8" s="2" customFormat="1" ht="16.8" customHeight="1">
      <c r="A225" s="38"/>
      <c r="B225" s="44"/>
      <c r="C225" s="278" t="s">
        <v>783</v>
      </c>
      <c r="D225" s="278" t="s">
        <v>784</v>
      </c>
      <c r="E225" s="17" t="s">
        <v>312</v>
      </c>
      <c r="F225" s="279">
        <v>877</v>
      </c>
      <c r="G225" s="38"/>
      <c r="H225" s="44"/>
    </row>
    <row r="226" spans="1:8" s="2" customFormat="1" ht="16.8" customHeight="1">
      <c r="A226" s="38"/>
      <c r="B226" s="44"/>
      <c r="C226" s="278" t="s">
        <v>790</v>
      </c>
      <c r="D226" s="278" t="s">
        <v>791</v>
      </c>
      <c r="E226" s="17" t="s">
        <v>312</v>
      </c>
      <c r="F226" s="279">
        <v>877</v>
      </c>
      <c r="G226" s="38"/>
      <c r="H226" s="44"/>
    </row>
    <row r="227" spans="1:8" s="2" customFormat="1" ht="16.8" customHeight="1">
      <c r="A227" s="38"/>
      <c r="B227" s="44"/>
      <c r="C227" s="274" t="s">
        <v>920</v>
      </c>
      <c r="D227" s="275" t="s">
        <v>19</v>
      </c>
      <c r="E227" s="276" t="s">
        <v>19</v>
      </c>
      <c r="F227" s="277">
        <v>2.5</v>
      </c>
      <c r="G227" s="38"/>
      <c r="H227" s="44"/>
    </row>
    <row r="228" spans="1:8" s="2" customFormat="1" ht="16.8" customHeight="1">
      <c r="A228" s="38"/>
      <c r="B228" s="44"/>
      <c r="C228" s="278" t="s">
        <v>920</v>
      </c>
      <c r="D228" s="278" t="s">
        <v>934</v>
      </c>
      <c r="E228" s="17" t="s">
        <v>19</v>
      </c>
      <c r="F228" s="279">
        <v>2.5</v>
      </c>
      <c r="G228" s="38"/>
      <c r="H228" s="44"/>
    </row>
    <row r="229" spans="1:8" s="2" customFormat="1" ht="16.8" customHeight="1">
      <c r="A229" s="38"/>
      <c r="B229" s="44"/>
      <c r="C229" s="274" t="s">
        <v>240</v>
      </c>
      <c r="D229" s="275" t="s">
        <v>19</v>
      </c>
      <c r="E229" s="276" t="s">
        <v>19</v>
      </c>
      <c r="F229" s="277">
        <v>13.5</v>
      </c>
      <c r="G229" s="38"/>
      <c r="H229" s="44"/>
    </row>
    <row r="230" spans="1:8" s="2" customFormat="1" ht="16.8" customHeight="1">
      <c r="A230" s="38"/>
      <c r="B230" s="44"/>
      <c r="C230" s="278" t="s">
        <v>240</v>
      </c>
      <c r="D230" s="278" t="s">
        <v>399</v>
      </c>
      <c r="E230" s="17" t="s">
        <v>19</v>
      </c>
      <c r="F230" s="279">
        <v>13.5</v>
      </c>
      <c r="G230" s="38"/>
      <c r="H230" s="44"/>
    </row>
    <row r="231" spans="1:8" s="2" customFormat="1" ht="16.8" customHeight="1">
      <c r="A231" s="38"/>
      <c r="B231" s="44"/>
      <c r="C231" s="280" t="s">
        <v>1178</v>
      </c>
      <c r="D231" s="38"/>
      <c r="E231" s="38"/>
      <c r="F231" s="38"/>
      <c r="G231" s="38"/>
      <c r="H231" s="44"/>
    </row>
    <row r="232" spans="1:8" s="2" customFormat="1" ht="16.8" customHeight="1">
      <c r="A232" s="38"/>
      <c r="B232" s="44"/>
      <c r="C232" s="278" t="s">
        <v>393</v>
      </c>
      <c r="D232" s="278" t="s">
        <v>394</v>
      </c>
      <c r="E232" s="17" t="s">
        <v>367</v>
      </c>
      <c r="F232" s="279">
        <v>13.5</v>
      </c>
      <c r="G232" s="38"/>
      <c r="H232" s="44"/>
    </row>
    <row r="233" spans="1:8" s="2" customFormat="1" ht="16.8" customHeight="1">
      <c r="A233" s="38"/>
      <c r="B233" s="44"/>
      <c r="C233" s="278" t="s">
        <v>419</v>
      </c>
      <c r="D233" s="278" t="s">
        <v>420</v>
      </c>
      <c r="E233" s="17" t="s">
        <v>367</v>
      </c>
      <c r="F233" s="279">
        <v>506.64</v>
      </c>
      <c r="G233" s="38"/>
      <c r="H233" s="44"/>
    </row>
    <row r="234" spans="1:8" s="2" customFormat="1" ht="26.4" customHeight="1">
      <c r="A234" s="38"/>
      <c r="B234" s="44"/>
      <c r="C234" s="273" t="s">
        <v>1179</v>
      </c>
      <c r="D234" s="273" t="s">
        <v>88</v>
      </c>
      <c r="E234" s="38"/>
      <c r="F234" s="38"/>
      <c r="G234" s="38"/>
      <c r="H234" s="44"/>
    </row>
    <row r="235" spans="1:8" s="2" customFormat="1" ht="16.8" customHeight="1">
      <c r="A235" s="38"/>
      <c r="B235" s="44"/>
      <c r="C235" s="274" t="s">
        <v>914</v>
      </c>
      <c r="D235" s="275" t="s">
        <v>19</v>
      </c>
      <c r="E235" s="276" t="s">
        <v>19</v>
      </c>
      <c r="F235" s="277">
        <v>10</v>
      </c>
      <c r="G235" s="38"/>
      <c r="H235" s="44"/>
    </row>
    <row r="236" spans="1:8" s="2" customFormat="1" ht="16.8" customHeight="1">
      <c r="A236" s="38"/>
      <c r="B236" s="44"/>
      <c r="C236" s="278" t="s">
        <v>914</v>
      </c>
      <c r="D236" s="278" t="s">
        <v>168</v>
      </c>
      <c r="E236" s="17" t="s">
        <v>19</v>
      </c>
      <c r="F236" s="279">
        <v>10</v>
      </c>
      <c r="G236" s="38"/>
      <c r="H236" s="44"/>
    </row>
    <row r="237" spans="1:8" s="2" customFormat="1" ht="16.8" customHeight="1">
      <c r="A237" s="38"/>
      <c r="B237" s="44"/>
      <c r="C237" s="280" t="s">
        <v>1178</v>
      </c>
      <c r="D237" s="38"/>
      <c r="E237" s="38"/>
      <c r="F237" s="38"/>
      <c r="G237" s="38"/>
      <c r="H237" s="44"/>
    </row>
    <row r="238" spans="1:8" s="2" customFormat="1" ht="16.8" customHeight="1">
      <c r="A238" s="38"/>
      <c r="B238" s="44"/>
      <c r="C238" s="278" t="s">
        <v>1005</v>
      </c>
      <c r="D238" s="278" t="s">
        <v>1006</v>
      </c>
      <c r="E238" s="17" t="s">
        <v>360</v>
      </c>
      <c r="F238" s="279">
        <v>10</v>
      </c>
      <c r="G238" s="38"/>
      <c r="H238" s="44"/>
    </row>
    <row r="239" spans="1:8" s="2" customFormat="1" ht="16.8" customHeight="1">
      <c r="A239" s="38"/>
      <c r="B239" s="44"/>
      <c r="C239" s="278" t="s">
        <v>1010</v>
      </c>
      <c r="D239" s="278" t="s">
        <v>1011</v>
      </c>
      <c r="E239" s="17" t="s">
        <v>1003</v>
      </c>
      <c r="F239" s="279">
        <v>10</v>
      </c>
      <c r="G239" s="38"/>
      <c r="H239" s="44"/>
    </row>
    <row r="240" spans="1:8" s="2" customFormat="1" ht="16.8" customHeight="1">
      <c r="A240" s="38"/>
      <c r="B240" s="44"/>
      <c r="C240" s="274" t="s">
        <v>909</v>
      </c>
      <c r="D240" s="275" t="s">
        <v>19</v>
      </c>
      <c r="E240" s="276" t="s">
        <v>19</v>
      </c>
      <c r="F240" s="277">
        <v>284</v>
      </c>
      <c r="G240" s="38"/>
      <c r="H240" s="44"/>
    </row>
    <row r="241" spans="1:8" s="2" customFormat="1" ht="16.8" customHeight="1">
      <c r="A241" s="38"/>
      <c r="B241" s="44"/>
      <c r="C241" s="278" t="s">
        <v>909</v>
      </c>
      <c r="D241" s="278" t="s">
        <v>910</v>
      </c>
      <c r="E241" s="17" t="s">
        <v>19</v>
      </c>
      <c r="F241" s="279">
        <v>284</v>
      </c>
      <c r="G241" s="38"/>
      <c r="H241" s="44"/>
    </row>
    <row r="242" spans="1:8" s="2" customFormat="1" ht="16.8" customHeight="1">
      <c r="A242" s="38"/>
      <c r="B242" s="44"/>
      <c r="C242" s="280" t="s">
        <v>1178</v>
      </c>
      <c r="D242" s="38"/>
      <c r="E242" s="38"/>
      <c r="F242" s="38"/>
      <c r="G242" s="38"/>
      <c r="H242" s="44"/>
    </row>
    <row r="243" spans="1:8" s="2" customFormat="1" ht="16.8" customHeight="1">
      <c r="A243" s="38"/>
      <c r="B243" s="44"/>
      <c r="C243" s="278" t="s">
        <v>1031</v>
      </c>
      <c r="D243" s="278" t="s">
        <v>1032</v>
      </c>
      <c r="E243" s="17" t="s">
        <v>360</v>
      </c>
      <c r="F243" s="279">
        <v>284</v>
      </c>
      <c r="G243" s="38"/>
      <c r="H243" s="44"/>
    </row>
    <row r="244" spans="1:8" s="2" customFormat="1" ht="16.8" customHeight="1">
      <c r="A244" s="38"/>
      <c r="B244" s="44"/>
      <c r="C244" s="278" t="s">
        <v>1067</v>
      </c>
      <c r="D244" s="278" t="s">
        <v>1068</v>
      </c>
      <c r="E244" s="17" t="s">
        <v>360</v>
      </c>
      <c r="F244" s="279">
        <v>284</v>
      </c>
      <c r="G244" s="38"/>
      <c r="H244" s="44"/>
    </row>
    <row r="245" spans="1:8" s="2" customFormat="1" ht="16.8" customHeight="1">
      <c r="A245" s="38"/>
      <c r="B245" s="44"/>
      <c r="C245" s="278" t="s">
        <v>1072</v>
      </c>
      <c r="D245" s="278" t="s">
        <v>1073</v>
      </c>
      <c r="E245" s="17" t="s">
        <v>360</v>
      </c>
      <c r="F245" s="279">
        <v>284</v>
      </c>
      <c r="G245" s="38"/>
      <c r="H245" s="44"/>
    </row>
    <row r="246" spans="1:8" s="2" customFormat="1" ht="16.8" customHeight="1">
      <c r="A246" s="38"/>
      <c r="B246" s="44"/>
      <c r="C246" s="278" t="s">
        <v>1077</v>
      </c>
      <c r="D246" s="278" t="s">
        <v>1078</v>
      </c>
      <c r="E246" s="17" t="s">
        <v>367</v>
      </c>
      <c r="F246" s="279">
        <v>14.2</v>
      </c>
      <c r="G246" s="38"/>
      <c r="H246" s="44"/>
    </row>
    <row r="247" spans="1:8" s="2" customFormat="1" ht="16.8" customHeight="1">
      <c r="A247" s="38"/>
      <c r="B247" s="44"/>
      <c r="C247" s="278" t="s">
        <v>1091</v>
      </c>
      <c r="D247" s="278" t="s">
        <v>1092</v>
      </c>
      <c r="E247" s="17" t="s">
        <v>360</v>
      </c>
      <c r="F247" s="279">
        <v>284</v>
      </c>
      <c r="G247" s="38"/>
      <c r="H247" s="44"/>
    </row>
    <row r="248" spans="1:8" s="2" customFormat="1" ht="16.8" customHeight="1">
      <c r="A248" s="38"/>
      <c r="B248" s="44"/>
      <c r="C248" s="278" t="s">
        <v>889</v>
      </c>
      <c r="D248" s="278" t="s">
        <v>890</v>
      </c>
      <c r="E248" s="17" t="s">
        <v>360</v>
      </c>
      <c r="F248" s="279">
        <v>284</v>
      </c>
      <c r="G248" s="38"/>
      <c r="H248" s="44"/>
    </row>
    <row r="249" spans="1:8" s="2" customFormat="1" ht="16.8" customHeight="1">
      <c r="A249" s="38"/>
      <c r="B249" s="44"/>
      <c r="C249" s="278" t="s">
        <v>1097</v>
      </c>
      <c r="D249" s="278" t="s">
        <v>1098</v>
      </c>
      <c r="E249" s="17" t="s">
        <v>360</v>
      </c>
      <c r="F249" s="279">
        <v>568</v>
      </c>
      <c r="G249" s="38"/>
      <c r="H249" s="44"/>
    </row>
    <row r="250" spans="1:8" s="2" customFormat="1" ht="16.8" customHeight="1">
      <c r="A250" s="38"/>
      <c r="B250" s="44"/>
      <c r="C250" s="278" t="s">
        <v>1036</v>
      </c>
      <c r="D250" s="278" t="s">
        <v>1037</v>
      </c>
      <c r="E250" s="17" t="s">
        <v>360</v>
      </c>
      <c r="F250" s="279">
        <v>284</v>
      </c>
      <c r="G250" s="38"/>
      <c r="H250" s="44"/>
    </row>
    <row r="251" spans="1:8" s="2" customFormat="1" ht="16.8" customHeight="1">
      <c r="A251" s="38"/>
      <c r="B251" s="44"/>
      <c r="C251" s="278" t="s">
        <v>1103</v>
      </c>
      <c r="D251" s="278" t="s">
        <v>1104</v>
      </c>
      <c r="E251" s="17" t="s">
        <v>360</v>
      </c>
      <c r="F251" s="279">
        <v>585.04</v>
      </c>
      <c r="G251" s="38"/>
      <c r="H251" s="44"/>
    </row>
    <row r="252" spans="1:8" s="2" customFormat="1" ht="16.8" customHeight="1">
      <c r="A252" s="38"/>
      <c r="B252" s="44"/>
      <c r="C252" s="274" t="s">
        <v>911</v>
      </c>
      <c r="D252" s="275" t="s">
        <v>19</v>
      </c>
      <c r="E252" s="276" t="s">
        <v>19</v>
      </c>
      <c r="F252" s="277">
        <v>60</v>
      </c>
      <c r="G252" s="38"/>
      <c r="H252" s="44"/>
    </row>
    <row r="253" spans="1:8" s="2" customFormat="1" ht="16.8" customHeight="1">
      <c r="A253" s="38"/>
      <c r="B253" s="44"/>
      <c r="C253" s="278" t="s">
        <v>911</v>
      </c>
      <c r="D253" s="278" t="s">
        <v>683</v>
      </c>
      <c r="E253" s="17" t="s">
        <v>19</v>
      </c>
      <c r="F253" s="279">
        <v>60</v>
      </c>
      <c r="G253" s="38"/>
      <c r="H253" s="44"/>
    </row>
    <row r="254" spans="1:8" s="2" customFormat="1" ht="16.8" customHeight="1">
      <c r="A254" s="38"/>
      <c r="B254" s="44"/>
      <c r="C254" s="280" t="s">
        <v>1178</v>
      </c>
      <c r="D254" s="38"/>
      <c r="E254" s="38"/>
      <c r="F254" s="38"/>
      <c r="G254" s="38"/>
      <c r="H254" s="44"/>
    </row>
    <row r="255" spans="1:8" s="2" customFormat="1" ht="16.8" customHeight="1">
      <c r="A255" s="38"/>
      <c r="B255" s="44"/>
      <c r="C255" s="278" t="s">
        <v>1039</v>
      </c>
      <c r="D255" s="278" t="s">
        <v>1040</v>
      </c>
      <c r="E255" s="17" t="s">
        <v>360</v>
      </c>
      <c r="F255" s="279">
        <v>60</v>
      </c>
      <c r="G255" s="38"/>
      <c r="H255" s="44"/>
    </row>
    <row r="256" spans="1:8" s="2" customFormat="1" ht="16.8" customHeight="1">
      <c r="A256" s="38"/>
      <c r="B256" s="44"/>
      <c r="C256" s="278" t="s">
        <v>1044</v>
      </c>
      <c r="D256" s="278" t="s">
        <v>1045</v>
      </c>
      <c r="E256" s="17" t="s">
        <v>360</v>
      </c>
      <c r="F256" s="279">
        <v>60</v>
      </c>
      <c r="G256" s="38"/>
      <c r="H256" s="44"/>
    </row>
    <row r="257" spans="1:8" s="2" customFormat="1" ht="16.8" customHeight="1">
      <c r="A257" s="38"/>
      <c r="B257" s="44"/>
      <c r="C257" s="274" t="s">
        <v>918</v>
      </c>
      <c r="D257" s="275" t="s">
        <v>19</v>
      </c>
      <c r="E257" s="276" t="s">
        <v>19</v>
      </c>
      <c r="F257" s="277">
        <v>13</v>
      </c>
      <c r="G257" s="38"/>
      <c r="H257" s="44"/>
    </row>
    <row r="258" spans="1:8" s="2" customFormat="1" ht="16.8" customHeight="1">
      <c r="A258" s="38"/>
      <c r="B258" s="44"/>
      <c r="C258" s="278" t="s">
        <v>918</v>
      </c>
      <c r="D258" s="278" t="s">
        <v>187</v>
      </c>
      <c r="E258" s="17" t="s">
        <v>19</v>
      </c>
      <c r="F258" s="279">
        <v>13</v>
      </c>
      <c r="G258" s="38"/>
      <c r="H258" s="44"/>
    </row>
    <row r="259" spans="1:8" s="2" customFormat="1" ht="16.8" customHeight="1">
      <c r="A259" s="38"/>
      <c r="B259" s="44"/>
      <c r="C259" s="280" t="s">
        <v>1178</v>
      </c>
      <c r="D259" s="38"/>
      <c r="E259" s="38"/>
      <c r="F259" s="38"/>
      <c r="G259" s="38"/>
      <c r="H259" s="44"/>
    </row>
    <row r="260" spans="1:8" s="2" customFormat="1" ht="16.8" customHeight="1">
      <c r="A260" s="38"/>
      <c r="B260" s="44"/>
      <c r="C260" s="278" t="s">
        <v>1143</v>
      </c>
      <c r="D260" s="278" t="s">
        <v>1144</v>
      </c>
      <c r="E260" s="17" t="s">
        <v>312</v>
      </c>
      <c r="F260" s="279">
        <v>13</v>
      </c>
      <c r="G260" s="38"/>
      <c r="H260" s="44"/>
    </row>
    <row r="261" spans="1:8" s="2" customFormat="1" ht="16.8" customHeight="1">
      <c r="A261" s="38"/>
      <c r="B261" s="44"/>
      <c r="C261" s="278" t="s">
        <v>1110</v>
      </c>
      <c r="D261" s="278" t="s">
        <v>1111</v>
      </c>
      <c r="E261" s="17" t="s">
        <v>312</v>
      </c>
      <c r="F261" s="279">
        <v>54</v>
      </c>
      <c r="G261" s="38"/>
      <c r="H261" s="44"/>
    </row>
    <row r="262" spans="1:8" s="2" customFormat="1" ht="16.8" customHeight="1">
      <c r="A262" s="38"/>
      <c r="B262" s="44"/>
      <c r="C262" s="278" t="s">
        <v>1122</v>
      </c>
      <c r="D262" s="278" t="s">
        <v>1123</v>
      </c>
      <c r="E262" s="17" t="s">
        <v>312</v>
      </c>
      <c r="F262" s="279">
        <v>13</v>
      </c>
      <c r="G262" s="38"/>
      <c r="H262" s="44"/>
    </row>
    <row r="263" spans="1:8" s="2" customFormat="1" ht="16.8" customHeight="1">
      <c r="A263" s="38"/>
      <c r="B263" s="44"/>
      <c r="C263" s="274" t="s">
        <v>915</v>
      </c>
      <c r="D263" s="275" t="s">
        <v>19</v>
      </c>
      <c r="E263" s="276" t="s">
        <v>19</v>
      </c>
      <c r="F263" s="277">
        <v>6.5</v>
      </c>
      <c r="G263" s="38"/>
      <c r="H263" s="44"/>
    </row>
    <row r="264" spans="1:8" s="2" customFormat="1" ht="16.8" customHeight="1">
      <c r="A264" s="38"/>
      <c r="B264" s="44"/>
      <c r="C264" s="278" t="s">
        <v>915</v>
      </c>
      <c r="D264" s="278" t="s">
        <v>916</v>
      </c>
      <c r="E264" s="17" t="s">
        <v>19</v>
      </c>
      <c r="F264" s="279">
        <v>6.5</v>
      </c>
      <c r="G264" s="38"/>
      <c r="H264" s="44"/>
    </row>
    <row r="265" spans="1:8" s="2" customFormat="1" ht="16.8" customHeight="1">
      <c r="A265" s="38"/>
      <c r="B265" s="44"/>
      <c r="C265" s="280" t="s">
        <v>1178</v>
      </c>
      <c r="D265" s="38"/>
      <c r="E265" s="38"/>
      <c r="F265" s="38"/>
      <c r="G265" s="38"/>
      <c r="H265" s="44"/>
    </row>
    <row r="266" spans="1:8" s="2" customFormat="1" ht="16.8" customHeight="1">
      <c r="A266" s="38"/>
      <c r="B266" s="44"/>
      <c r="C266" s="278" t="s">
        <v>1138</v>
      </c>
      <c r="D266" s="278" t="s">
        <v>1139</v>
      </c>
      <c r="E266" s="17" t="s">
        <v>312</v>
      </c>
      <c r="F266" s="279">
        <v>6.5</v>
      </c>
      <c r="G266" s="38"/>
      <c r="H266" s="44"/>
    </row>
    <row r="267" spans="1:8" s="2" customFormat="1" ht="16.8" customHeight="1">
      <c r="A267" s="38"/>
      <c r="B267" s="44"/>
      <c r="C267" s="278" t="s">
        <v>1110</v>
      </c>
      <c r="D267" s="278" t="s">
        <v>1111</v>
      </c>
      <c r="E267" s="17" t="s">
        <v>312</v>
      </c>
      <c r="F267" s="279">
        <v>54</v>
      </c>
      <c r="G267" s="38"/>
      <c r="H267" s="44"/>
    </row>
    <row r="268" spans="1:8" s="2" customFormat="1" ht="16.8" customHeight="1">
      <c r="A268" s="38"/>
      <c r="B268" s="44"/>
      <c r="C268" s="278" t="s">
        <v>1116</v>
      </c>
      <c r="D268" s="278" t="s">
        <v>1117</v>
      </c>
      <c r="E268" s="17" t="s">
        <v>312</v>
      </c>
      <c r="F268" s="279">
        <v>6.5</v>
      </c>
      <c r="G268" s="38"/>
      <c r="H268" s="44"/>
    </row>
    <row r="269" spans="1:8" s="2" customFormat="1" ht="16.8" customHeight="1">
      <c r="A269" s="38"/>
      <c r="B269" s="44"/>
      <c r="C269" s="274" t="s">
        <v>912</v>
      </c>
      <c r="D269" s="275" t="s">
        <v>19</v>
      </c>
      <c r="E269" s="276" t="s">
        <v>19</v>
      </c>
      <c r="F269" s="277">
        <v>10</v>
      </c>
      <c r="G269" s="38"/>
      <c r="H269" s="44"/>
    </row>
    <row r="270" spans="1:8" s="2" customFormat="1" ht="16.8" customHeight="1">
      <c r="A270" s="38"/>
      <c r="B270" s="44"/>
      <c r="C270" s="278" t="s">
        <v>912</v>
      </c>
      <c r="D270" s="278" t="s">
        <v>168</v>
      </c>
      <c r="E270" s="17" t="s">
        <v>19</v>
      </c>
      <c r="F270" s="279">
        <v>10</v>
      </c>
      <c r="G270" s="38"/>
      <c r="H270" s="44"/>
    </row>
    <row r="271" spans="1:8" s="2" customFormat="1" ht="16.8" customHeight="1">
      <c r="A271" s="38"/>
      <c r="B271" s="44"/>
      <c r="C271" s="280" t="s">
        <v>1178</v>
      </c>
      <c r="D271" s="38"/>
      <c r="E271" s="38"/>
      <c r="F271" s="38"/>
      <c r="G271" s="38"/>
      <c r="H271" s="44"/>
    </row>
    <row r="272" spans="1:8" s="2" customFormat="1" ht="16.8" customHeight="1">
      <c r="A272" s="38"/>
      <c r="B272" s="44"/>
      <c r="C272" s="278" t="s">
        <v>968</v>
      </c>
      <c r="D272" s="278" t="s">
        <v>969</v>
      </c>
      <c r="E272" s="17" t="s">
        <v>178</v>
      </c>
      <c r="F272" s="279">
        <v>10</v>
      </c>
      <c r="G272" s="38"/>
      <c r="H272" s="44"/>
    </row>
    <row r="273" spans="1:8" s="2" customFormat="1" ht="16.8" customHeight="1">
      <c r="A273" s="38"/>
      <c r="B273" s="44"/>
      <c r="C273" s="278" t="s">
        <v>978</v>
      </c>
      <c r="D273" s="278" t="s">
        <v>979</v>
      </c>
      <c r="E273" s="17" t="s">
        <v>178</v>
      </c>
      <c r="F273" s="279">
        <v>10</v>
      </c>
      <c r="G273" s="38"/>
      <c r="H273" s="44"/>
    </row>
    <row r="274" spans="1:8" s="2" customFormat="1" ht="16.8" customHeight="1">
      <c r="A274" s="38"/>
      <c r="B274" s="44"/>
      <c r="C274" s="278" t="s">
        <v>1013</v>
      </c>
      <c r="D274" s="278" t="s">
        <v>1014</v>
      </c>
      <c r="E274" s="17" t="s">
        <v>178</v>
      </c>
      <c r="F274" s="279">
        <v>10</v>
      </c>
      <c r="G274" s="38"/>
      <c r="H274" s="44"/>
    </row>
    <row r="275" spans="1:8" s="2" customFormat="1" ht="16.8" customHeight="1">
      <c r="A275" s="38"/>
      <c r="B275" s="44"/>
      <c r="C275" s="278" t="s">
        <v>1062</v>
      </c>
      <c r="D275" s="278" t="s">
        <v>1063</v>
      </c>
      <c r="E275" s="17" t="s">
        <v>367</v>
      </c>
      <c r="F275" s="279">
        <v>10</v>
      </c>
      <c r="G275" s="38"/>
      <c r="H275" s="44"/>
    </row>
    <row r="276" spans="1:8" s="2" customFormat="1" ht="16.8" customHeight="1">
      <c r="A276" s="38"/>
      <c r="B276" s="44"/>
      <c r="C276" s="278" t="s">
        <v>1084</v>
      </c>
      <c r="D276" s="278" t="s">
        <v>1085</v>
      </c>
      <c r="E276" s="17" t="s">
        <v>367</v>
      </c>
      <c r="F276" s="279">
        <v>2</v>
      </c>
      <c r="G276" s="38"/>
      <c r="H276" s="44"/>
    </row>
    <row r="277" spans="1:8" s="2" customFormat="1" ht="16.8" customHeight="1">
      <c r="A277" s="38"/>
      <c r="B277" s="44"/>
      <c r="C277" s="278" t="s">
        <v>898</v>
      </c>
      <c r="D277" s="278" t="s">
        <v>899</v>
      </c>
      <c r="E277" s="17" t="s">
        <v>360</v>
      </c>
      <c r="F277" s="279">
        <v>10</v>
      </c>
      <c r="G277" s="38"/>
      <c r="H277" s="44"/>
    </row>
    <row r="278" spans="1:8" s="2" customFormat="1" ht="16.8" customHeight="1">
      <c r="A278" s="38"/>
      <c r="B278" s="44"/>
      <c r="C278" s="278" t="s">
        <v>169</v>
      </c>
      <c r="D278" s="278" t="s">
        <v>1050</v>
      </c>
      <c r="E278" s="17" t="s">
        <v>178</v>
      </c>
      <c r="F278" s="279">
        <v>10</v>
      </c>
      <c r="G278" s="38"/>
      <c r="H278" s="44"/>
    </row>
    <row r="279" spans="1:8" s="2" customFormat="1" ht="16.8" customHeight="1">
      <c r="A279" s="38"/>
      <c r="B279" s="44"/>
      <c r="C279" s="278" t="s">
        <v>982</v>
      </c>
      <c r="D279" s="278" t="s">
        <v>983</v>
      </c>
      <c r="E279" s="17" t="s">
        <v>178</v>
      </c>
      <c r="F279" s="279">
        <v>10</v>
      </c>
      <c r="G279" s="38"/>
      <c r="H279" s="44"/>
    </row>
    <row r="280" spans="1:8" s="2" customFormat="1" ht="16.8" customHeight="1">
      <c r="A280" s="38"/>
      <c r="B280" s="44"/>
      <c r="C280" s="278" t="s">
        <v>905</v>
      </c>
      <c r="D280" s="278" t="s">
        <v>906</v>
      </c>
      <c r="E280" s="17" t="s">
        <v>360</v>
      </c>
      <c r="F280" s="279">
        <v>10.3</v>
      </c>
      <c r="G280" s="38"/>
      <c r="H280" s="44"/>
    </row>
    <row r="281" spans="1:8" s="2" customFormat="1" ht="16.8" customHeight="1">
      <c r="A281" s="38"/>
      <c r="B281" s="44"/>
      <c r="C281" s="278" t="s">
        <v>973</v>
      </c>
      <c r="D281" s="278" t="s">
        <v>974</v>
      </c>
      <c r="E281" s="17" t="s">
        <v>178</v>
      </c>
      <c r="F281" s="279">
        <v>10</v>
      </c>
      <c r="G281" s="38"/>
      <c r="H281" s="44"/>
    </row>
    <row r="282" spans="1:8" s="2" customFormat="1" ht="16.8" customHeight="1">
      <c r="A282" s="38"/>
      <c r="B282" s="44"/>
      <c r="C282" s="278" t="s">
        <v>1018</v>
      </c>
      <c r="D282" s="278" t="s">
        <v>1019</v>
      </c>
      <c r="E282" s="17" t="s">
        <v>178</v>
      </c>
      <c r="F282" s="279">
        <v>10</v>
      </c>
      <c r="G282" s="38"/>
      <c r="H282" s="44"/>
    </row>
    <row r="283" spans="1:8" s="2" customFormat="1" ht="16.8" customHeight="1">
      <c r="A283" s="38"/>
      <c r="B283" s="44"/>
      <c r="C283" s="278" t="s">
        <v>993</v>
      </c>
      <c r="D283" s="278" t="s">
        <v>994</v>
      </c>
      <c r="E283" s="17" t="s">
        <v>178</v>
      </c>
      <c r="F283" s="279">
        <v>10</v>
      </c>
      <c r="G283" s="38"/>
      <c r="H283" s="44"/>
    </row>
    <row r="284" spans="1:8" s="2" customFormat="1" ht="16.8" customHeight="1">
      <c r="A284" s="38"/>
      <c r="B284" s="44"/>
      <c r="C284" s="278" t="s">
        <v>1047</v>
      </c>
      <c r="D284" s="278" t="s">
        <v>1048</v>
      </c>
      <c r="E284" s="17" t="s">
        <v>178</v>
      </c>
      <c r="F284" s="279">
        <v>10</v>
      </c>
      <c r="G284" s="38"/>
      <c r="H284" s="44"/>
    </row>
    <row r="285" spans="1:8" s="2" customFormat="1" ht="16.8" customHeight="1">
      <c r="A285" s="38"/>
      <c r="B285" s="44"/>
      <c r="C285" s="278" t="s">
        <v>1052</v>
      </c>
      <c r="D285" s="278" t="s">
        <v>1053</v>
      </c>
      <c r="E285" s="17" t="s">
        <v>178</v>
      </c>
      <c r="F285" s="279">
        <v>10</v>
      </c>
      <c r="G285" s="38"/>
      <c r="H285" s="44"/>
    </row>
    <row r="286" spans="1:8" s="2" customFormat="1" ht="16.8" customHeight="1">
      <c r="A286" s="38"/>
      <c r="B286" s="44"/>
      <c r="C286" s="274" t="s">
        <v>233</v>
      </c>
      <c r="D286" s="275" t="s">
        <v>19</v>
      </c>
      <c r="E286" s="276" t="s">
        <v>19</v>
      </c>
      <c r="F286" s="277">
        <v>15</v>
      </c>
      <c r="G286" s="38"/>
      <c r="H286" s="44"/>
    </row>
    <row r="287" spans="1:8" s="2" customFormat="1" ht="16.8" customHeight="1">
      <c r="A287" s="38"/>
      <c r="B287" s="44"/>
      <c r="C287" s="278" t="s">
        <v>233</v>
      </c>
      <c r="D287" s="278" t="s">
        <v>8</v>
      </c>
      <c r="E287" s="17" t="s">
        <v>19</v>
      </c>
      <c r="F287" s="279">
        <v>15</v>
      </c>
      <c r="G287" s="38"/>
      <c r="H287" s="44"/>
    </row>
    <row r="288" spans="1:8" s="2" customFormat="1" ht="16.8" customHeight="1">
      <c r="A288" s="38"/>
      <c r="B288" s="44"/>
      <c r="C288" s="280" t="s">
        <v>1178</v>
      </c>
      <c r="D288" s="38"/>
      <c r="E288" s="38"/>
      <c r="F288" s="38"/>
      <c r="G288" s="38"/>
      <c r="H288" s="44"/>
    </row>
    <row r="289" spans="1:8" s="2" customFormat="1" ht="16.8" customHeight="1">
      <c r="A289" s="38"/>
      <c r="B289" s="44"/>
      <c r="C289" s="278" t="s">
        <v>1148</v>
      </c>
      <c r="D289" s="278" t="s">
        <v>1149</v>
      </c>
      <c r="E289" s="17" t="s">
        <v>312</v>
      </c>
      <c r="F289" s="279">
        <v>15</v>
      </c>
      <c r="G289" s="38"/>
      <c r="H289" s="44"/>
    </row>
    <row r="290" spans="1:8" s="2" customFormat="1" ht="16.8" customHeight="1">
      <c r="A290" s="38"/>
      <c r="B290" s="44"/>
      <c r="C290" s="278" t="s">
        <v>1110</v>
      </c>
      <c r="D290" s="278" t="s">
        <v>1111</v>
      </c>
      <c r="E290" s="17" t="s">
        <v>312</v>
      </c>
      <c r="F290" s="279">
        <v>54</v>
      </c>
      <c r="G290" s="38"/>
      <c r="H290" s="44"/>
    </row>
    <row r="291" spans="1:8" s="2" customFormat="1" ht="16.8" customHeight="1">
      <c r="A291" s="38"/>
      <c r="B291" s="44"/>
      <c r="C291" s="278" t="s">
        <v>1127</v>
      </c>
      <c r="D291" s="278" t="s">
        <v>1128</v>
      </c>
      <c r="E291" s="17" t="s">
        <v>312</v>
      </c>
      <c r="F291" s="279">
        <v>15</v>
      </c>
      <c r="G291" s="38"/>
      <c r="H291" s="44"/>
    </row>
    <row r="292" spans="1:8" s="2" customFormat="1" ht="16.8" customHeight="1">
      <c r="A292" s="38"/>
      <c r="B292" s="44"/>
      <c r="C292" s="274" t="s">
        <v>919</v>
      </c>
      <c r="D292" s="275" t="s">
        <v>19</v>
      </c>
      <c r="E292" s="276" t="s">
        <v>19</v>
      </c>
      <c r="F292" s="277">
        <v>3</v>
      </c>
      <c r="G292" s="38"/>
      <c r="H292" s="44"/>
    </row>
    <row r="293" spans="1:8" s="2" customFormat="1" ht="16.8" customHeight="1">
      <c r="A293" s="38"/>
      <c r="B293" s="44"/>
      <c r="C293" s="278" t="s">
        <v>919</v>
      </c>
      <c r="D293" s="278" t="s">
        <v>137</v>
      </c>
      <c r="E293" s="17" t="s">
        <v>19</v>
      </c>
      <c r="F293" s="279">
        <v>3</v>
      </c>
      <c r="G293" s="38"/>
      <c r="H293" s="44"/>
    </row>
    <row r="294" spans="1:8" s="2" customFormat="1" ht="16.8" customHeight="1">
      <c r="A294" s="38"/>
      <c r="B294" s="44"/>
      <c r="C294" s="280" t="s">
        <v>1178</v>
      </c>
      <c r="D294" s="38"/>
      <c r="E294" s="38"/>
      <c r="F294" s="38"/>
      <c r="G294" s="38"/>
      <c r="H294" s="44"/>
    </row>
    <row r="295" spans="1:8" s="2" customFormat="1" ht="16.8" customHeight="1">
      <c r="A295" s="38"/>
      <c r="B295" s="44"/>
      <c r="C295" s="278" t="s">
        <v>1153</v>
      </c>
      <c r="D295" s="278" t="s">
        <v>1154</v>
      </c>
      <c r="E295" s="17" t="s">
        <v>360</v>
      </c>
      <c r="F295" s="279">
        <v>3</v>
      </c>
      <c r="G295" s="38"/>
      <c r="H295" s="44"/>
    </row>
    <row r="296" spans="1:8" s="2" customFormat="1" ht="16.8" customHeight="1">
      <c r="A296" s="38"/>
      <c r="B296" s="44"/>
      <c r="C296" s="278" t="s">
        <v>1132</v>
      </c>
      <c r="D296" s="278" t="s">
        <v>1133</v>
      </c>
      <c r="E296" s="17" t="s">
        <v>360</v>
      </c>
      <c r="F296" s="279">
        <v>3</v>
      </c>
      <c r="G296" s="38"/>
      <c r="H296" s="44"/>
    </row>
    <row r="297" spans="1:8" s="2" customFormat="1" ht="16.8" customHeight="1">
      <c r="A297" s="38"/>
      <c r="B297" s="44"/>
      <c r="C297" s="274" t="s">
        <v>913</v>
      </c>
      <c r="D297" s="275" t="s">
        <v>19</v>
      </c>
      <c r="E297" s="276" t="s">
        <v>19</v>
      </c>
      <c r="F297" s="277">
        <v>284</v>
      </c>
      <c r="G297" s="38"/>
      <c r="H297" s="44"/>
    </row>
    <row r="298" spans="1:8" s="2" customFormat="1" ht="16.8" customHeight="1">
      <c r="A298" s="38"/>
      <c r="B298" s="44"/>
      <c r="C298" s="278" t="s">
        <v>913</v>
      </c>
      <c r="D298" s="278" t="s">
        <v>910</v>
      </c>
      <c r="E298" s="17" t="s">
        <v>19</v>
      </c>
      <c r="F298" s="279">
        <v>284</v>
      </c>
      <c r="G298" s="38"/>
      <c r="H298" s="44"/>
    </row>
    <row r="299" spans="1:8" s="2" customFormat="1" ht="16.8" customHeight="1">
      <c r="A299" s="38"/>
      <c r="B299" s="44"/>
      <c r="C299" s="280" t="s">
        <v>1178</v>
      </c>
      <c r="D299" s="38"/>
      <c r="E299" s="38"/>
      <c r="F299" s="38"/>
      <c r="G299" s="38"/>
      <c r="H299" s="44"/>
    </row>
    <row r="300" spans="1:8" s="2" customFormat="1" ht="16.8" customHeight="1">
      <c r="A300" s="38"/>
      <c r="B300" s="44"/>
      <c r="C300" s="278" t="s">
        <v>996</v>
      </c>
      <c r="D300" s="278" t="s">
        <v>997</v>
      </c>
      <c r="E300" s="17" t="s">
        <v>360</v>
      </c>
      <c r="F300" s="279">
        <v>284</v>
      </c>
      <c r="G300" s="38"/>
      <c r="H300" s="44"/>
    </row>
    <row r="301" spans="1:8" s="2" customFormat="1" ht="16.8" customHeight="1">
      <c r="A301" s="38"/>
      <c r="B301" s="44"/>
      <c r="C301" s="278" t="s">
        <v>1001</v>
      </c>
      <c r="D301" s="278" t="s">
        <v>1002</v>
      </c>
      <c r="E301" s="17" t="s">
        <v>1003</v>
      </c>
      <c r="F301" s="279">
        <v>284</v>
      </c>
      <c r="G301" s="38"/>
      <c r="H301" s="44"/>
    </row>
    <row r="302" spans="1:8" s="2" customFormat="1" ht="16.8" customHeight="1">
      <c r="A302" s="38"/>
      <c r="B302" s="44"/>
      <c r="C302" s="274" t="s">
        <v>908</v>
      </c>
      <c r="D302" s="275" t="s">
        <v>19</v>
      </c>
      <c r="E302" s="276" t="s">
        <v>19</v>
      </c>
      <c r="F302" s="277">
        <v>1</v>
      </c>
      <c r="G302" s="38"/>
      <c r="H302" s="44"/>
    </row>
    <row r="303" spans="1:8" s="2" customFormat="1" ht="16.8" customHeight="1">
      <c r="A303" s="38"/>
      <c r="B303" s="44"/>
      <c r="C303" s="278" t="s">
        <v>908</v>
      </c>
      <c r="D303" s="278" t="s">
        <v>81</v>
      </c>
      <c r="E303" s="17" t="s">
        <v>19</v>
      </c>
      <c r="F303" s="279">
        <v>1</v>
      </c>
      <c r="G303" s="38"/>
      <c r="H303" s="44"/>
    </row>
    <row r="304" spans="1:8" s="2" customFormat="1" ht="16.8" customHeight="1">
      <c r="A304" s="38"/>
      <c r="B304" s="44"/>
      <c r="C304" s="280" t="s">
        <v>1178</v>
      </c>
      <c r="D304" s="38"/>
      <c r="E304" s="38"/>
      <c r="F304" s="38"/>
      <c r="G304" s="38"/>
      <c r="H304" s="44"/>
    </row>
    <row r="305" spans="1:8" s="2" customFormat="1" ht="16.8" customHeight="1">
      <c r="A305" s="38"/>
      <c r="B305" s="44"/>
      <c r="C305" s="278" t="s">
        <v>937</v>
      </c>
      <c r="D305" s="278" t="s">
        <v>938</v>
      </c>
      <c r="E305" s="17" t="s">
        <v>178</v>
      </c>
      <c r="F305" s="279">
        <v>1</v>
      </c>
      <c r="G305" s="38"/>
      <c r="H305" s="44"/>
    </row>
    <row r="306" spans="1:8" s="2" customFormat="1" ht="16.8" customHeight="1">
      <c r="A306" s="38"/>
      <c r="B306" s="44"/>
      <c r="C306" s="278" t="s">
        <v>942</v>
      </c>
      <c r="D306" s="278" t="s">
        <v>943</v>
      </c>
      <c r="E306" s="17" t="s">
        <v>178</v>
      </c>
      <c r="F306" s="279">
        <v>1</v>
      </c>
      <c r="G306" s="38"/>
      <c r="H306" s="44"/>
    </row>
    <row r="307" spans="1:8" s="2" customFormat="1" ht="16.8" customHeight="1">
      <c r="A307" s="38"/>
      <c r="B307" s="44"/>
      <c r="C307" s="274" t="s">
        <v>920</v>
      </c>
      <c r="D307" s="275" t="s">
        <v>19</v>
      </c>
      <c r="E307" s="276" t="s">
        <v>19</v>
      </c>
      <c r="F307" s="277">
        <v>2.5</v>
      </c>
      <c r="G307" s="38"/>
      <c r="H307" s="44"/>
    </row>
    <row r="308" spans="1:8" s="2" customFormat="1" ht="16.8" customHeight="1">
      <c r="A308" s="38"/>
      <c r="B308" s="44"/>
      <c r="C308" s="278" t="s">
        <v>920</v>
      </c>
      <c r="D308" s="278" t="s">
        <v>934</v>
      </c>
      <c r="E308" s="17" t="s">
        <v>19</v>
      </c>
      <c r="F308" s="279">
        <v>2.5</v>
      </c>
      <c r="G308" s="38"/>
      <c r="H308" s="44"/>
    </row>
    <row r="309" spans="1:8" s="2" customFormat="1" ht="16.8" customHeight="1">
      <c r="A309" s="38"/>
      <c r="B309" s="44"/>
      <c r="C309" s="280" t="s">
        <v>1178</v>
      </c>
      <c r="D309" s="38"/>
      <c r="E309" s="38"/>
      <c r="F309" s="38"/>
      <c r="G309" s="38"/>
      <c r="H309" s="44"/>
    </row>
    <row r="310" spans="1:8" s="2" customFormat="1" ht="16.8" customHeight="1">
      <c r="A310" s="38"/>
      <c r="B310" s="44"/>
      <c r="C310" s="278" t="s">
        <v>928</v>
      </c>
      <c r="D310" s="278" t="s">
        <v>929</v>
      </c>
      <c r="E310" s="17" t="s">
        <v>360</v>
      </c>
      <c r="F310" s="279">
        <v>2.5</v>
      </c>
      <c r="G310" s="38"/>
      <c r="H310" s="44"/>
    </row>
    <row r="311" spans="1:8" s="2" customFormat="1" ht="16.8" customHeight="1">
      <c r="A311" s="38"/>
      <c r="B311" s="44"/>
      <c r="C311" s="278" t="s">
        <v>924</v>
      </c>
      <c r="D311" s="278" t="s">
        <v>925</v>
      </c>
      <c r="E311" s="17" t="s">
        <v>360</v>
      </c>
      <c r="F311" s="279">
        <v>2.5</v>
      </c>
      <c r="G311" s="38"/>
      <c r="H311" s="44"/>
    </row>
    <row r="312" spans="1:8" s="2" customFormat="1" ht="7.4" customHeight="1">
      <c r="A312" s="38"/>
      <c r="B312" s="156"/>
      <c r="C312" s="157"/>
      <c r="D312" s="157"/>
      <c r="E312" s="157"/>
      <c r="F312" s="157"/>
      <c r="G312" s="157"/>
      <c r="H312" s="44"/>
    </row>
    <row r="313" spans="1:8" s="2" customFormat="1" ht="12">
      <c r="A313" s="38"/>
      <c r="B313" s="38"/>
      <c r="C313" s="38"/>
      <c r="D313" s="38"/>
      <c r="E313" s="38"/>
      <c r="F313" s="38"/>
      <c r="G313" s="38"/>
      <c r="H313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1" customWidth="1"/>
    <col min="2" max="2" width="1.7109375" style="281" customWidth="1"/>
    <col min="3" max="4" width="5.00390625" style="281" customWidth="1"/>
    <col min="5" max="5" width="11.7109375" style="281" customWidth="1"/>
    <col min="6" max="6" width="9.140625" style="281" customWidth="1"/>
    <col min="7" max="7" width="5.00390625" style="281" customWidth="1"/>
    <col min="8" max="8" width="77.8515625" style="281" customWidth="1"/>
    <col min="9" max="10" width="20.00390625" style="281" customWidth="1"/>
    <col min="11" max="11" width="1.7109375" style="281" customWidth="1"/>
  </cols>
  <sheetData>
    <row r="1" s="1" customFormat="1" ht="37.5" customHeight="1"/>
    <row r="2" spans="2:11" s="1" customFormat="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15" customFormat="1" ht="45" customHeight="1">
      <c r="B3" s="285"/>
      <c r="C3" s="286" t="s">
        <v>1180</v>
      </c>
      <c r="D3" s="286"/>
      <c r="E3" s="286"/>
      <c r="F3" s="286"/>
      <c r="G3" s="286"/>
      <c r="H3" s="286"/>
      <c r="I3" s="286"/>
      <c r="J3" s="286"/>
      <c r="K3" s="287"/>
    </row>
    <row r="4" spans="2:11" s="1" customFormat="1" ht="25.5" customHeight="1">
      <c r="B4" s="288"/>
      <c r="C4" s="289" t="s">
        <v>1181</v>
      </c>
      <c r="D4" s="289"/>
      <c r="E4" s="289"/>
      <c r="F4" s="289"/>
      <c r="G4" s="289"/>
      <c r="H4" s="289"/>
      <c r="I4" s="289"/>
      <c r="J4" s="289"/>
      <c r="K4" s="290"/>
    </row>
    <row r="5" spans="2:11" s="1" customFormat="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s="1" customFormat="1" ht="15" customHeight="1">
      <c r="B6" s="288"/>
      <c r="C6" s="292" t="s">
        <v>1182</v>
      </c>
      <c r="D6" s="292"/>
      <c r="E6" s="292"/>
      <c r="F6" s="292"/>
      <c r="G6" s="292"/>
      <c r="H6" s="292"/>
      <c r="I6" s="292"/>
      <c r="J6" s="292"/>
      <c r="K6" s="290"/>
    </row>
    <row r="7" spans="2:11" s="1" customFormat="1" ht="15" customHeight="1">
      <c r="B7" s="293"/>
      <c r="C7" s="292" t="s">
        <v>1183</v>
      </c>
      <c r="D7" s="292"/>
      <c r="E7" s="292"/>
      <c r="F7" s="292"/>
      <c r="G7" s="292"/>
      <c r="H7" s="292"/>
      <c r="I7" s="292"/>
      <c r="J7" s="292"/>
      <c r="K7" s="290"/>
    </row>
    <row r="8" spans="2:11" s="1" customFormat="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pans="2:11" s="1" customFormat="1" ht="15" customHeight="1">
      <c r="B9" s="293"/>
      <c r="C9" s="292" t="s">
        <v>1184</v>
      </c>
      <c r="D9" s="292"/>
      <c r="E9" s="292"/>
      <c r="F9" s="292"/>
      <c r="G9" s="292"/>
      <c r="H9" s="292"/>
      <c r="I9" s="292"/>
      <c r="J9" s="292"/>
      <c r="K9" s="290"/>
    </row>
    <row r="10" spans="2:11" s="1" customFormat="1" ht="15" customHeight="1">
      <c r="B10" s="293"/>
      <c r="C10" s="292"/>
      <c r="D10" s="292" t="s">
        <v>1185</v>
      </c>
      <c r="E10" s="292"/>
      <c r="F10" s="292"/>
      <c r="G10" s="292"/>
      <c r="H10" s="292"/>
      <c r="I10" s="292"/>
      <c r="J10" s="292"/>
      <c r="K10" s="290"/>
    </row>
    <row r="11" spans="2:11" s="1" customFormat="1" ht="15" customHeight="1">
      <c r="B11" s="293"/>
      <c r="C11" s="294"/>
      <c r="D11" s="292" t="s">
        <v>1186</v>
      </c>
      <c r="E11" s="292"/>
      <c r="F11" s="292"/>
      <c r="G11" s="292"/>
      <c r="H11" s="292"/>
      <c r="I11" s="292"/>
      <c r="J11" s="292"/>
      <c r="K11" s="290"/>
    </row>
    <row r="12" spans="2:11" s="1" customFormat="1" ht="15" customHeight="1">
      <c r="B12" s="293"/>
      <c r="C12" s="294"/>
      <c r="D12" s="292"/>
      <c r="E12" s="292"/>
      <c r="F12" s="292"/>
      <c r="G12" s="292"/>
      <c r="H12" s="292"/>
      <c r="I12" s="292"/>
      <c r="J12" s="292"/>
      <c r="K12" s="290"/>
    </row>
    <row r="13" spans="2:11" s="1" customFormat="1" ht="15" customHeight="1">
      <c r="B13" s="293"/>
      <c r="C13" s="294"/>
      <c r="D13" s="295" t="s">
        <v>1187</v>
      </c>
      <c r="E13" s="292"/>
      <c r="F13" s="292"/>
      <c r="G13" s="292"/>
      <c r="H13" s="292"/>
      <c r="I13" s="292"/>
      <c r="J13" s="292"/>
      <c r="K13" s="290"/>
    </row>
    <row r="14" spans="2:11" s="1" customFormat="1" ht="12.75" customHeight="1">
      <c r="B14" s="293"/>
      <c r="C14" s="294"/>
      <c r="D14" s="294"/>
      <c r="E14" s="294"/>
      <c r="F14" s="294"/>
      <c r="G14" s="294"/>
      <c r="H14" s="294"/>
      <c r="I14" s="294"/>
      <c r="J14" s="294"/>
      <c r="K14" s="290"/>
    </row>
    <row r="15" spans="2:11" s="1" customFormat="1" ht="15" customHeight="1">
      <c r="B15" s="293"/>
      <c r="C15" s="294"/>
      <c r="D15" s="292" t="s">
        <v>1188</v>
      </c>
      <c r="E15" s="292"/>
      <c r="F15" s="292"/>
      <c r="G15" s="292"/>
      <c r="H15" s="292"/>
      <c r="I15" s="292"/>
      <c r="J15" s="292"/>
      <c r="K15" s="290"/>
    </row>
    <row r="16" spans="2:11" s="1" customFormat="1" ht="15" customHeight="1">
      <c r="B16" s="293"/>
      <c r="C16" s="294"/>
      <c r="D16" s="292" t="s">
        <v>1189</v>
      </c>
      <c r="E16" s="292"/>
      <c r="F16" s="292"/>
      <c r="G16" s="292"/>
      <c r="H16" s="292"/>
      <c r="I16" s="292"/>
      <c r="J16" s="292"/>
      <c r="K16" s="290"/>
    </row>
    <row r="17" spans="2:11" s="1" customFormat="1" ht="15" customHeight="1">
      <c r="B17" s="293"/>
      <c r="C17" s="294"/>
      <c r="D17" s="292" t="s">
        <v>1190</v>
      </c>
      <c r="E17" s="292"/>
      <c r="F17" s="292"/>
      <c r="G17" s="292"/>
      <c r="H17" s="292"/>
      <c r="I17" s="292"/>
      <c r="J17" s="292"/>
      <c r="K17" s="290"/>
    </row>
    <row r="18" spans="2:11" s="1" customFormat="1" ht="15" customHeight="1">
      <c r="B18" s="293"/>
      <c r="C18" s="294"/>
      <c r="D18" s="294"/>
      <c r="E18" s="296" t="s">
        <v>80</v>
      </c>
      <c r="F18" s="292" t="s">
        <v>1191</v>
      </c>
      <c r="G18" s="292"/>
      <c r="H18" s="292"/>
      <c r="I18" s="292"/>
      <c r="J18" s="292"/>
      <c r="K18" s="290"/>
    </row>
    <row r="19" spans="2:11" s="1" customFormat="1" ht="15" customHeight="1">
      <c r="B19" s="293"/>
      <c r="C19" s="294"/>
      <c r="D19" s="294"/>
      <c r="E19" s="296" t="s">
        <v>1192</v>
      </c>
      <c r="F19" s="292" t="s">
        <v>1193</v>
      </c>
      <c r="G19" s="292"/>
      <c r="H19" s="292"/>
      <c r="I19" s="292"/>
      <c r="J19" s="292"/>
      <c r="K19" s="290"/>
    </row>
    <row r="20" spans="2:11" s="1" customFormat="1" ht="15" customHeight="1">
      <c r="B20" s="293"/>
      <c r="C20" s="294"/>
      <c r="D20" s="294"/>
      <c r="E20" s="296" t="s">
        <v>1194</v>
      </c>
      <c r="F20" s="292" t="s">
        <v>1195</v>
      </c>
      <c r="G20" s="292"/>
      <c r="H20" s="292"/>
      <c r="I20" s="292"/>
      <c r="J20" s="292"/>
      <c r="K20" s="290"/>
    </row>
    <row r="21" spans="2:11" s="1" customFormat="1" ht="15" customHeight="1">
      <c r="B21" s="293"/>
      <c r="C21" s="294"/>
      <c r="D21" s="294"/>
      <c r="E21" s="296" t="s">
        <v>1196</v>
      </c>
      <c r="F21" s="292" t="s">
        <v>1197</v>
      </c>
      <c r="G21" s="292"/>
      <c r="H21" s="292"/>
      <c r="I21" s="292"/>
      <c r="J21" s="292"/>
      <c r="K21" s="290"/>
    </row>
    <row r="22" spans="2:11" s="1" customFormat="1" ht="15" customHeight="1">
      <c r="B22" s="293"/>
      <c r="C22" s="294"/>
      <c r="D22" s="294"/>
      <c r="E22" s="296" t="s">
        <v>1198</v>
      </c>
      <c r="F22" s="292" t="s">
        <v>1199</v>
      </c>
      <c r="G22" s="292"/>
      <c r="H22" s="292"/>
      <c r="I22" s="292"/>
      <c r="J22" s="292"/>
      <c r="K22" s="290"/>
    </row>
    <row r="23" spans="2:11" s="1" customFormat="1" ht="15" customHeight="1">
      <c r="B23" s="293"/>
      <c r="C23" s="294"/>
      <c r="D23" s="294"/>
      <c r="E23" s="296" t="s">
        <v>1200</v>
      </c>
      <c r="F23" s="292" t="s">
        <v>1201</v>
      </c>
      <c r="G23" s="292"/>
      <c r="H23" s="292"/>
      <c r="I23" s="292"/>
      <c r="J23" s="292"/>
      <c r="K23" s="290"/>
    </row>
    <row r="24" spans="2:11" s="1" customFormat="1" ht="12.75" customHeight="1">
      <c r="B24" s="293"/>
      <c r="C24" s="294"/>
      <c r="D24" s="294"/>
      <c r="E24" s="294"/>
      <c r="F24" s="294"/>
      <c r="G24" s="294"/>
      <c r="H24" s="294"/>
      <c r="I24" s="294"/>
      <c r="J24" s="294"/>
      <c r="K24" s="290"/>
    </row>
    <row r="25" spans="2:11" s="1" customFormat="1" ht="15" customHeight="1">
      <c r="B25" s="293"/>
      <c r="C25" s="292" t="s">
        <v>1202</v>
      </c>
      <c r="D25" s="292"/>
      <c r="E25" s="292"/>
      <c r="F25" s="292"/>
      <c r="G25" s="292"/>
      <c r="H25" s="292"/>
      <c r="I25" s="292"/>
      <c r="J25" s="292"/>
      <c r="K25" s="290"/>
    </row>
    <row r="26" spans="2:11" s="1" customFormat="1" ht="15" customHeight="1">
      <c r="B26" s="293"/>
      <c r="C26" s="292" t="s">
        <v>1203</v>
      </c>
      <c r="D26" s="292"/>
      <c r="E26" s="292"/>
      <c r="F26" s="292"/>
      <c r="G26" s="292"/>
      <c r="H26" s="292"/>
      <c r="I26" s="292"/>
      <c r="J26" s="292"/>
      <c r="K26" s="290"/>
    </row>
    <row r="27" spans="2:11" s="1" customFormat="1" ht="15" customHeight="1">
      <c r="B27" s="293"/>
      <c r="C27" s="292"/>
      <c r="D27" s="292" t="s">
        <v>1204</v>
      </c>
      <c r="E27" s="292"/>
      <c r="F27" s="292"/>
      <c r="G27" s="292"/>
      <c r="H27" s="292"/>
      <c r="I27" s="292"/>
      <c r="J27" s="292"/>
      <c r="K27" s="290"/>
    </row>
    <row r="28" spans="2:11" s="1" customFormat="1" ht="15" customHeight="1">
      <c r="B28" s="293"/>
      <c r="C28" s="294"/>
      <c r="D28" s="292" t="s">
        <v>1205</v>
      </c>
      <c r="E28" s="292"/>
      <c r="F28" s="292"/>
      <c r="G28" s="292"/>
      <c r="H28" s="292"/>
      <c r="I28" s="292"/>
      <c r="J28" s="292"/>
      <c r="K28" s="290"/>
    </row>
    <row r="29" spans="2:11" s="1" customFormat="1" ht="12.75" customHeight="1">
      <c r="B29" s="293"/>
      <c r="C29" s="294"/>
      <c r="D29" s="294"/>
      <c r="E29" s="294"/>
      <c r="F29" s="294"/>
      <c r="G29" s="294"/>
      <c r="H29" s="294"/>
      <c r="I29" s="294"/>
      <c r="J29" s="294"/>
      <c r="K29" s="290"/>
    </row>
    <row r="30" spans="2:11" s="1" customFormat="1" ht="15" customHeight="1">
      <c r="B30" s="293"/>
      <c r="C30" s="294"/>
      <c r="D30" s="292" t="s">
        <v>1206</v>
      </c>
      <c r="E30" s="292"/>
      <c r="F30" s="292"/>
      <c r="G30" s="292"/>
      <c r="H30" s="292"/>
      <c r="I30" s="292"/>
      <c r="J30" s="292"/>
      <c r="K30" s="290"/>
    </row>
    <row r="31" spans="2:11" s="1" customFormat="1" ht="15" customHeight="1">
      <c r="B31" s="293"/>
      <c r="C31" s="294"/>
      <c r="D31" s="292" t="s">
        <v>1207</v>
      </c>
      <c r="E31" s="292"/>
      <c r="F31" s="292"/>
      <c r="G31" s="292"/>
      <c r="H31" s="292"/>
      <c r="I31" s="292"/>
      <c r="J31" s="292"/>
      <c r="K31" s="290"/>
    </row>
    <row r="32" spans="2:11" s="1" customFormat="1" ht="12.75" customHeight="1">
      <c r="B32" s="293"/>
      <c r="C32" s="294"/>
      <c r="D32" s="294"/>
      <c r="E32" s="294"/>
      <c r="F32" s="294"/>
      <c r="G32" s="294"/>
      <c r="H32" s="294"/>
      <c r="I32" s="294"/>
      <c r="J32" s="294"/>
      <c r="K32" s="290"/>
    </row>
    <row r="33" spans="2:11" s="1" customFormat="1" ht="15" customHeight="1">
      <c r="B33" s="293"/>
      <c r="C33" s="294"/>
      <c r="D33" s="292" t="s">
        <v>1208</v>
      </c>
      <c r="E33" s="292"/>
      <c r="F33" s="292"/>
      <c r="G33" s="292"/>
      <c r="H33" s="292"/>
      <c r="I33" s="292"/>
      <c r="J33" s="292"/>
      <c r="K33" s="290"/>
    </row>
    <row r="34" spans="2:11" s="1" customFormat="1" ht="15" customHeight="1">
      <c r="B34" s="293"/>
      <c r="C34" s="294"/>
      <c r="D34" s="292" t="s">
        <v>1209</v>
      </c>
      <c r="E34" s="292"/>
      <c r="F34" s="292"/>
      <c r="G34" s="292"/>
      <c r="H34" s="292"/>
      <c r="I34" s="292"/>
      <c r="J34" s="292"/>
      <c r="K34" s="290"/>
    </row>
    <row r="35" spans="2:11" s="1" customFormat="1" ht="15" customHeight="1">
      <c r="B35" s="293"/>
      <c r="C35" s="294"/>
      <c r="D35" s="292" t="s">
        <v>1210</v>
      </c>
      <c r="E35" s="292"/>
      <c r="F35" s="292"/>
      <c r="G35" s="292"/>
      <c r="H35" s="292"/>
      <c r="I35" s="292"/>
      <c r="J35" s="292"/>
      <c r="K35" s="290"/>
    </row>
    <row r="36" spans="2:11" s="1" customFormat="1" ht="15" customHeight="1">
      <c r="B36" s="293"/>
      <c r="C36" s="294"/>
      <c r="D36" s="292"/>
      <c r="E36" s="295" t="s">
        <v>108</v>
      </c>
      <c r="F36" s="292"/>
      <c r="G36" s="292" t="s">
        <v>1211</v>
      </c>
      <c r="H36" s="292"/>
      <c r="I36" s="292"/>
      <c r="J36" s="292"/>
      <c r="K36" s="290"/>
    </row>
    <row r="37" spans="2:11" s="1" customFormat="1" ht="30.75" customHeight="1">
      <c r="B37" s="293"/>
      <c r="C37" s="294"/>
      <c r="D37" s="292"/>
      <c r="E37" s="295" t="s">
        <v>1212</v>
      </c>
      <c r="F37" s="292"/>
      <c r="G37" s="292" t="s">
        <v>1213</v>
      </c>
      <c r="H37" s="292"/>
      <c r="I37" s="292"/>
      <c r="J37" s="292"/>
      <c r="K37" s="290"/>
    </row>
    <row r="38" spans="2:11" s="1" customFormat="1" ht="15" customHeight="1">
      <c r="B38" s="293"/>
      <c r="C38" s="294"/>
      <c r="D38" s="292"/>
      <c r="E38" s="295" t="s">
        <v>54</v>
      </c>
      <c r="F38" s="292"/>
      <c r="G38" s="292" t="s">
        <v>1214</v>
      </c>
      <c r="H38" s="292"/>
      <c r="I38" s="292"/>
      <c r="J38" s="292"/>
      <c r="K38" s="290"/>
    </row>
    <row r="39" spans="2:11" s="1" customFormat="1" ht="15" customHeight="1">
      <c r="B39" s="293"/>
      <c r="C39" s="294"/>
      <c r="D39" s="292"/>
      <c r="E39" s="295" t="s">
        <v>55</v>
      </c>
      <c r="F39" s="292"/>
      <c r="G39" s="292" t="s">
        <v>1215</v>
      </c>
      <c r="H39" s="292"/>
      <c r="I39" s="292"/>
      <c r="J39" s="292"/>
      <c r="K39" s="290"/>
    </row>
    <row r="40" spans="2:11" s="1" customFormat="1" ht="15" customHeight="1">
      <c r="B40" s="293"/>
      <c r="C40" s="294"/>
      <c r="D40" s="292"/>
      <c r="E40" s="295" t="s">
        <v>109</v>
      </c>
      <c r="F40" s="292"/>
      <c r="G40" s="292" t="s">
        <v>1216</v>
      </c>
      <c r="H40" s="292"/>
      <c r="I40" s="292"/>
      <c r="J40" s="292"/>
      <c r="K40" s="290"/>
    </row>
    <row r="41" spans="2:11" s="1" customFormat="1" ht="15" customHeight="1">
      <c r="B41" s="293"/>
      <c r="C41" s="294"/>
      <c r="D41" s="292"/>
      <c r="E41" s="295" t="s">
        <v>110</v>
      </c>
      <c r="F41" s="292"/>
      <c r="G41" s="292" t="s">
        <v>1217</v>
      </c>
      <c r="H41" s="292"/>
      <c r="I41" s="292"/>
      <c r="J41" s="292"/>
      <c r="K41" s="290"/>
    </row>
    <row r="42" spans="2:11" s="1" customFormat="1" ht="15" customHeight="1">
      <c r="B42" s="293"/>
      <c r="C42" s="294"/>
      <c r="D42" s="292"/>
      <c r="E42" s="295" t="s">
        <v>1218</v>
      </c>
      <c r="F42" s="292"/>
      <c r="G42" s="292" t="s">
        <v>1219</v>
      </c>
      <c r="H42" s="292"/>
      <c r="I42" s="292"/>
      <c r="J42" s="292"/>
      <c r="K42" s="290"/>
    </row>
    <row r="43" spans="2:11" s="1" customFormat="1" ht="15" customHeight="1">
      <c r="B43" s="293"/>
      <c r="C43" s="294"/>
      <c r="D43" s="292"/>
      <c r="E43" s="295"/>
      <c r="F43" s="292"/>
      <c r="G43" s="292" t="s">
        <v>1220</v>
      </c>
      <c r="H43" s="292"/>
      <c r="I43" s="292"/>
      <c r="J43" s="292"/>
      <c r="K43" s="290"/>
    </row>
    <row r="44" spans="2:11" s="1" customFormat="1" ht="15" customHeight="1">
      <c r="B44" s="293"/>
      <c r="C44" s="294"/>
      <c r="D44" s="292"/>
      <c r="E44" s="295" t="s">
        <v>1221</v>
      </c>
      <c r="F44" s="292"/>
      <c r="G44" s="292" t="s">
        <v>1222</v>
      </c>
      <c r="H44" s="292"/>
      <c r="I44" s="292"/>
      <c r="J44" s="292"/>
      <c r="K44" s="290"/>
    </row>
    <row r="45" spans="2:11" s="1" customFormat="1" ht="15" customHeight="1">
      <c r="B45" s="293"/>
      <c r="C45" s="294"/>
      <c r="D45" s="292"/>
      <c r="E45" s="295" t="s">
        <v>112</v>
      </c>
      <c r="F45" s="292"/>
      <c r="G45" s="292" t="s">
        <v>1223</v>
      </c>
      <c r="H45" s="292"/>
      <c r="I45" s="292"/>
      <c r="J45" s="292"/>
      <c r="K45" s="290"/>
    </row>
    <row r="46" spans="2:11" s="1" customFormat="1" ht="12.75" customHeight="1">
      <c r="B46" s="293"/>
      <c r="C46" s="294"/>
      <c r="D46" s="292"/>
      <c r="E46" s="292"/>
      <c r="F46" s="292"/>
      <c r="G46" s="292"/>
      <c r="H46" s="292"/>
      <c r="I46" s="292"/>
      <c r="J46" s="292"/>
      <c r="K46" s="290"/>
    </row>
    <row r="47" spans="2:11" s="1" customFormat="1" ht="15" customHeight="1">
      <c r="B47" s="293"/>
      <c r="C47" s="294"/>
      <c r="D47" s="292" t="s">
        <v>1224</v>
      </c>
      <c r="E47" s="292"/>
      <c r="F47" s="292"/>
      <c r="G47" s="292"/>
      <c r="H47" s="292"/>
      <c r="I47" s="292"/>
      <c r="J47" s="292"/>
      <c r="K47" s="290"/>
    </row>
    <row r="48" spans="2:11" s="1" customFormat="1" ht="15" customHeight="1">
      <c r="B48" s="293"/>
      <c r="C48" s="294"/>
      <c r="D48" s="294"/>
      <c r="E48" s="292" t="s">
        <v>1225</v>
      </c>
      <c r="F48" s="292"/>
      <c r="G48" s="292"/>
      <c r="H48" s="292"/>
      <c r="I48" s="292"/>
      <c r="J48" s="292"/>
      <c r="K48" s="290"/>
    </row>
    <row r="49" spans="2:11" s="1" customFormat="1" ht="15" customHeight="1">
      <c r="B49" s="293"/>
      <c r="C49" s="294"/>
      <c r="D49" s="294"/>
      <c r="E49" s="292" t="s">
        <v>1226</v>
      </c>
      <c r="F49" s="292"/>
      <c r="G49" s="292"/>
      <c r="H49" s="292"/>
      <c r="I49" s="292"/>
      <c r="J49" s="292"/>
      <c r="K49" s="290"/>
    </row>
    <row r="50" spans="2:11" s="1" customFormat="1" ht="15" customHeight="1">
      <c r="B50" s="293"/>
      <c r="C50" s="294"/>
      <c r="D50" s="294"/>
      <c r="E50" s="292" t="s">
        <v>1227</v>
      </c>
      <c r="F50" s="292"/>
      <c r="G50" s="292"/>
      <c r="H50" s="292"/>
      <c r="I50" s="292"/>
      <c r="J50" s="292"/>
      <c r="K50" s="290"/>
    </row>
    <row r="51" spans="2:11" s="1" customFormat="1" ht="15" customHeight="1">
      <c r="B51" s="293"/>
      <c r="C51" s="294"/>
      <c r="D51" s="292" t="s">
        <v>1228</v>
      </c>
      <c r="E51" s="292"/>
      <c r="F51" s="292"/>
      <c r="G51" s="292"/>
      <c r="H51" s="292"/>
      <c r="I51" s="292"/>
      <c r="J51" s="292"/>
      <c r="K51" s="290"/>
    </row>
    <row r="52" spans="2:11" s="1" customFormat="1" ht="25.5" customHeight="1">
      <c r="B52" s="288"/>
      <c r="C52" s="289" t="s">
        <v>1229</v>
      </c>
      <c r="D52" s="289"/>
      <c r="E52" s="289"/>
      <c r="F52" s="289"/>
      <c r="G52" s="289"/>
      <c r="H52" s="289"/>
      <c r="I52" s="289"/>
      <c r="J52" s="289"/>
      <c r="K52" s="290"/>
    </row>
    <row r="53" spans="2:11" s="1" customFormat="1" ht="5.25" customHeight="1">
      <c r="B53" s="288"/>
      <c r="C53" s="291"/>
      <c r="D53" s="291"/>
      <c r="E53" s="291"/>
      <c r="F53" s="291"/>
      <c r="G53" s="291"/>
      <c r="H53" s="291"/>
      <c r="I53" s="291"/>
      <c r="J53" s="291"/>
      <c r="K53" s="290"/>
    </row>
    <row r="54" spans="2:11" s="1" customFormat="1" ht="15" customHeight="1">
      <c r="B54" s="288"/>
      <c r="C54" s="292" t="s">
        <v>1230</v>
      </c>
      <c r="D54" s="292"/>
      <c r="E54" s="292"/>
      <c r="F54" s="292"/>
      <c r="G54" s="292"/>
      <c r="H54" s="292"/>
      <c r="I54" s="292"/>
      <c r="J54" s="292"/>
      <c r="K54" s="290"/>
    </row>
    <row r="55" spans="2:11" s="1" customFormat="1" ht="15" customHeight="1">
      <c r="B55" s="288"/>
      <c r="C55" s="292" t="s">
        <v>1231</v>
      </c>
      <c r="D55" s="292"/>
      <c r="E55" s="292"/>
      <c r="F55" s="292"/>
      <c r="G55" s="292"/>
      <c r="H55" s="292"/>
      <c r="I55" s="292"/>
      <c r="J55" s="292"/>
      <c r="K55" s="290"/>
    </row>
    <row r="56" spans="2:11" s="1" customFormat="1" ht="12.75" customHeight="1">
      <c r="B56" s="288"/>
      <c r="C56" s="292"/>
      <c r="D56" s="292"/>
      <c r="E56" s="292"/>
      <c r="F56" s="292"/>
      <c r="G56" s="292"/>
      <c r="H56" s="292"/>
      <c r="I56" s="292"/>
      <c r="J56" s="292"/>
      <c r="K56" s="290"/>
    </row>
    <row r="57" spans="2:11" s="1" customFormat="1" ht="15" customHeight="1">
      <c r="B57" s="288"/>
      <c r="C57" s="292" t="s">
        <v>1232</v>
      </c>
      <c r="D57" s="292"/>
      <c r="E57" s="292"/>
      <c r="F57" s="292"/>
      <c r="G57" s="292"/>
      <c r="H57" s="292"/>
      <c r="I57" s="292"/>
      <c r="J57" s="292"/>
      <c r="K57" s="290"/>
    </row>
    <row r="58" spans="2:11" s="1" customFormat="1" ht="15" customHeight="1">
      <c r="B58" s="288"/>
      <c r="C58" s="294"/>
      <c r="D58" s="292" t="s">
        <v>1233</v>
      </c>
      <c r="E58" s="292"/>
      <c r="F58" s="292"/>
      <c r="G58" s="292"/>
      <c r="H58" s="292"/>
      <c r="I58" s="292"/>
      <c r="J58" s="292"/>
      <c r="K58" s="290"/>
    </row>
    <row r="59" spans="2:11" s="1" customFormat="1" ht="15" customHeight="1">
      <c r="B59" s="288"/>
      <c r="C59" s="294"/>
      <c r="D59" s="292" t="s">
        <v>1234</v>
      </c>
      <c r="E59" s="292"/>
      <c r="F59" s="292"/>
      <c r="G59" s="292"/>
      <c r="H59" s="292"/>
      <c r="I59" s="292"/>
      <c r="J59" s="292"/>
      <c r="K59" s="290"/>
    </row>
    <row r="60" spans="2:11" s="1" customFormat="1" ht="15" customHeight="1">
      <c r="B60" s="288"/>
      <c r="C60" s="294"/>
      <c r="D60" s="292" t="s">
        <v>1235</v>
      </c>
      <c r="E60" s="292"/>
      <c r="F60" s="292"/>
      <c r="G60" s="292"/>
      <c r="H60" s="292"/>
      <c r="I60" s="292"/>
      <c r="J60" s="292"/>
      <c r="K60" s="290"/>
    </row>
    <row r="61" spans="2:11" s="1" customFormat="1" ht="15" customHeight="1">
      <c r="B61" s="288"/>
      <c r="C61" s="294"/>
      <c r="D61" s="292" t="s">
        <v>1236</v>
      </c>
      <c r="E61" s="292"/>
      <c r="F61" s="292"/>
      <c r="G61" s="292"/>
      <c r="H61" s="292"/>
      <c r="I61" s="292"/>
      <c r="J61" s="292"/>
      <c r="K61" s="290"/>
    </row>
    <row r="62" spans="2:11" s="1" customFormat="1" ht="15" customHeight="1">
      <c r="B62" s="288"/>
      <c r="C62" s="294"/>
      <c r="D62" s="297" t="s">
        <v>1237</v>
      </c>
      <c r="E62" s="297"/>
      <c r="F62" s="297"/>
      <c r="G62" s="297"/>
      <c r="H62" s="297"/>
      <c r="I62" s="297"/>
      <c r="J62" s="297"/>
      <c r="K62" s="290"/>
    </row>
    <row r="63" spans="2:11" s="1" customFormat="1" ht="15" customHeight="1">
      <c r="B63" s="288"/>
      <c r="C63" s="294"/>
      <c r="D63" s="292" t="s">
        <v>1238</v>
      </c>
      <c r="E63" s="292"/>
      <c r="F63" s="292"/>
      <c r="G63" s="292"/>
      <c r="H63" s="292"/>
      <c r="I63" s="292"/>
      <c r="J63" s="292"/>
      <c r="K63" s="290"/>
    </row>
    <row r="64" spans="2:11" s="1" customFormat="1" ht="12.75" customHeight="1">
      <c r="B64" s="288"/>
      <c r="C64" s="294"/>
      <c r="D64" s="294"/>
      <c r="E64" s="298"/>
      <c r="F64" s="294"/>
      <c r="G64" s="294"/>
      <c r="H64" s="294"/>
      <c r="I64" s="294"/>
      <c r="J64" s="294"/>
      <c r="K64" s="290"/>
    </row>
    <row r="65" spans="2:11" s="1" customFormat="1" ht="15" customHeight="1">
      <c r="B65" s="288"/>
      <c r="C65" s="294"/>
      <c r="D65" s="292" t="s">
        <v>1239</v>
      </c>
      <c r="E65" s="292"/>
      <c r="F65" s="292"/>
      <c r="G65" s="292"/>
      <c r="H65" s="292"/>
      <c r="I65" s="292"/>
      <c r="J65" s="292"/>
      <c r="K65" s="290"/>
    </row>
    <row r="66" spans="2:11" s="1" customFormat="1" ht="15" customHeight="1">
      <c r="B66" s="288"/>
      <c r="C66" s="294"/>
      <c r="D66" s="297" t="s">
        <v>1240</v>
      </c>
      <c r="E66" s="297"/>
      <c r="F66" s="297"/>
      <c r="G66" s="297"/>
      <c r="H66" s="297"/>
      <c r="I66" s="297"/>
      <c r="J66" s="297"/>
      <c r="K66" s="290"/>
    </row>
    <row r="67" spans="2:11" s="1" customFormat="1" ht="15" customHeight="1">
      <c r="B67" s="288"/>
      <c r="C67" s="294"/>
      <c r="D67" s="292" t="s">
        <v>1241</v>
      </c>
      <c r="E67" s="292"/>
      <c r="F67" s="292"/>
      <c r="G67" s="292"/>
      <c r="H67" s="292"/>
      <c r="I67" s="292"/>
      <c r="J67" s="292"/>
      <c r="K67" s="290"/>
    </row>
    <row r="68" spans="2:11" s="1" customFormat="1" ht="15" customHeight="1">
      <c r="B68" s="288"/>
      <c r="C68" s="294"/>
      <c r="D68" s="292" t="s">
        <v>1242</v>
      </c>
      <c r="E68" s="292"/>
      <c r="F68" s="292"/>
      <c r="G68" s="292"/>
      <c r="H68" s="292"/>
      <c r="I68" s="292"/>
      <c r="J68" s="292"/>
      <c r="K68" s="290"/>
    </row>
    <row r="69" spans="2:11" s="1" customFormat="1" ht="15" customHeight="1">
      <c r="B69" s="288"/>
      <c r="C69" s="294"/>
      <c r="D69" s="292" t="s">
        <v>1243</v>
      </c>
      <c r="E69" s="292"/>
      <c r="F69" s="292"/>
      <c r="G69" s="292"/>
      <c r="H69" s="292"/>
      <c r="I69" s="292"/>
      <c r="J69" s="292"/>
      <c r="K69" s="290"/>
    </row>
    <row r="70" spans="2:11" s="1" customFormat="1" ht="15" customHeight="1">
      <c r="B70" s="288"/>
      <c r="C70" s="294"/>
      <c r="D70" s="292" t="s">
        <v>1244</v>
      </c>
      <c r="E70" s="292"/>
      <c r="F70" s="292"/>
      <c r="G70" s="292"/>
      <c r="H70" s="292"/>
      <c r="I70" s="292"/>
      <c r="J70" s="292"/>
      <c r="K70" s="290"/>
    </row>
    <row r="71" spans="2:11" s="1" customFormat="1" ht="12.75" customHeight="1">
      <c r="B71" s="299"/>
      <c r="C71" s="300"/>
      <c r="D71" s="300"/>
      <c r="E71" s="300"/>
      <c r="F71" s="300"/>
      <c r="G71" s="300"/>
      <c r="H71" s="300"/>
      <c r="I71" s="300"/>
      <c r="J71" s="300"/>
      <c r="K71" s="301"/>
    </row>
    <row r="72" spans="2:11" s="1" customFormat="1" ht="18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s="1" customFormat="1" ht="18.75" customHeight="1">
      <c r="B73" s="303"/>
      <c r="C73" s="303"/>
      <c r="D73" s="303"/>
      <c r="E73" s="303"/>
      <c r="F73" s="303"/>
      <c r="G73" s="303"/>
      <c r="H73" s="303"/>
      <c r="I73" s="303"/>
      <c r="J73" s="303"/>
      <c r="K73" s="303"/>
    </row>
    <row r="74" spans="2:11" s="1" customFormat="1" ht="7.5" customHeight="1">
      <c r="B74" s="304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2:11" s="1" customFormat="1" ht="45" customHeight="1">
      <c r="B75" s="307"/>
      <c r="C75" s="308" t="s">
        <v>1245</v>
      </c>
      <c r="D75" s="308"/>
      <c r="E75" s="308"/>
      <c r="F75" s="308"/>
      <c r="G75" s="308"/>
      <c r="H75" s="308"/>
      <c r="I75" s="308"/>
      <c r="J75" s="308"/>
      <c r="K75" s="309"/>
    </row>
    <row r="76" spans="2:11" s="1" customFormat="1" ht="17.25" customHeight="1">
      <c r="B76" s="307"/>
      <c r="C76" s="310" t="s">
        <v>1246</v>
      </c>
      <c r="D76" s="310"/>
      <c r="E76" s="310"/>
      <c r="F76" s="310" t="s">
        <v>1247</v>
      </c>
      <c r="G76" s="311"/>
      <c r="H76" s="310" t="s">
        <v>55</v>
      </c>
      <c r="I76" s="310" t="s">
        <v>58</v>
      </c>
      <c r="J76" s="310" t="s">
        <v>1248</v>
      </c>
      <c r="K76" s="309"/>
    </row>
    <row r="77" spans="2:11" s="1" customFormat="1" ht="17.25" customHeight="1">
      <c r="B77" s="307"/>
      <c r="C77" s="312" t="s">
        <v>1249</v>
      </c>
      <c r="D77" s="312"/>
      <c r="E77" s="312"/>
      <c r="F77" s="313" t="s">
        <v>1250</v>
      </c>
      <c r="G77" s="314"/>
      <c r="H77" s="312"/>
      <c r="I77" s="312"/>
      <c r="J77" s="312" t="s">
        <v>1251</v>
      </c>
      <c r="K77" s="309"/>
    </row>
    <row r="78" spans="2:11" s="1" customFormat="1" ht="5.25" customHeight="1">
      <c r="B78" s="307"/>
      <c r="C78" s="315"/>
      <c r="D78" s="315"/>
      <c r="E78" s="315"/>
      <c r="F78" s="315"/>
      <c r="G78" s="316"/>
      <c r="H78" s="315"/>
      <c r="I78" s="315"/>
      <c r="J78" s="315"/>
      <c r="K78" s="309"/>
    </row>
    <row r="79" spans="2:11" s="1" customFormat="1" ht="15" customHeight="1">
      <c r="B79" s="307"/>
      <c r="C79" s="295" t="s">
        <v>54</v>
      </c>
      <c r="D79" s="317"/>
      <c r="E79" s="317"/>
      <c r="F79" s="318" t="s">
        <v>1252</v>
      </c>
      <c r="G79" s="319"/>
      <c r="H79" s="295" t="s">
        <v>1253</v>
      </c>
      <c r="I79" s="295" t="s">
        <v>1254</v>
      </c>
      <c r="J79" s="295">
        <v>20</v>
      </c>
      <c r="K79" s="309"/>
    </row>
    <row r="80" spans="2:11" s="1" customFormat="1" ht="15" customHeight="1">
      <c r="B80" s="307"/>
      <c r="C80" s="295" t="s">
        <v>1255</v>
      </c>
      <c r="D80" s="295"/>
      <c r="E80" s="295"/>
      <c r="F80" s="318" t="s">
        <v>1252</v>
      </c>
      <c r="G80" s="319"/>
      <c r="H80" s="295" t="s">
        <v>1256</v>
      </c>
      <c r="I80" s="295" t="s">
        <v>1254</v>
      </c>
      <c r="J80" s="295">
        <v>120</v>
      </c>
      <c r="K80" s="309"/>
    </row>
    <row r="81" spans="2:11" s="1" customFormat="1" ht="15" customHeight="1">
      <c r="B81" s="320"/>
      <c r="C81" s="295" t="s">
        <v>1257</v>
      </c>
      <c r="D81" s="295"/>
      <c r="E81" s="295"/>
      <c r="F81" s="318" t="s">
        <v>1258</v>
      </c>
      <c r="G81" s="319"/>
      <c r="H81" s="295" t="s">
        <v>1259</v>
      </c>
      <c r="I81" s="295" t="s">
        <v>1254</v>
      </c>
      <c r="J81" s="295">
        <v>50</v>
      </c>
      <c r="K81" s="309"/>
    </row>
    <row r="82" spans="2:11" s="1" customFormat="1" ht="15" customHeight="1">
      <c r="B82" s="320"/>
      <c r="C82" s="295" t="s">
        <v>1260</v>
      </c>
      <c r="D82" s="295"/>
      <c r="E82" s="295"/>
      <c r="F82" s="318" t="s">
        <v>1252</v>
      </c>
      <c r="G82" s="319"/>
      <c r="H82" s="295" t="s">
        <v>1261</v>
      </c>
      <c r="I82" s="295" t="s">
        <v>1262</v>
      </c>
      <c r="J82" s="295"/>
      <c r="K82" s="309"/>
    </row>
    <row r="83" spans="2:11" s="1" customFormat="1" ht="15" customHeight="1">
      <c r="B83" s="320"/>
      <c r="C83" s="321" t="s">
        <v>1263</v>
      </c>
      <c r="D83" s="321"/>
      <c r="E83" s="321"/>
      <c r="F83" s="322" t="s">
        <v>1258</v>
      </c>
      <c r="G83" s="321"/>
      <c r="H83" s="321" t="s">
        <v>1264</v>
      </c>
      <c r="I83" s="321" t="s">
        <v>1254</v>
      </c>
      <c r="J83" s="321">
        <v>15</v>
      </c>
      <c r="K83" s="309"/>
    </row>
    <row r="84" spans="2:11" s="1" customFormat="1" ht="15" customHeight="1">
      <c r="B84" s="320"/>
      <c r="C84" s="321" t="s">
        <v>1265</v>
      </c>
      <c r="D84" s="321"/>
      <c r="E84" s="321"/>
      <c r="F84" s="322" t="s">
        <v>1258</v>
      </c>
      <c r="G84" s="321"/>
      <c r="H84" s="321" t="s">
        <v>1266</v>
      </c>
      <c r="I84" s="321" t="s">
        <v>1254</v>
      </c>
      <c r="J84" s="321">
        <v>15</v>
      </c>
      <c r="K84" s="309"/>
    </row>
    <row r="85" spans="2:11" s="1" customFormat="1" ht="15" customHeight="1">
      <c r="B85" s="320"/>
      <c r="C85" s="321" t="s">
        <v>1267</v>
      </c>
      <c r="D85" s="321"/>
      <c r="E85" s="321"/>
      <c r="F85" s="322" t="s">
        <v>1258</v>
      </c>
      <c r="G85" s="321"/>
      <c r="H85" s="321" t="s">
        <v>1268</v>
      </c>
      <c r="I85" s="321" t="s">
        <v>1254</v>
      </c>
      <c r="J85" s="321">
        <v>20</v>
      </c>
      <c r="K85" s="309"/>
    </row>
    <row r="86" spans="2:11" s="1" customFormat="1" ht="15" customHeight="1">
      <c r="B86" s="320"/>
      <c r="C86" s="321" t="s">
        <v>1269</v>
      </c>
      <c r="D86" s="321"/>
      <c r="E86" s="321"/>
      <c r="F86" s="322" t="s">
        <v>1258</v>
      </c>
      <c r="G86" s="321"/>
      <c r="H86" s="321" t="s">
        <v>1270</v>
      </c>
      <c r="I86" s="321" t="s">
        <v>1254</v>
      </c>
      <c r="J86" s="321">
        <v>20</v>
      </c>
      <c r="K86" s="309"/>
    </row>
    <row r="87" spans="2:11" s="1" customFormat="1" ht="15" customHeight="1">
      <c r="B87" s="320"/>
      <c r="C87" s="295" t="s">
        <v>1271</v>
      </c>
      <c r="D87" s="295"/>
      <c r="E87" s="295"/>
      <c r="F87" s="318" t="s">
        <v>1258</v>
      </c>
      <c r="G87" s="319"/>
      <c r="H87" s="295" t="s">
        <v>1272</v>
      </c>
      <c r="I87" s="295" t="s">
        <v>1254</v>
      </c>
      <c r="J87" s="295">
        <v>50</v>
      </c>
      <c r="K87" s="309"/>
    </row>
    <row r="88" spans="2:11" s="1" customFormat="1" ht="15" customHeight="1">
      <c r="B88" s="320"/>
      <c r="C88" s="295" t="s">
        <v>1273</v>
      </c>
      <c r="D88" s="295"/>
      <c r="E88" s="295"/>
      <c r="F88" s="318" t="s">
        <v>1258</v>
      </c>
      <c r="G88" s="319"/>
      <c r="H88" s="295" t="s">
        <v>1274</v>
      </c>
      <c r="I88" s="295" t="s">
        <v>1254</v>
      </c>
      <c r="J88" s="295">
        <v>20</v>
      </c>
      <c r="K88" s="309"/>
    </row>
    <row r="89" spans="2:11" s="1" customFormat="1" ht="15" customHeight="1">
      <c r="B89" s="320"/>
      <c r="C89" s="295" t="s">
        <v>1275</v>
      </c>
      <c r="D89" s="295"/>
      <c r="E89" s="295"/>
      <c r="F89" s="318" t="s">
        <v>1258</v>
      </c>
      <c r="G89" s="319"/>
      <c r="H89" s="295" t="s">
        <v>1276</v>
      </c>
      <c r="I89" s="295" t="s">
        <v>1254</v>
      </c>
      <c r="J89" s="295">
        <v>20</v>
      </c>
      <c r="K89" s="309"/>
    </row>
    <row r="90" spans="2:11" s="1" customFormat="1" ht="15" customHeight="1">
      <c r="B90" s="320"/>
      <c r="C90" s="295" t="s">
        <v>1277</v>
      </c>
      <c r="D90" s="295"/>
      <c r="E90" s="295"/>
      <c r="F90" s="318" t="s">
        <v>1258</v>
      </c>
      <c r="G90" s="319"/>
      <c r="H90" s="295" t="s">
        <v>1278</v>
      </c>
      <c r="I90" s="295" t="s">
        <v>1254</v>
      </c>
      <c r="J90" s="295">
        <v>50</v>
      </c>
      <c r="K90" s="309"/>
    </row>
    <row r="91" spans="2:11" s="1" customFormat="1" ht="15" customHeight="1">
      <c r="B91" s="320"/>
      <c r="C91" s="295" t="s">
        <v>1279</v>
      </c>
      <c r="D91" s="295"/>
      <c r="E91" s="295"/>
      <c r="F91" s="318" t="s">
        <v>1258</v>
      </c>
      <c r="G91" s="319"/>
      <c r="H91" s="295" t="s">
        <v>1279</v>
      </c>
      <c r="I91" s="295" t="s">
        <v>1254</v>
      </c>
      <c r="J91" s="295">
        <v>50</v>
      </c>
      <c r="K91" s="309"/>
    </row>
    <row r="92" spans="2:11" s="1" customFormat="1" ht="15" customHeight="1">
      <c r="B92" s="320"/>
      <c r="C92" s="295" t="s">
        <v>1280</v>
      </c>
      <c r="D92" s="295"/>
      <c r="E92" s="295"/>
      <c r="F92" s="318" t="s">
        <v>1258</v>
      </c>
      <c r="G92" s="319"/>
      <c r="H92" s="295" t="s">
        <v>1281</v>
      </c>
      <c r="I92" s="295" t="s">
        <v>1254</v>
      </c>
      <c r="J92" s="295">
        <v>255</v>
      </c>
      <c r="K92" s="309"/>
    </row>
    <row r="93" spans="2:11" s="1" customFormat="1" ht="15" customHeight="1">
      <c r="B93" s="320"/>
      <c r="C93" s="295" t="s">
        <v>1282</v>
      </c>
      <c r="D93" s="295"/>
      <c r="E93" s="295"/>
      <c r="F93" s="318" t="s">
        <v>1252</v>
      </c>
      <c r="G93" s="319"/>
      <c r="H93" s="295" t="s">
        <v>1283</v>
      </c>
      <c r="I93" s="295" t="s">
        <v>1284</v>
      </c>
      <c r="J93" s="295"/>
      <c r="K93" s="309"/>
    </row>
    <row r="94" spans="2:11" s="1" customFormat="1" ht="15" customHeight="1">
      <c r="B94" s="320"/>
      <c r="C94" s="295" t="s">
        <v>1285</v>
      </c>
      <c r="D94" s="295"/>
      <c r="E94" s="295"/>
      <c r="F94" s="318" t="s">
        <v>1252</v>
      </c>
      <c r="G94" s="319"/>
      <c r="H94" s="295" t="s">
        <v>1286</v>
      </c>
      <c r="I94" s="295" t="s">
        <v>1287</v>
      </c>
      <c r="J94" s="295"/>
      <c r="K94" s="309"/>
    </row>
    <row r="95" spans="2:11" s="1" customFormat="1" ht="15" customHeight="1">
      <c r="B95" s="320"/>
      <c r="C95" s="295" t="s">
        <v>1288</v>
      </c>
      <c r="D95" s="295"/>
      <c r="E95" s="295"/>
      <c r="F95" s="318" t="s">
        <v>1252</v>
      </c>
      <c r="G95" s="319"/>
      <c r="H95" s="295" t="s">
        <v>1288</v>
      </c>
      <c r="I95" s="295" t="s">
        <v>1287</v>
      </c>
      <c r="J95" s="295"/>
      <c r="K95" s="309"/>
    </row>
    <row r="96" spans="2:11" s="1" customFormat="1" ht="15" customHeight="1">
      <c r="B96" s="320"/>
      <c r="C96" s="295" t="s">
        <v>39</v>
      </c>
      <c r="D96" s="295"/>
      <c r="E96" s="295"/>
      <c r="F96" s="318" t="s">
        <v>1252</v>
      </c>
      <c r="G96" s="319"/>
      <c r="H96" s="295" t="s">
        <v>1289</v>
      </c>
      <c r="I96" s="295" t="s">
        <v>1287</v>
      </c>
      <c r="J96" s="295"/>
      <c r="K96" s="309"/>
    </row>
    <row r="97" spans="2:11" s="1" customFormat="1" ht="15" customHeight="1">
      <c r="B97" s="320"/>
      <c r="C97" s="295" t="s">
        <v>49</v>
      </c>
      <c r="D97" s="295"/>
      <c r="E97" s="295"/>
      <c r="F97" s="318" t="s">
        <v>1252</v>
      </c>
      <c r="G97" s="319"/>
      <c r="H97" s="295" t="s">
        <v>1290</v>
      </c>
      <c r="I97" s="295" t="s">
        <v>1287</v>
      </c>
      <c r="J97" s="295"/>
      <c r="K97" s="309"/>
    </row>
    <row r="98" spans="2:11" s="1" customFormat="1" ht="15" customHeight="1">
      <c r="B98" s="323"/>
      <c r="C98" s="324"/>
      <c r="D98" s="324"/>
      <c r="E98" s="324"/>
      <c r="F98" s="324"/>
      <c r="G98" s="324"/>
      <c r="H98" s="324"/>
      <c r="I98" s="324"/>
      <c r="J98" s="324"/>
      <c r="K98" s="325"/>
    </row>
    <row r="99" spans="2:11" s="1" customFormat="1" ht="18.75" customHeight="1">
      <c r="B99" s="326"/>
      <c r="C99" s="327"/>
      <c r="D99" s="327"/>
      <c r="E99" s="327"/>
      <c r="F99" s="327"/>
      <c r="G99" s="327"/>
      <c r="H99" s="327"/>
      <c r="I99" s="327"/>
      <c r="J99" s="327"/>
      <c r="K99" s="326"/>
    </row>
    <row r="100" spans="2:11" s="1" customFormat="1" ht="18.75" customHeigh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</row>
    <row r="101" spans="2:11" s="1" customFormat="1" ht="7.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6"/>
    </row>
    <row r="102" spans="2:11" s="1" customFormat="1" ht="45" customHeight="1">
      <c r="B102" s="307"/>
      <c r="C102" s="308" t="s">
        <v>1291</v>
      </c>
      <c r="D102" s="308"/>
      <c r="E102" s="308"/>
      <c r="F102" s="308"/>
      <c r="G102" s="308"/>
      <c r="H102" s="308"/>
      <c r="I102" s="308"/>
      <c r="J102" s="308"/>
      <c r="K102" s="309"/>
    </row>
    <row r="103" spans="2:11" s="1" customFormat="1" ht="17.25" customHeight="1">
      <c r="B103" s="307"/>
      <c r="C103" s="310" t="s">
        <v>1246</v>
      </c>
      <c r="D103" s="310"/>
      <c r="E103" s="310"/>
      <c r="F103" s="310" t="s">
        <v>1247</v>
      </c>
      <c r="G103" s="311"/>
      <c r="H103" s="310" t="s">
        <v>55</v>
      </c>
      <c r="I103" s="310" t="s">
        <v>58</v>
      </c>
      <c r="J103" s="310" t="s">
        <v>1248</v>
      </c>
      <c r="K103" s="309"/>
    </row>
    <row r="104" spans="2:11" s="1" customFormat="1" ht="17.25" customHeight="1">
      <c r="B104" s="307"/>
      <c r="C104" s="312" t="s">
        <v>1249</v>
      </c>
      <c r="D104" s="312"/>
      <c r="E104" s="312"/>
      <c r="F104" s="313" t="s">
        <v>1250</v>
      </c>
      <c r="G104" s="314"/>
      <c r="H104" s="312"/>
      <c r="I104" s="312"/>
      <c r="J104" s="312" t="s">
        <v>1251</v>
      </c>
      <c r="K104" s="309"/>
    </row>
    <row r="105" spans="2:11" s="1" customFormat="1" ht="5.25" customHeight="1">
      <c r="B105" s="307"/>
      <c r="C105" s="310"/>
      <c r="D105" s="310"/>
      <c r="E105" s="310"/>
      <c r="F105" s="310"/>
      <c r="G105" s="328"/>
      <c r="H105" s="310"/>
      <c r="I105" s="310"/>
      <c r="J105" s="310"/>
      <c r="K105" s="309"/>
    </row>
    <row r="106" spans="2:11" s="1" customFormat="1" ht="15" customHeight="1">
      <c r="B106" s="307"/>
      <c r="C106" s="295" t="s">
        <v>54</v>
      </c>
      <c r="D106" s="317"/>
      <c r="E106" s="317"/>
      <c r="F106" s="318" t="s">
        <v>1252</v>
      </c>
      <c r="G106" s="295"/>
      <c r="H106" s="295" t="s">
        <v>1292</v>
      </c>
      <c r="I106" s="295" t="s">
        <v>1254</v>
      </c>
      <c r="J106" s="295">
        <v>20</v>
      </c>
      <c r="K106" s="309"/>
    </row>
    <row r="107" spans="2:11" s="1" customFormat="1" ht="15" customHeight="1">
      <c r="B107" s="307"/>
      <c r="C107" s="295" t="s">
        <v>1255</v>
      </c>
      <c r="D107" s="295"/>
      <c r="E107" s="295"/>
      <c r="F107" s="318" t="s">
        <v>1252</v>
      </c>
      <c r="G107" s="295"/>
      <c r="H107" s="295" t="s">
        <v>1292</v>
      </c>
      <c r="I107" s="295" t="s">
        <v>1254</v>
      </c>
      <c r="J107" s="295">
        <v>120</v>
      </c>
      <c r="K107" s="309"/>
    </row>
    <row r="108" spans="2:11" s="1" customFormat="1" ht="15" customHeight="1">
      <c r="B108" s="320"/>
      <c r="C108" s="295" t="s">
        <v>1257</v>
      </c>
      <c r="D108" s="295"/>
      <c r="E108" s="295"/>
      <c r="F108" s="318" t="s">
        <v>1258</v>
      </c>
      <c r="G108" s="295"/>
      <c r="H108" s="295" t="s">
        <v>1292</v>
      </c>
      <c r="I108" s="295" t="s">
        <v>1254</v>
      </c>
      <c r="J108" s="295">
        <v>50</v>
      </c>
      <c r="K108" s="309"/>
    </row>
    <row r="109" spans="2:11" s="1" customFormat="1" ht="15" customHeight="1">
      <c r="B109" s="320"/>
      <c r="C109" s="295" t="s">
        <v>1260</v>
      </c>
      <c r="D109" s="295"/>
      <c r="E109" s="295"/>
      <c r="F109" s="318" t="s">
        <v>1252</v>
      </c>
      <c r="G109" s="295"/>
      <c r="H109" s="295" t="s">
        <v>1292</v>
      </c>
      <c r="I109" s="295" t="s">
        <v>1262</v>
      </c>
      <c r="J109" s="295"/>
      <c r="K109" s="309"/>
    </row>
    <row r="110" spans="2:11" s="1" customFormat="1" ht="15" customHeight="1">
      <c r="B110" s="320"/>
      <c r="C110" s="295" t="s">
        <v>1271</v>
      </c>
      <c r="D110" s="295"/>
      <c r="E110" s="295"/>
      <c r="F110" s="318" t="s">
        <v>1258</v>
      </c>
      <c r="G110" s="295"/>
      <c r="H110" s="295" t="s">
        <v>1292</v>
      </c>
      <c r="I110" s="295" t="s">
        <v>1254</v>
      </c>
      <c r="J110" s="295">
        <v>50</v>
      </c>
      <c r="K110" s="309"/>
    </row>
    <row r="111" spans="2:11" s="1" customFormat="1" ht="15" customHeight="1">
      <c r="B111" s="320"/>
      <c r="C111" s="295" t="s">
        <v>1279</v>
      </c>
      <c r="D111" s="295"/>
      <c r="E111" s="295"/>
      <c r="F111" s="318" t="s">
        <v>1258</v>
      </c>
      <c r="G111" s="295"/>
      <c r="H111" s="295" t="s">
        <v>1292</v>
      </c>
      <c r="I111" s="295" t="s">
        <v>1254</v>
      </c>
      <c r="J111" s="295">
        <v>50</v>
      </c>
      <c r="K111" s="309"/>
    </row>
    <row r="112" spans="2:11" s="1" customFormat="1" ht="15" customHeight="1">
      <c r="B112" s="320"/>
      <c r="C112" s="295" t="s">
        <v>1277</v>
      </c>
      <c r="D112" s="295"/>
      <c r="E112" s="295"/>
      <c r="F112" s="318" t="s">
        <v>1258</v>
      </c>
      <c r="G112" s="295"/>
      <c r="H112" s="295" t="s">
        <v>1292</v>
      </c>
      <c r="I112" s="295" t="s">
        <v>1254</v>
      </c>
      <c r="J112" s="295">
        <v>50</v>
      </c>
      <c r="K112" s="309"/>
    </row>
    <row r="113" spans="2:11" s="1" customFormat="1" ht="15" customHeight="1">
      <c r="B113" s="320"/>
      <c r="C113" s="295" t="s">
        <v>54</v>
      </c>
      <c r="D113" s="295"/>
      <c r="E113" s="295"/>
      <c r="F113" s="318" t="s">
        <v>1252</v>
      </c>
      <c r="G113" s="295"/>
      <c r="H113" s="295" t="s">
        <v>1293</v>
      </c>
      <c r="I113" s="295" t="s">
        <v>1254</v>
      </c>
      <c r="J113" s="295">
        <v>20</v>
      </c>
      <c r="K113" s="309"/>
    </row>
    <row r="114" spans="2:11" s="1" customFormat="1" ht="15" customHeight="1">
      <c r="B114" s="320"/>
      <c r="C114" s="295" t="s">
        <v>1294</v>
      </c>
      <c r="D114" s="295"/>
      <c r="E114" s="295"/>
      <c r="F114" s="318" t="s">
        <v>1252</v>
      </c>
      <c r="G114" s="295"/>
      <c r="H114" s="295" t="s">
        <v>1295</v>
      </c>
      <c r="I114" s="295" t="s">
        <v>1254</v>
      </c>
      <c r="J114" s="295">
        <v>120</v>
      </c>
      <c r="K114" s="309"/>
    </row>
    <row r="115" spans="2:11" s="1" customFormat="1" ht="15" customHeight="1">
      <c r="B115" s="320"/>
      <c r="C115" s="295" t="s">
        <v>39</v>
      </c>
      <c r="D115" s="295"/>
      <c r="E115" s="295"/>
      <c r="F115" s="318" t="s">
        <v>1252</v>
      </c>
      <c r="G115" s="295"/>
      <c r="H115" s="295" t="s">
        <v>1296</v>
      </c>
      <c r="I115" s="295" t="s">
        <v>1287</v>
      </c>
      <c r="J115" s="295"/>
      <c r="K115" s="309"/>
    </row>
    <row r="116" spans="2:11" s="1" customFormat="1" ht="15" customHeight="1">
      <c r="B116" s="320"/>
      <c r="C116" s="295" t="s">
        <v>49</v>
      </c>
      <c r="D116" s="295"/>
      <c r="E116" s="295"/>
      <c r="F116" s="318" t="s">
        <v>1252</v>
      </c>
      <c r="G116" s="295"/>
      <c r="H116" s="295" t="s">
        <v>1297</v>
      </c>
      <c r="I116" s="295" t="s">
        <v>1287</v>
      </c>
      <c r="J116" s="295"/>
      <c r="K116" s="309"/>
    </row>
    <row r="117" spans="2:11" s="1" customFormat="1" ht="15" customHeight="1">
      <c r="B117" s="320"/>
      <c r="C117" s="295" t="s">
        <v>58</v>
      </c>
      <c r="D117" s="295"/>
      <c r="E117" s="295"/>
      <c r="F117" s="318" t="s">
        <v>1252</v>
      </c>
      <c r="G117" s="295"/>
      <c r="H117" s="295" t="s">
        <v>1298</v>
      </c>
      <c r="I117" s="295" t="s">
        <v>1299</v>
      </c>
      <c r="J117" s="295"/>
      <c r="K117" s="309"/>
    </row>
    <row r="118" spans="2:11" s="1" customFormat="1" ht="15" customHeight="1">
      <c r="B118" s="323"/>
      <c r="C118" s="329"/>
      <c r="D118" s="329"/>
      <c r="E118" s="329"/>
      <c r="F118" s="329"/>
      <c r="G118" s="329"/>
      <c r="H118" s="329"/>
      <c r="I118" s="329"/>
      <c r="J118" s="329"/>
      <c r="K118" s="325"/>
    </row>
    <row r="119" spans="2:11" s="1" customFormat="1" ht="18.75" customHeight="1">
      <c r="B119" s="330"/>
      <c r="C119" s="331"/>
      <c r="D119" s="331"/>
      <c r="E119" s="331"/>
      <c r="F119" s="332"/>
      <c r="G119" s="331"/>
      <c r="H119" s="331"/>
      <c r="I119" s="331"/>
      <c r="J119" s="331"/>
      <c r="K119" s="330"/>
    </row>
    <row r="120" spans="2:11" s="1" customFormat="1" ht="18.75" customHeight="1"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</row>
    <row r="121" spans="2:11" s="1" customFormat="1" ht="7.5" customHeight="1">
      <c r="B121" s="333"/>
      <c r="C121" s="334"/>
      <c r="D121" s="334"/>
      <c r="E121" s="334"/>
      <c r="F121" s="334"/>
      <c r="G121" s="334"/>
      <c r="H121" s="334"/>
      <c r="I121" s="334"/>
      <c r="J121" s="334"/>
      <c r="K121" s="335"/>
    </row>
    <row r="122" spans="2:11" s="1" customFormat="1" ht="45" customHeight="1">
      <c r="B122" s="336"/>
      <c r="C122" s="286" t="s">
        <v>1300</v>
      </c>
      <c r="D122" s="286"/>
      <c r="E122" s="286"/>
      <c r="F122" s="286"/>
      <c r="G122" s="286"/>
      <c r="H122" s="286"/>
      <c r="I122" s="286"/>
      <c r="J122" s="286"/>
      <c r="K122" s="337"/>
    </row>
    <row r="123" spans="2:11" s="1" customFormat="1" ht="17.25" customHeight="1">
      <c r="B123" s="338"/>
      <c r="C123" s="310" t="s">
        <v>1246</v>
      </c>
      <c r="D123" s="310"/>
      <c r="E123" s="310"/>
      <c r="F123" s="310" t="s">
        <v>1247</v>
      </c>
      <c r="G123" s="311"/>
      <c r="H123" s="310" t="s">
        <v>55</v>
      </c>
      <c r="I123" s="310" t="s">
        <v>58</v>
      </c>
      <c r="J123" s="310" t="s">
        <v>1248</v>
      </c>
      <c r="K123" s="339"/>
    </row>
    <row r="124" spans="2:11" s="1" customFormat="1" ht="17.25" customHeight="1">
      <c r="B124" s="338"/>
      <c r="C124" s="312" t="s">
        <v>1249</v>
      </c>
      <c r="D124" s="312"/>
      <c r="E124" s="312"/>
      <c r="F124" s="313" t="s">
        <v>1250</v>
      </c>
      <c r="G124" s="314"/>
      <c r="H124" s="312"/>
      <c r="I124" s="312"/>
      <c r="J124" s="312" t="s">
        <v>1251</v>
      </c>
      <c r="K124" s="339"/>
    </row>
    <row r="125" spans="2:11" s="1" customFormat="1" ht="5.25" customHeight="1">
      <c r="B125" s="340"/>
      <c r="C125" s="315"/>
      <c r="D125" s="315"/>
      <c r="E125" s="315"/>
      <c r="F125" s="315"/>
      <c r="G125" s="341"/>
      <c r="H125" s="315"/>
      <c r="I125" s="315"/>
      <c r="J125" s="315"/>
      <c r="K125" s="342"/>
    </row>
    <row r="126" spans="2:11" s="1" customFormat="1" ht="15" customHeight="1">
      <c r="B126" s="340"/>
      <c r="C126" s="295" t="s">
        <v>1255</v>
      </c>
      <c r="D126" s="317"/>
      <c r="E126" s="317"/>
      <c r="F126" s="318" t="s">
        <v>1252</v>
      </c>
      <c r="G126" s="295"/>
      <c r="H126" s="295" t="s">
        <v>1292</v>
      </c>
      <c r="I126" s="295" t="s">
        <v>1254</v>
      </c>
      <c r="J126" s="295">
        <v>120</v>
      </c>
      <c r="K126" s="343"/>
    </row>
    <row r="127" spans="2:11" s="1" customFormat="1" ht="15" customHeight="1">
      <c r="B127" s="340"/>
      <c r="C127" s="295" t="s">
        <v>1301</v>
      </c>
      <c r="D127" s="295"/>
      <c r="E127" s="295"/>
      <c r="F127" s="318" t="s">
        <v>1252</v>
      </c>
      <c r="G127" s="295"/>
      <c r="H127" s="295" t="s">
        <v>1302</v>
      </c>
      <c r="I127" s="295" t="s">
        <v>1254</v>
      </c>
      <c r="J127" s="295" t="s">
        <v>1303</v>
      </c>
      <c r="K127" s="343"/>
    </row>
    <row r="128" spans="2:11" s="1" customFormat="1" ht="15" customHeight="1">
      <c r="B128" s="340"/>
      <c r="C128" s="295" t="s">
        <v>1200</v>
      </c>
      <c r="D128" s="295"/>
      <c r="E128" s="295"/>
      <c r="F128" s="318" t="s">
        <v>1252</v>
      </c>
      <c r="G128" s="295"/>
      <c r="H128" s="295" t="s">
        <v>1304</v>
      </c>
      <c r="I128" s="295" t="s">
        <v>1254</v>
      </c>
      <c r="J128" s="295" t="s">
        <v>1303</v>
      </c>
      <c r="K128" s="343"/>
    </row>
    <row r="129" spans="2:11" s="1" customFormat="1" ht="15" customHeight="1">
      <c r="B129" s="340"/>
      <c r="C129" s="295" t="s">
        <v>1263</v>
      </c>
      <c r="D129" s="295"/>
      <c r="E129" s="295"/>
      <c r="F129" s="318" t="s">
        <v>1258</v>
      </c>
      <c r="G129" s="295"/>
      <c r="H129" s="295" t="s">
        <v>1264</v>
      </c>
      <c r="I129" s="295" t="s">
        <v>1254</v>
      </c>
      <c r="J129" s="295">
        <v>15</v>
      </c>
      <c r="K129" s="343"/>
    </row>
    <row r="130" spans="2:11" s="1" customFormat="1" ht="15" customHeight="1">
      <c r="B130" s="340"/>
      <c r="C130" s="321" t="s">
        <v>1265</v>
      </c>
      <c r="D130" s="321"/>
      <c r="E130" s="321"/>
      <c r="F130" s="322" t="s">
        <v>1258</v>
      </c>
      <c r="G130" s="321"/>
      <c r="H130" s="321" t="s">
        <v>1266</v>
      </c>
      <c r="I130" s="321" t="s">
        <v>1254</v>
      </c>
      <c r="J130" s="321">
        <v>15</v>
      </c>
      <c r="K130" s="343"/>
    </row>
    <row r="131" spans="2:11" s="1" customFormat="1" ht="15" customHeight="1">
      <c r="B131" s="340"/>
      <c r="C131" s="321" t="s">
        <v>1267</v>
      </c>
      <c r="D131" s="321"/>
      <c r="E131" s="321"/>
      <c r="F131" s="322" t="s">
        <v>1258</v>
      </c>
      <c r="G131" s="321"/>
      <c r="H131" s="321" t="s">
        <v>1268</v>
      </c>
      <c r="I131" s="321" t="s">
        <v>1254</v>
      </c>
      <c r="J131" s="321">
        <v>20</v>
      </c>
      <c r="K131" s="343"/>
    </row>
    <row r="132" spans="2:11" s="1" customFormat="1" ht="15" customHeight="1">
      <c r="B132" s="340"/>
      <c r="C132" s="321" t="s">
        <v>1269</v>
      </c>
      <c r="D132" s="321"/>
      <c r="E132" s="321"/>
      <c r="F132" s="322" t="s">
        <v>1258</v>
      </c>
      <c r="G132" s="321"/>
      <c r="H132" s="321" t="s">
        <v>1270</v>
      </c>
      <c r="I132" s="321" t="s">
        <v>1254</v>
      </c>
      <c r="J132" s="321">
        <v>20</v>
      </c>
      <c r="K132" s="343"/>
    </row>
    <row r="133" spans="2:11" s="1" customFormat="1" ht="15" customHeight="1">
      <c r="B133" s="340"/>
      <c r="C133" s="295" t="s">
        <v>1257</v>
      </c>
      <c r="D133" s="295"/>
      <c r="E133" s="295"/>
      <c r="F133" s="318" t="s">
        <v>1258</v>
      </c>
      <c r="G133" s="295"/>
      <c r="H133" s="295" t="s">
        <v>1292</v>
      </c>
      <c r="I133" s="295" t="s">
        <v>1254</v>
      </c>
      <c r="J133" s="295">
        <v>50</v>
      </c>
      <c r="K133" s="343"/>
    </row>
    <row r="134" spans="2:11" s="1" customFormat="1" ht="15" customHeight="1">
      <c r="B134" s="340"/>
      <c r="C134" s="295" t="s">
        <v>1271</v>
      </c>
      <c r="D134" s="295"/>
      <c r="E134" s="295"/>
      <c r="F134" s="318" t="s">
        <v>1258</v>
      </c>
      <c r="G134" s="295"/>
      <c r="H134" s="295" t="s">
        <v>1292</v>
      </c>
      <c r="I134" s="295" t="s">
        <v>1254</v>
      </c>
      <c r="J134" s="295">
        <v>50</v>
      </c>
      <c r="K134" s="343"/>
    </row>
    <row r="135" spans="2:11" s="1" customFormat="1" ht="15" customHeight="1">
      <c r="B135" s="340"/>
      <c r="C135" s="295" t="s">
        <v>1277</v>
      </c>
      <c r="D135" s="295"/>
      <c r="E135" s="295"/>
      <c r="F135" s="318" t="s">
        <v>1258</v>
      </c>
      <c r="G135" s="295"/>
      <c r="H135" s="295" t="s">
        <v>1292</v>
      </c>
      <c r="I135" s="295" t="s">
        <v>1254</v>
      </c>
      <c r="J135" s="295">
        <v>50</v>
      </c>
      <c r="K135" s="343"/>
    </row>
    <row r="136" spans="2:11" s="1" customFormat="1" ht="15" customHeight="1">
      <c r="B136" s="340"/>
      <c r="C136" s="295" t="s">
        <v>1279</v>
      </c>
      <c r="D136" s="295"/>
      <c r="E136" s="295"/>
      <c r="F136" s="318" t="s">
        <v>1258</v>
      </c>
      <c r="G136" s="295"/>
      <c r="H136" s="295" t="s">
        <v>1292</v>
      </c>
      <c r="I136" s="295" t="s">
        <v>1254</v>
      </c>
      <c r="J136" s="295">
        <v>50</v>
      </c>
      <c r="K136" s="343"/>
    </row>
    <row r="137" spans="2:11" s="1" customFormat="1" ht="15" customHeight="1">
      <c r="B137" s="340"/>
      <c r="C137" s="295" t="s">
        <v>1280</v>
      </c>
      <c r="D137" s="295"/>
      <c r="E137" s="295"/>
      <c r="F137" s="318" t="s">
        <v>1258</v>
      </c>
      <c r="G137" s="295"/>
      <c r="H137" s="295" t="s">
        <v>1305</v>
      </c>
      <c r="I137" s="295" t="s">
        <v>1254</v>
      </c>
      <c r="J137" s="295">
        <v>255</v>
      </c>
      <c r="K137" s="343"/>
    </row>
    <row r="138" spans="2:11" s="1" customFormat="1" ht="15" customHeight="1">
      <c r="B138" s="340"/>
      <c r="C138" s="295" t="s">
        <v>1282</v>
      </c>
      <c r="D138" s="295"/>
      <c r="E138" s="295"/>
      <c r="F138" s="318" t="s">
        <v>1252</v>
      </c>
      <c r="G138" s="295"/>
      <c r="H138" s="295" t="s">
        <v>1306</v>
      </c>
      <c r="I138" s="295" t="s">
        <v>1284</v>
      </c>
      <c r="J138" s="295"/>
      <c r="K138" s="343"/>
    </row>
    <row r="139" spans="2:11" s="1" customFormat="1" ht="15" customHeight="1">
      <c r="B139" s="340"/>
      <c r="C139" s="295" t="s">
        <v>1285</v>
      </c>
      <c r="D139" s="295"/>
      <c r="E139" s="295"/>
      <c r="F139" s="318" t="s">
        <v>1252</v>
      </c>
      <c r="G139" s="295"/>
      <c r="H139" s="295" t="s">
        <v>1307</v>
      </c>
      <c r="I139" s="295" t="s">
        <v>1287</v>
      </c>
      <c r="J139" s="295"/>
      <c r="K139" s="343"/>
    </row>
    <row r="140" spans="2:11" s="1" customFormat="1" ht="15" customHeight="1">
      <c r="B140" s="340"/>
      <c r="C140" s="295" t="s">
        <v>1288</v>
      </c>
      <c r="D140" s="295"/>
      <c r="E140" s="295"/>
      <c r="F140" s="318" t="s">
        <v>1252</v>
      </c>
      <c r="G140" s="295"/>
      <c r="H140" s="295" t="s">
        <v>1288</v>
      </c>
      <c r="I140" s="295" t="s">
        <v>1287</v>
      </c>
      <c r="J140" s="295"/>
      <c r="K140" s="343"/>
    </row>
    <row r="141" spans="2:11" s="1" customFormat="1" ht="15" customHeight="1">
      <c r="B141" s="340"/>
      <c r="C141" s="295" t="s">
        <v>39</v>
      </c>
      <c r="D141" s="295"/>
      <c r="E141" s="295"/>
      <c r="F141" s="318" t="s">
        <v>1252</v>
      </c>
      <c r="G141" s="295"/>
      <c r="H141" s="295" t="s">
        <v>1308</v>
      </c>
      <c r="I141" s="295" t="s">
        <v>1287</v>
      </c>
      <c r="J141" s="295"/>
      <c r="K141" s="343"/>
    </row>
    <row r="142" spans="2:11" s="1" customFormat="1" ht="15" customHeight="1">
      <c r="B142" s="340"/>
      <c r="C142" s="295" t="s">
        <v>1309</v>
      </c>
      <c r="D142" s="295"/>
      <c r="E142" s="295"/>
      <c r="F142" s="318" t="s">
        <v>1252</v>
      </c>
      <c r="G142" s="295"/>
      <c r="H142" s="295" t="s">
        <v>1310</v>
      </c>
      <c r="I142" s="295" t="s">
        <v>1287</v>
      </c>
      <c r="J142" s="295"/>
      <c r="K142" s="343"/>
    </row>
    <row r="143" spans="2:11" s="1" customFormat="1" ht="15" customHeight="1">
      <c r="B143" s="344"/>
      <c r="C143" s="345"/>
      <c r="D143" s="345"/>
      <c r="E143" s="345"/>
      <c r="F143" s="345"/>
      <c r="G143" s="345"/>
      <c r="H143" s="345"/>
      <c r="I143" s="345"/>
      <c r="J143" s="345"/>
      <c r="K143" s="346"/>
    </row>
    <row r="144" spans="2:11" s="1" customFormat="1" ht="18.75" customHeight="1">
      <c r="B144" s="331"/>
      <c r="C144" s="331"/>
      <c r="D144" s="331"/>
      <c r="E144" s="331"/>
      <c r="F144" s="332"/>
      <c r="G144" s="331"/>
      <c r="H144" s="331"/>
      <c r="I144" s="331"/>
      <c r="J144" s="331"/>
      <c r="K144" s="331"/>
    </row>
    <row r="145" spans="2:11" s="1" customFormat="1" ht="18.75" customHeight="1"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</row>
    <row r="146" spans="2:11" s="1" customFormat="1" ht="7.5" customHeight="1">
      <c r="B146" s="304"/>
      <c r="C146" s="305"/>
      <c r="D146" s="305"/>
      <c r="E146" s="305"/>
      <c r="F146" s="305"/>
      <c r="G146" s="305"/>
      <c r="H146" s="305"/>
      <c r="I146" s="305"/>
      <c r="J146" s="305"/>
      <c r="K146" s="306"/>
    </row>
    <row r="147" spans="2:11" s="1" customFormat="1" ht="45" customHeight="1">
      <c r="B147" s="307"/>
      <c r="C147" s="308" t="s">
        <v>1311</v>
      </c>
      <c r="D147" s="308"/>
      <c r="E147" s="308"/>
      <c r="F147" s="308"/>
      <c r="G147" s="308"/>
      <c r="H147" s="308"/>
      <c r="I147" s="308"/>
      <c r="J147" s="308"/>
      <c r="K147" s="309"/>
    </row>
    <row r="148" spans="2:11" s="1" customFormat="1" ht="17.25" customHeight="1">
      <c r="B148" s="307"/>
      <c r="C148" s="310" t="s">
        <v>1246</v>
      </c>
      <c r="D148" s="310"/>
      <c r="E148" s="310"/>
      <c r="F148" s="310" t="s">
        <v>1247</v>
      </c>
      <c r="G148" s="311"/>
      <c r="H148" s="310" t="s">
        <v>55</v>
      </c>
      <c r="I148" s="310" t="s">
        <v>58</v>
      </c>
      <c r="J148" s="310" t="s">
        <v>1248</v>
      </c>
      <c r="K148" s="309"/>
    </row>
    <row r="149" spans="2:11" s="1" customFormat="1" ht="17.25" customHeight="1">
      <c r="B149" s="307"/>
      <c r="C149" s="312" t="s">
        <v>1249</v>
      </c>
      <c r="D149" s="312"/>
      <c r="E149" s="312"/>
      <c r="F149" s="313" t="s">
        <v>1250</v>
      </c>
      <c r="G149" s="314"/>
      <c r="H149" s="312"/>
      <c r="I149" s="312"/>
      <c r="J149" s="312" t="s">
        <v>1251</v>
      </c>
      <c r="K149" s="309"/>
    </row>
    <row r="150" spans="2:11" s="1" customFormat="1" ht="5.25" customHeight="1">
      <c r="B150" s="320"/>
      <c r="C150" s="315"/>
      <c r="D150" s="315"/>
      <c r="E150" s="315"/>
      <c r="F150" s="315"/>
      <c r="G150" s="316"/>
      <c r="H150" s="315"/>
      <c r="I150" s="315"/>
      <c r="J150" s="315"/>
      <c r="K150" s="343"/>
    </row>
    <row r="151" spans="2:11" s="1" customFormat="1" ht="15" customHeight="1">
      <c r="B151" s="320"/>
      <c r="C151" s="347" t="s">
        <v>1255</v>
      </c>
      <c r="D151" s="295"/>
      <c r="E151" s="295"/>
      <c r="F151" s="348" t="s">
        <v>1252</v>
      </c>
      <c r="G151" s="295"/>
      <c r="H151" s="347" t="s">
        <v>1292</v>
      </c>
      <c r="I151" s="347" t="s">
        <v>1254</v>
      </c>
      <c r="J151" s="347">
        <v>120</v>
      </c>
      <c r="K151" s="343"/>
    </row>
    <row r="152" spans="2:11" s="1" customFormat="1" ht="15" customHeight="1">
      <c r="B152" s="320"/>
      <c r="C152" s="347" t="s">
        <v>1301</v>
      </c>
      <c r="D152" s="295"/>
      <c r="E152" s="295"/>
      <c r="F152" s="348" t="s">
        <v>1252</v>
      </c>
      <c r="G152" s="295"/>
      <c r="H152" s="347" t="s">
        <v>1312</v>
      </c>
      <c r="I152" s="347" t="s">
        <v>1254</v>
      </c>
      <c r="J152" s="347" t="s">
        <v>1303</v>
      </c>
      <c r="K152" s="343"/>
    </row>
    <row r="153" spans="2:11" s="1" customFormat="1" ht="15" customHeight="1">
      <c r="B153" s="320"/>
      <c r="C153" s="347" t="s">
        <v>1200</v>
      </c>
      <c r="D153" s="295"/>
      <c r="E153" s="295"/>
      <c r="F153" s="348" t="s">
        <v>1252</v>
      </c>
      <c r="G153" s="295"/>
      <c r="H153" s="347" t="s">
        <v>1313</v>
      </c>
      <c r="I153" s="347" t="s">
        <v>1254</v>
      </c>
      <c r="J153" s="347" t="s">
        <v>1303</v>
      </c>
      <c r="K153" s="343"/>
    </row>
    <row r="154" spans="2:11" s="1" customFormat="1" ht="15" customHeight="1">
      <c r="B154" s="320"/>
      <c r="C154" s="347" t="s">
        <v>1257</v>
      </c>
      <c r="D154" s="295"/>
      <c r="E154" s="295"/>
      <c r="F154" s="348" t="s">
        <v>1258</v>
      </c>
      <c r="G154" s="295"/>
      <c r="H154" s="347" t="s">
        <v>1292</v>
      </c>
      <c r="I154" s="347" t="s">
        <v>1254</v>
      </c>
      <c r="J154" s="347">
        <v>50</v>
      </c>
      <c r="K154" s="343"/>
    </row>
    <row r="155" spans="2:11" s="1" customFormat="1" ht="15" customHeight="1">
      <c r="B155" s="320"/>
      <c r="C155" s="347" t="s">
        <v>1260</v>
      </c>
      <c r="D155" s="295"/>
      <c r="E155" s="295"/>
      <c r="F155" s="348" t="s">
        <v>1252</v>
      </c>
      <c r="G155" s="295"/>
      <c r="H155" s="347" t="s">
        <v>1292</v>
      </c>
      <c r="I155" s="347" t="s">
        <v>1262</v>
      </c>
      <c r="J155" s="347"/>
      <c r="K155" s="343"/>
    </row>
    <row r="156" spans="2:11" s="1" customFormat="1" ht="15" customHeight="1">
      <c r="B156" s="320"/>
      <c r="C156" s="347" t="s">
        <v>1271</v>
      </c>
      <c r="D156" s="295"/>
      <c r="E156" s="295"/>
      <c r="F156" s="348" t="s">
        <v>1258</v>
      </c>
      <c r="G156" s="295"/>
      <c r="H156" s="347" t="s">
        <v>1292</v>
      </c>
      <c r="I156" s="347" t="s">
        <v>1254</v>
      </c>
      <c r="J156" s="347">
        <v>50</v>
      </c>
      <c r="K156" s="343"/>
    </row>
    <row r="157" spans="2:11" s="1" customFormat="1" ht="15" customHeight="1">
      <c r="B157" s="320"/>
      <c r="C157" s="347" t="s">
        <v>1279</v>
      </c>
      <c r="D157" s="295"/>
      <c r="E157" s="295"/>
      <c r="F157" s="348" t="s">
        <v>1258</v>
      </c>
      <c r="G157" s="295"/>
      <c r="H157" s="347" t="s">
        <v>1292</v>
      </c>
      <c r="I157" s="347" t="s">
        <v>1254</v>
      </c>
      <c r="J157" s="347">
        <v>50</v>
      </c>
      <c r="K157" s="343"/>
    </row>
    <row r="158" spans="2:11" s="1" customFormat="1" ht="15" customHeight="1">
      <c r="B158" s="320"/>
      <c r="C158" s="347" t="s">
        <v>1277</v>
      </c>
      <c r="D158" s="295"/>
      <c r="E158" s="295"/>
      <c r="F158" s="348" t="s">
        <v>1258</v>
      </c>
      <c r="G158" s="295"/>
      <c r="H158" s="347" t="s">
        <v>1292</v>
      </c>
      <c r="I158" s="347" t="s">
        <v>1254</v>
      </c>
      <c r="J158" s="347">
        <v>50</v>
      </c>
      <c r="K158" s="343"/>
    </row>
    <row r="159" spans="2:11" s="1" customFormat="1" ht="15" customHeight="1">
      <c r="B159" s="320"/>
      <c r="C159" s="347" t="s">
        <v>98</v>
      </c>
      <c r="D159" s="295"/>
      <c r="E159" s="295"/>
      <c r="F159" s="348" t="s">
        <v>1252</v>
      </c>
      <c r="G159" s="295"/>
      <c r="H159" s="347" t="s">
        <v>1314</v>
      </c>
      <c r="I159" s="347" t="s">
        <v>1254</v>
      </c>
      <c r="J159" s="347" t="s">
        <v>1315</v>
      </c>
      <c r="K159" s="343"/>
    </row>
    <row r="160" spans="2:11" s="1" customFormat="1" ht="15" customHeight="1">
      <c r="B160" s="320"/>
      <c r="C160" s="347" t="s">
        <v>1316</v>
      </c>
      <c r="D160" s="295"/>
      <c r="E160" s="295"/>
      <c r="F160" s="348" t="s">
        <v>1252</v>
      </c>
      <c r="G160" s="295"/>
      <c r="H160" s="347" t="s">
        <v>1317</v>
      </c>
      <c r="I160" s="347" t="s">
        <v>1287</v>
      </c>
      <c r="J160" s="347"/>
      <c r="K160" s="343"/>
    </row>
    <row r="161" spans="2:11" s="1" customFormat="1" ht="15" customHeight="1">
      <c r="B161" s="349"/>
      <c r="C161" s="329"/>
      <c r="D161" s="329"/>
      <c r="E161" s="329"/>
      <c r="F161" s="329"/>
      <c r="G161" s="329"/>
      <c r="H161" s="329"/>
      <c r="I161" s="329"/>
      <c r="J161" s="329"/>
      <c r="K161" s="350"/>
    </row>
    <row r="162" spans="2:11" s="1" customFormat="1" ht="18.75" customHeight="1">
      <c r="B162" s="331"/>
      <c r="C162" s="341"/>
      <c r="D162" s="341"/>
      <c r="E162" s="341"/>
      <c r="F162" s="351"/>
      <c r="G162" s="341"/>
      <c r="H162" s="341"/>
      <c r="I162" s="341"/>
      <c r="J162" s="341"/>
      <c r="K162" s="331"/>
    </row>
    <row r="163" spans="2:11" s="1" customFormat="1" ht="18.75" customHeight="1"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pans="2:11" s="1" customFormat="1" ht="7.5" customHeight="1">
      <c r="B164" s="282"/>
      <c r="C164" s="283"/>
      <c r="D164" s="283"/>
      <c r="E164" s="283"/>
      <c r="F164" s="283"/>
      <c r="G164" s="283"/>
      <c r="H164" s="283"/>
      <c r="I164" s="283"/>
      <c r="J164" s="283"/>
      <c r="K164" s="284"/>
    </row>
    <row r="165" spans="2:11" s="1" customFormat="1" ht="45" customHeight="1">
      <c r="B165" s="285"/>
      <c r="C165" s="286" t="s">
        <v>1318</v>
      </c>
      <c r="D165" s="286"/>
      <c r="E165" s="286"/>
      <c r="F165" s="286"/>
      <c r="G165" s="286"/>
      <c r="H165" s="286"/>
      <c r="I165" s="286"/>
      <c r="J165" s="286"/>
      <c r="K165" s="287"/>
    </row>
    <row r="166" spans="2:11" s="1" customFormat="1" ht="17.25" customHeight="1">
      <c r="B166" s="285"/>
      <c r="C166" s="310" t="s">
        <v>1246</v>
      </c>
      <c r="D166" s="310"/>
      <c r="E166" s="310"/>
      <c r="F166" s="310" t="s">
        <v>1247</v>
      </c>
      <c r="G166" s="352"/>
      <c r="H166" s="353" t="s">
        <v>55</v>
      </c>
      <c r="I166" s="353" t="s">
        <v>58</v>
      </c>
      <c r="J166" s="310" t="s">
        <v>1248</v>
      </c>
      <c r="K166" s="287"/>
    </row>
    <row r="167" spans="2:11" s="1" customFormat="1" ht="17.25" customHeight="1">
      <c r="B167" s="288"/>
      <c r="C167" s="312" t="s">
        <v>1249</v>
      </c>
      <c r="D167" s="312"/>
      <c r="E167" s="312"/>
      <c r="F167" s="313" t="s">
        <v>1250</v>
      </c>
      <c r="G167" s="354"/>
      <c r="H167" s="355"/>
      <c r="I167" s="355"/>
      <c r="J167" s="312" t="s">
        <v>1251</v>
      </c>
      <c r="K167" s="290"/>
    </row>
    <row r="168" spans="2:11" s="1" customFormat="1" ht="5.25" customHeight="1">
      <c r="B168" s="320"/>
      <c r="C168" s="315"/>
      <c r="D168" s="315"/>
      <c r="E168" s="315"/>
      <c r="F168" s="315"/>
      <c r="G168" s="316"/>
      <c r="H168" s="315"/>
      <c r="I168" s="315"/>
      <c r="J168" s="315"/>
      <c r="K168" s="343"/>
    </row>
    <row r="169" spans="2:11" s="1" customFormat="1" ht="15" customHeight="1">
      <c r="B169" s="320"/>
      <c r="C169" s="295" t="s">
        <v>1255</v>
      </c>
      <c r="D169" s="295"/>
      <c r="E169" s="295"/>
      <c r="F169" s="318" t="s">
        <v>1252</v>
      </c>
      <c r="G169" s="295"/>
      <c r="H169" s="295" t="s">
        <v>1292</v>
      </c>
      <c r="I169" s="295" t="s">
        <v>1254</v>
      </c>
      <c r="J169" s="295">
        <v>120</v>
      </c>
      <c r="K169" s="343"/>
    </row>
    <row r="170" spans="2:11" s="1" customFormat="1" ht="15" customHeight="1">
      <c r="B170" s="320"/>
      <c r="C170" s="295" t="s">
        <v>1301</v>
      </c>
      <c r="D170" s="295"/>
      <c r="E170" s="295"/>
      <c r="F170" s="318" t="s">
        <v>1252</v>
      </c>
      <c r="G170" s="295"/>
      <c r="H170" s="295" t="s">
        <v>1302</v>
      </c>
      <c r="I170" s="295" t="s">
        <v>1254</v>
      </c>
      <c r="J170" s="295" t="s">
        <v>1303</v>
      </c>
      <c r="K170" s="343"/>
    </row>
    <row r="171" spans="2:11" s="1" customFormat="1" ht="15" customHeight="1">
      <c r="B171" s="320"/>
      <c r="C171" s="295" t="s">
        <v>1200</v>
      </c>
      <c r="D171" s="295"/>
      <c r="E171" s="295"/>
      <c r="F171" s="318" t="s">
        <v>1252</v>
      </c>
      <c r="G171" s="295"/>
      <c r="H171" s="295" t="s">
        <v>1319</v>
      </c>
      <c r="I171" s="295" t="s">
        <v>1254</v>
      </c>
      <c r="J171" s="295" t="s">
        <v>1303</v>
      </c>
      <c r="K171" s="343"/>
    </row>
    <row r="172" spans="2:11" s="1" customFormat="1" ht="15" customHeight="1">
      <c r="B172" s="320"/>
      <c r="C172" s="295" t="s">
        <v>1257</v>
      </c>
      <c r="D172" s="295"/>
      <c r="E172" s="295"/>
      <c r="F172" s="318" t="s">
        <v>1258</v>
      </c>
      <c r="G172" s="295"/>
      <c r="H172" s="295" t="s">
        <v>1319</v>
      </c>
      <c r="I172" s="295" t="s">
        <v>1254</v>
      </c>
      <c r="J172" s="295">
        <v>50</v>
      </c>
      <c r="K172" s="343"/>
    </row>
    <row r="173" spans="2:11" s="1" customFormat="1" ht="15" customHeight="1">
      <c r="B173" s="320"/>
      <c r="C173" s="295" t="s">
        <v>1260</v>
      </c>
      <c r="D173" s="295"/>
      <c r="E173" s="295"/>
      <c r="F173" s="318" t="s">
        <v>1252</v>
      </c>
      <c r="G173" s="295"/>
      <c r="H173" s="295" t="s">
        <v>1319</v>
      </c>
      <c r="I173" s="295" t="s">
        <v>1262</v>
      </c>
      <c r="J173" s="295"/>
      <c r="K173" s="343"/>
    </row>
    <row r="174" spans="2:11" s="1" customFormat="1" ht="15" customHeight="1">
      <c r="B174" s="320"/>
      <c r="C174" s="295" t="s">
        <v>1271</v>
      </c>
      <c r="D174" s="295"/>
      <c r="E174" s="295"/>
      <c r="F174" s="318" t="s">
        <v>1258</v>
      </c>
      <c r="G174" s="295"/>
      <c r="H174" s="295" t="s">
        <v>1319</v>
      </c>
      <c r="I174" s="295" t="s">
        <v>1254</v>
      </c>
      <c r="J174" s="295">
        <v>50</v>
      </c>
      <c r="K174" s="343"/>
    </row>
    <row r="175" spans="2:11" s="1" customFormat="1" ht="15" customHeight="1">
      <c r="B175" s="320"/>
      <c r="C175" s="295" t="s">
        <v>1279</v>
      </c>
      <c r="D175" s="295"/>
      <c r="E175" s="295"/>
      <c r="F175" s="318" t="s">
        <v>1258</v>
      </c>
      <c r="G175" s="295"/>
      <c r="H175" s="295" t="s">
        <v>1319</v>
      </c>
      <c r="I175" s="295" t="s">
        <v>1254</v>
      </c>
      <c r="J175" s="295">
        <v>50</v>
      </c>
      <c r="K175" s="343"/>
    </row>
    <row r="176" spans="2:11" s="1" customFormat="1" ht="15" customHeight="1">
      <c r="B176" s="320"/>
      <c r="C176" s="295" t="s">
        <v>1277</v>
      </c>
      <c r="D176" s="295"/>
      <c r="E176" s="295"/>
      <c r="F176" s="318" t="s">
        <v>1258</v>
      </c>
      <c r="G176" s="295"/>
      <c r="H176" s="295" t="s">
        <v>1319</v>
      </c>
      <c r="I176" s="295" t="s">
        <v>1254</v>
      </c>
      <c r="J176" s="295">
        <v>50</v>
      </c>
      <c r="K176" s="343"/>
    </row>
    <row r="177" spans="2:11" s="1" customFormat="1" ht="15" customHeight="1">
      <c r="B177" s="320"/>
      <c r="C177" s="295" t="s">
        <v>108</v>
      </c>
      <c r="D177" s="295"/>
      <c r="E177" s="295"/>
      <c r="F177" s="318" t="s">
        <v>1252</v>
      </c>
      <c r="G177" s="295"/>
      <c r="H177" s="295" t="s">
        <v>1320</v>
      </c>
      <c r="I177" s="295" t="s">
        <v>1321</v>
      </c>
      <c r="J177" s="295"/>
      <c r="K177" s="343"/>
    </row>
    <row r="178" spans="2:11" s="1" customFormat="1" ht="15" customHeight="1">
      <c r="B178" s="320"/>
      <c r="C178" s="295" t="s">
        <v>58</v>
      </c>
      <c r="D178" s="295"/>
      <c r="E178" s="295"/>
      <c r="F178" s="318" t="s">
        <v>1252</v>
      </c>
      <c r="G178" s="295"/>
      <c r="H178" s="295" t="s">
        <v>1322</v>
      </c>
      <c r="I178" s="295" t="s">
        <v>1323</v>
      </c>
      <c r="J178" s="295">
        <v>1</v>
      </c>
      <c r="K178" s="343"/>
    </row>
    <row r="179" spans="2:11" s="1" customFormat="1" ht="15" customHeight="1">
      <c r="B179" s="320"/>
      <c r="C179" s="295" t="s">
        <v>54</v>
      </c>
      <c r="D179" s="295"/>
      <c r="E179" s="295"/>
      <c r="F179" s="318" t="s">
        <v>1252</v>
      </c>
      <c r="G179" s="295"/>
      <c r="H179" s="295" t="s">
        <v>1324</v>
      </c>
      <c r="I179" s="295" t="s">
        <v>1254</v>
      </c>
      <c r="J179" s="295">
        <v>20</v>
      </c>
      <c r="K179" s="343"/>
    </row>
    <row r="180" spans="2:11" s="1" customFormat="1" ht="15" customHeight="1">
      <c r="B180" s="320"/>
      <c r="C180" s="295" t="s">
        <v>55</v>
      </c>
      <c r="D180" s="295"/>
      <c r="E180" s="295"/>
      <c r="F180" s="318" t="s">
        <v>1252</v>
      </c>
      <c r="G180" s="295"/>
      <c r="H180" s="295" t="s">
        <v>1325</v>
      </c>
      <c r="I180" s="295" t="s">
        <v>1254</v>
      </c>
      <c r="J180" s="295">
        <v>255</v>
      </c>
      <c r="K180" s="343"/>
    </row>
    <row r="181" spans="2:11" s="1" customFormat="1" ht="15" customHeight="1">
      <c r="B181" s="320"/>
      <c r="C181" s="295" t="s">
        <v>109</v>
      </c>
      <c r="D181" s="295"/>
      <c r="E181" s="295"/>
      <c r="F181" s="318" t="s">
        <v>1252</v>
      </c>
      <c r="G181" s="295"/>
      <c r="H181" s="295" t="s">
        <v>1216</v>
      </c>
      <c r="I181" s="295" t="s">
        <v>1254</v>
      </c>
      <c r="J181" s="295">
        <v>10</v>
      </c>
      <c r="K181" s="343"/>
    </row>
    <row r="182" spans="2:11" s="1" customFormat="1" ht="15" customHeight="1">
      <c r="B182" s="320"/>
      <c r="C182" s="295" t="s">
        <v>110</v>
      </c>
      <c r="D182" s="295"/>
      <c r="E182" s="295"/>
      <c r="F182" s="318" t="s">
        <v>1252</v>
      </c>
      <c r="G182" s="295"/>
      <c r="H182" s="295" t="s">
        <v>1326</v>
      </c>
      <c r="I182" s="295" t="s">
        <v>1287</v>
      </c>
      <c r="J182" s="295"/>
      <c r="K182" s="343"/>
    </row>
    <row r="183" spans="2:11" s="1" customFormat="1" ht="15" customHeight="1">
      <c r="B183" s="320"/>
      <c r="C183" s="295" t="s">
        <v>1327</v>
      </c>
      <c r="D183" s="295"/>
      <c r="E183" s="295"/>
      <c r="F183" s="318" t="s">
        <v>1252</v>
      </c>
      <c r="G183" s="295"/>
      <c r="H183" s="295" t="s">
        <v>1328</v>
      </c>
      <c r="I183" s="295" t="s">
        <v>1287</v>
      </c>
      <c r="J183" s="295"/>
      <c r="K183" s="343"/>
    </row>
    <row r="184" spans="2:11" s="1" customFormat="1" ht="15" customHeight="1">
      <c r="B184" s="320"/>
      <c r="C184" s="295" t="s">
        <v>1316</v>
      </c>
      <c r="D184" s="295"/>
      <c r="E184" s="295"/>
      <c r="F184" s="318" t="s">
        <v>1252</v>
      </c>
      <c r="G184" s="295"/>
      <c r="H184" s="295" t="s">
        <v>1329</v>
      </c>
      <c r="I184" s="295" t="s">
        <v>1287</v>
      </c>
      <c r="J184" s="295"/>
      <c r="K184" s="343"/>
    </row>
    <row r="185" spans="2:11" s="1" customFormat="1" ht="15" customHeight="1">
      <c r="B185" s="320"/>
      <c r="C185" s="295" t="s">
        <v>112</v>
      </c>
      <c r="D185" s="295"/>
      <c r="E185" s="295"/>
      <c r="F185" s="318" t="s">
        <v>1258</v>
      </c>
      <c r="G185" s="295"/>
      <c r="H185" s="295" t="s">
        <v>1330</v>
      </c>
      <c r="I185" s="295" t="s">
        <v>1254</v>
      </c>
      <c r="J185" s="295">
        <v>50</v>
      </c>
      <c r="K185" s="343"/>
    </row>
    <row r="186" spans="2:11" s="1" customFormat="1" ht="15" customHeight="1">
      <c r="B186" s="320"/>
      <c r="C186" s="295" t="s">
        <v>1331</v>
      </c>
      <c r="D186" s="295"/>
      <c r="E186" s="295"/>
      <c r="F186" s="318" t="s">
        <v>1258</v>
      </c>
      <c r="G186" s="295"/>
      <c r="H186" s="295" t="s">
        <v>1332</v>
      </c>
      <c r="I186" s="295" t="s">
        <v>1333</v>
      </c>
      <c r="J186" s="295"/>
      <c r="K186" s="343"/>
    </row>
    <row r="187" spans="2:11" s="1" customFormat="1" ht="15" customHeight="1">
      <c r="B187" s="320"/>
      <c r="C187" s="295" t="s">
        <v>1334</v>
      </c>
      <c r="D187" s="295"/>
      <c r="E187" s="295"/>
      <c r="F187" s="318" t="s">
        <v>1258</v>
      </c>
      <c r="G187" s="295"/>
      <c r="H187" s="295" t="s">
        <v>1335</v>
      </c>
      <c r="I187" s="295" t="s">
        <v>1333</v>
      </c>
      <c r="J187" s="295"/>
      <c r="K187" s="343"/>
    </row>
    <row r="188" spans="2:11" s="1" customFormat="1" ht="15" customHeight="1">
      <c r="B188" s="320"/>
      <c r="C188" s="295" t="s">
        <v>1336</v>
      </c>
      <c r="D188" s="295"/>
      <c r="E188" s="295"/>
      <c r="F188" s="318" t="s">
        <v>1258</v>
      </c>
      <c r="G188" s="295"/>
      <c r="H188" s="295" t="s">
        <v>1337</v>
      </c>
      <c r="I188" s="295" t="s">
        <v>1333</v>
      </c>
      <c r="J188" s="295"/>
      <c r="K188" s="343"/>
    </row>
    <row r="189" spans="2:11" s="1" customFormat="1" ht="15" customHeight="1">
      <c r="B189" s="320"/>
      <c r="C189" s="356" t="s">
        <v>1338</v>
      </c>
      <c r="D189" s="295"/>
      <c r="E189" s="295"/>
      <c r="F189" s="318" t="s">
        <v>1258</v>
      </c>
      <c r="G189" s="295"/>
      <c r="H189" s="295" t="s">
        <v>1339</v>
      </c>
      <c r="I189" s="295" t="s">
        <v>1340</v>
      </c>
      <c r="J189" s="357" t="s">
        <v>1341</v>
      </c>
      <c r="K189" s="343"/>
    </row>
    <row r="190" spans="2:11" s="1" customFormat="1" ht="15" customHeight="1">
      <c r="B190" s="320"/>
      <c r="C190" s="356" t="s">
        <v>43</v>
      </c>
      <c r="D190" s="295"/>
      <c r="E190" s="295"/>
      <c r="F190" s="318" t="s">
        <v>1252</v>
      </c>
      <c r="G190" s="295"/>
      <c r="H190" s="292" t="s">
        <v>1342</v>
      </c>
      <c r="I190" s="295" t="s">
        <v>1343</v>
      </c>
      <c r="J190" s="295"/>
      <c r="K190" s="343"/>
    </row>
    <row r="191" spans="2:11" s="1" customFormat="1" ht="15" customHeight="1">
      <c r="B191" s="320"/>
      <c r="C191" s="356" t="s">
        <v>1344</v>
      </c>
      <c r="D191" s="295"/>
      <c r="E191" s="295"/>
      <c r="F191" s="318" t="s">
        <v>1252</v>
      </c>
      <c r="G191" s="295"/>
      <c r="H191" s="295" t="s">
        <v>1345</v>
      </c>
      <c r="I191" s="295" t="s">
        <v>1287</v>
      </c>
      <c r="J191" s="295"/>
      <c r="K191" s="343"/>
    </row>
    <row r="192" spans="2:11" s="1" customFormat="1" ht="15" customHeight="1">
      <c r="B192" s="320"/>
      <c r="C192" s="356" t="s">
        <v>1346</v>
      </c>
      <c r="D192" s="295"/>
      <c r="E192" s="295"/>
      <c r="F192" s="318" t="s">
        <v>1252</v>
      </c>
      <c r="G192" s="295"/>
      <c r="H192" s="295" t="s">
        <v>1347</v>
      </c>
      <c r="I192" s="295" t="s">
        <v>1287</v>
      </c>
      <c r="J192" s="295"/>
      <c r="K192" s="343"/>
    </row>
    <row r="193" spans="2:11" s="1" customFormat="1" ht="15" customHeight="1">
      <c r="B193" s="320"/>
      <c r="C193" s="356" t="s">
        <v>1348</v>
      </c>
      <c r="D193" s="295"/>
      <c r="E193" s="295"/>
      <c r="F193" s="318" t="s">
        <v>1258</v>
      </c>
      <c r="G193" s="295"/>
      <c r="H193" s="295" t="s">
        <v>1349</v>
      </c>
      <c r="I193" s="295" t="s">
        <v>1287</v>
      </c>
      <c r="J193" s="295"/>
      <c r="K193" s="343"/>
    </row>
    <row r="194" spans="2:11" s="1" customFormat="1" ht="15" customHeight="1">
      <c r="B194" s="349"/>
      <c r="C194" s="358"/>
      <c r="D194" s="329"/>
      <c r="E194" s="329"/>
      <c r="F194" s="329"/>
      <c r="G194" s="329"/>
      <c r="H194" s="329"/>
      <c r="I194" s="329"/>
      <c r="J194" s="329"/>
      <c r="K194" s="350"/>
    </row>
    <row r="195" spans="2:11" s="1" customFormat="1" ht="18.75" customHeight="1">
      <c r="B195" s="331"/>
      <c r="C195" s="341"/>
      <c r="D195" s="341"/>
      <c r="E195" s="341"/>
      <c r="F195" s="351"/>
      <c r="G195" s="341"/>
      <c r="H195" s="341"/>
      <c r="I195" s="341"/>
      <c r="J195" s="341"/>
      <c r="K195" s="331"/>
    </row>
    <row r="196" spans="2:11" s="1" customFormat="1" ht="18.75" customHeight="1">
      <c r="B196" s="331"/>
      <c r="C196" s="341"/>
      <c r="D196" s="341"/>
      <c r="E196" s="341"/>
      <c r="F196" s="351"/>
      <c r="G196" s="341"/>
      <c r="H196" s="341"/>
      <c r="I196" s="341"/>
      <c r="J196" s="341"/>
      <c r="K196" s="331"/>
    </row>
    <row r="197" spans="2:11" s="1" customFormat="1" ht="18.75" customHeight="1"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</row>
    <row r="198" spans="2:11" s="1" customFormat="1" ht="13.5">
      <c r="B198" s="282"/>
      <c r="C198" s="283"/>
      <c r="D198" s="283"/>
      <c r="E198" s="283"/>
      <c r="F198" s="283"/>
      <c r="G198" s="283"/>
      <c r="H198" s="283"/>
      <c r="I198" s="283"/>
      <c r="J198" s="283"/>
      <c r="K198" s="284"/>
    </row>
    <row r="199" spans="2:11" s="1" customFormat="1" ht="21">
      <c r="B199" s="285"/>
      <c r="C199" s="286" t="s">
        <v>1350</v>
      </c>
      <c r="D199" s="286"/>
      <c r="E199" s="286"/>
      <c r="F199" s="286"/>
      <c r="G199" s="286"/>
      <c r="H199" s="286"/>
      <c r="I199" s="286"/>
      <c r="J199" s="286"/>
      <c r="K199" s="287"/>
    </row>
    <row r="200" spans="2:11" s="1" customFormat="1" ht="25.5" customHeight="1">
      <c r="B200" s="285"/>
      <c r="C200" s="359" t="s">
        <v>1351</v>
      </c>
      <c r="D200" s="359"/>
      <c r="E200" s="359"/>
      <c r="F200" s="359" t="s">
        <v>1352</v>
      </c>
      <c r="G200" s="360"/>
      <c r="H200" s="359" t="s">
        <v>1353</v>
      </c>
      <c r="I200" s="359"/>
      <c r="J200" s="359"/>
      <c r="K200" s="287"/>
    </row>
    <row r="201" spans="2:11" s="1" customFormat="1" ht="5.25" customHeight="1">
      <c r="B201" s="320"/>
      <c r="C201" s="315"/>
      <c r="D201" s="315"/>
      <c r="E201" s="315"/>
      <c r="F201" s="315"/>
      <c r="G201" s="341"/>
      <c r="H201" s="315"/>
      <c r="I201" s="315"/>
      <c r="J201" s="315"/>
      <c r="K201" s="343"/>
    </row>
    <row r="202" spans="2:11" s="1" customFormat="1" ht="15" customHeight="1">
      <c r="B202" s="320"/>
      <c r="C202" s="295" t="s">
        <v>1343</v>
      </c>
      <c r="D202" s="295"/>
      <c r="E202" s="295"/>
      <c r="F202" s="318" t="s">
        <v>44</v>
      </c>
      <c r="G202" s="295"/>
      <c r="H202" s="295" t="s">
        <v>1354</v>
      </c>
      <c r="I202" s="295"/>
      <c r="J202" s="295"/>
      <c r="K202" s="343"/>
    </row>
    <row r="203" spans="2:11" s="1" customFormat="1" ht="15" customHeight="1">
      <c r="B203" s="320"/>
      <c r="C203" s="295"/>
      <c r="D203" s="295"/>
      <c r="E203" s="295"/>
      <c r="F203" s="318" t="s">
        <v>45</v>
      </c>
      <c r="G203" s="295"/>
      <c r="H203" s="295" t="s">
        <v>1355</v>
      </c>
      <c r="I203" s="295"/>
      <c r="J203" s="295"/>
      <c r="K203" s="343"/>
    </row>
    <row r="204" spans="2:11" s="1" customFormat="1" ht="15" customHeight="1">
      <c r="B204" s="320"/>
      <c r="C204" s="295"/>
      <c r="D204" s="295"/>
      <c r="E204" s="295"/>
      <c r="F204" s="318" t="s">
        <v>48</v>
      </c>
      <c r="G204" s="295"/>
      <c r="H204" s="295" t="s">
        <v>1356</v>
      </c>
      <c r="I204" s="295"/>
      <c r="J204" s="295"/>
      <c r="K204" s="343"/>
    </row>
    <row r="205" spans="2:11" s="1" customFormat="1" ht="15" customHeight="1">
      <c r="B205" s="320"/>
      <c r="C205" s="295"/>
      <c r="D205" s="295"/>
      <c r="E205" s="295"/>
      <c r="F205" s="318" t="s">
        <v>46</v>
      </c>
      <c r="G205" s="295"/>
      <c r="H205" s="295" t="s">
        <v>1357</v>
      </c>
      <c r="I205" s="295"/>
      <c r="J205" s="295"/>
      <c r="K205" s="343"/>
    </row>
    <row r="206" spans="2:11" s="1" customFormat="1" ht="15" customHeight="1">
      <c r="B206" s="320"/>
      <c r="C206" s="295"/>
      <c r="D206" s="295"/>
      <c r="E206" s="295"/>
      <c r="F206" s="318" t="s">
        <v>47</v>
      </c>
      <c r="G206" s="295"/>
      <c r="H206" s="295" t="s">
        <v>1358</v>
      </c>
      <c r="I206" s="295"/>
      <c r="J206" s="295"/>
      <c r="K206" s="343"/>
    </row>
    <row r="207" spans="2:11" s="1" customFormat="1" ht="15" customHeight="1">
      <c r="B207" s="320"/>
      <c r="C207" s="295"/>
      <c r="D207" s="295"/>
      <c r="E207" s="295"/>
      <c r="F207" s="318"/>
      <c r="G207" s="295"/>
      <c r="H207" s="295"/>
      <c r="I207" s="295"/>
      <c r="J207" s="295"/>
      <c r="K207" s="343"/>
    </row>
    <row r="208" spans="2:11" s="1" customFormat="1" ht="15" customHeight="1">
      <c r="B208" s="320"/>
      <c r="C208" s="295" t="s">
        <v>1299</v>
      </c>
      <c r="D208" s="295"/>
      <c r="E208" s="295"/>
      <c r="F208" s="318" t="s">
        <v>80</v>
      </c>
      <c r="G208" s="295"/>
      <c r="H208" s="295" t="s">
        <v>1359</v>
      </c>
      <c r="I208" s="295"/>
      <c r="J208" s="295"/>
      <c r="K208" s="343"/>
    </row>
    <row r="209" spans="2:11" s="1" customFormat="1" ht="15" customHeight="1">
      <c r="B209" s="320"/>
      <c r="C209" s="295"/>
      <c r="D209" s="295"/>
      <c r="E209" s="295"/>
      <c r="F209" s="318" t="s">
        <v>1194</v>
      </c>
      <c r="G209" s="295"/>
      <c r="H209" s="295" t="s">
        <v>1195</v>
      </c>
      <c r="I209" s="295"/>
      <c r="J209" s="295"/>
      <c r="K209" s="343"/>
    </row>
    <row r="210" spans="2:11" s="1" customFormat="1" ht="15" customHeight="1">
      <c r="B210" s="320"/>
      <c r="C210" s="295"/>
      <c r="D210" s="295"/>
      <c r="E210" s="295"/>
      <c r="F210" s="318" t="s">
        <v>1192</v>
      </c>
      <c r="G210" s="295"/>
      <c r="H210" s="295" t="s">
        <v>1360</v>
      </c>
      <c r="I210" s="295"/>
      <c r="J210" s="295"/>
      <c r="K210" s="343"/>
    </row>
    <row r="211" spans="2:11" s="1" customFormat="1" ht="15" customHeight="1">
      <c r="B211" s="361"/>
      <c r="C211" s="295"/>
      <c r="D211" s="295"/>
      <c r="E211" s="295"/>
      <c r="F211" s="318" t="s">
        <v>1196</v>
      </c>
      <c r="G211" s="356"/>
      <c r="H211" s="347" t="s">
        <v>1197</v>
      </c>
      <c r="I211" s="347"/>
      <c r="J211" s="347"/>
      <c r="K211" s="362"/>
    </row>
    <row r="212" spans="2:11" s="1" customFormat="1" ht="15" customHeight="1">
      <c r="B212" s="361"/>
      <c r="C212" s="295"/>
      <c r="D212" s="295"/>
      <c r="E212" s="295"/>
      <c r="F212" s="318" t="s">
        <v>1198</v>
      </c>
      <c r="G212" s="356"/>
      <c r="H212" s="347" t="s">
        <v>217</v>
      </c>
      <c r="I212" s="347"/>
      <c r="J212" s="347"/>
      <c r="K212" s="362"/>
    </row>
    <row r="213" spans="2:11" s="1" customFormat="1" ht="15" customHeight="1">
      <c r="B213" s="361"/>
      <c r="C213" s="295"/>
      <c r="D213" s="295"/>
      <c r="E213" s="295"/>
      <c r="F213" s="318"/>
      <c r="G213" s="356"/>
      <c r="H213" s="347"/>
      <c r="I213" s="347"/>
      <c r="J213" s="347"/>
      <c r="K213" s="362"/>
    </row>
    <row r="214" spans="2:11" s="1" customFormat="1" ht="15" customHeight="1">
      <c r="B214" s="361"/>
      <c r="C214" s="295" t="s">
        <v>1323</v>
      </c>
      <c r="D214" s="295"/>
      <c r="E214" s="295"/>
      <c r="F214" s="318">
        <v>1</v>
      </c>
      <c r="G214" s="356"/>
      <c r="H214" s="347" t="s">
        <v>1361</v>
      </c>
      <c r="I214" s="347"/>
      <c r="J214" s="347"/>
      <c r="K214" s="362"/>
    </row>
    <row r="215" spans="2:11" s="1" customFormat="1" ht="15" customHeight="1">
      <c r="B215" s="361"/>
      <c r="C215" s="295"/>
      <c r="D215" s="295"/>
      <c r="E215" s="295"/>
      <c r="F215" s="318">
        <v>2</v>
      </c>
      <c r="G215" s="356"/>
      <c r="H215" s="347" t="s">
        <v>1362</v>
      </c>
      <c r="I215" s="347"/>
      <c r="J215" s="347"/>
      <c r="K215" s="362"/>
    </row>
    <row r="216" spans="2:11" s="1" customFormat="1" ht="15" customHeight="1">
      <c r="B216" s="361"/>
      <c r="C216" s="295"/>
      <c r="D216" s="295"/>
      <c r="E216" s="295"/>
      <c r="F216" s="318">
        <v>3</v>
      </c>
      <c r="G216" s="356"/>
      <c r="H216" s="347" t="s">
        <v>1363</v>
      </c>
      <c r="I216" s="347"/>
      <c r="J216" s="347"/>
      <c r="K216" s="362"/>
    </row>
    <row r="217" spans="2:11" s="1" customFormat="1" ht="15" customHeight="1">
      <c r="B217" s="361"/>
      <c r="C217" s="295"/>
      <c r="D217" s="295"/>
      <c r="E217" s="295"/>
      <c r="F217" s="318">
        <v>4</v>
      </c>
      <c r="G217" s="356"/>
      <c r="H217" s="347" t="s">
        <v>1364</v>
      </c>
      <c r="I217" s="347"/>
      <c r="J217" s="347"/>
      <c r="K217" s="362"/>
    </row>
    <row r="218" spans="2:11" s="1" customFormat="1" ht="12.75" customHeight="1">
      <c r="B218" s="363"/>
      <c r="C218" s="364"/>
      <c r="D218" s="364"/>
      <c r="E218" s="364"/>
      <c r="F218" s="364"/>
      <c r="G218" s="364"/>
      <c r="H218" s="364"/>
      <c r="I218" s="364"/>
      <c r="J218" s="364"/>
      <c r="K218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Gallia</dc:creator>
  <cp:keywords/>
  <dc:description/>
  <cp:lastModifiedBy>Jan Gallia</cp:lastModifiedBy>
  <dcterms:created xsi:type="dcterms:W3CDTF">2022-05-27T10:13:17Z</dcterms:created>
  <dcterms:modified xsi:type="dcterms:W3CDTF">2022-05-27T10:13:24Z</dcterms:modified>
  <cp:category/>
  <cp:version/>
  <cp:contentType/>
  <cp:contentStatus/>
</cp:coreProperties>
</file>