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8 - Nová dlažba, nové 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'108 - Nová dlažba, nové l...'!$C$86:$K$249</definedName>
    <definedName name="_xlnm.Print_Area" localSheetId="1">'108 - Nová dlažba, nové l...'!$C$4:$J$37,'108 - Nová dlažba, nové l...'!$C$43:$J$70,'108 - Nová dlažba, nové l...'!$C$76:$K$249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<sst xmlns="http://schemas.openxmlformats.org/spreadsheetml/2006/main" count="2292" uniqueCount="631">
  <si>
    <t>Export Komplet</t>
  </si>
  <si>
    <t>VZ</t>
  </si>
  <si>
    <t>2.0</t>
  </si>
  <si>
    <t>ZAMOK</t>
  </si>
  <si>
    <t>False</t>
  </si>
  <si>
    <t>{e2c4cceb-6240-4c22-8b71-309780b27644}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</si>
  <si>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</si>
  <si>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</si>
  <si>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</si>
  <si>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</si>
  <si>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</si>
  <si>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</si>
  <si>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</si>
  <si>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</si>
  <si>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</si>
  <si>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</si>
  <si>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</si>
  <si>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Nová dlažba, nové laminátové příčky v určeném prostoru plaveckého bazénu Děčín</t>
  </si>
  <si>
    <t>KSO:</t>
  </si>
  <si>
    <t/>
  </si>
  <si>
    <t>CC-CZ:</t>
  </si>
  <si>
    <t>Místo:</t>
  </si>
  <si>
    <t xml:space="preserve">st.p.č. 2463/18  k.ú. Děčín </t>
  </si>
  <si>
    <t>Datum:</t>
  </si>
  <si>
    <t>23. 3. 2022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</si>
  <si>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</si>
  <si>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</si>
  <si>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</si>
  <si>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</si>
  <si>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</si>
  <si>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</si>
  <si>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</si>
  <si>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</si>
  <si>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0046715835</t>
  </si>
  <si>
    <t>PROJEKT - projekty staveb, Ing.Marcela Bezděková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</si>
  <si>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</si>
  <si>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</si>
  <si>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</si>
  <si>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</si>
  <si>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</si>
  <si>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</si>
  <si>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</si>
  <si>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</si>
  <si>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</si>
  <si>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</si>
  <si>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</si>
  <si>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</si>
  <si>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</si>
  <si>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</si>
  <si>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</si>
  <si>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</si>
  <si>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</si>
  <si>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</si>
  <si>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</si>
  <si>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</si>
  <si>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</si>
  <si>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</si>
  <si>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</si>
  <si>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</si>
  <si>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</si>
  <si>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</si>
  <si>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</si>
  <si>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</si>
  <si>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</si>
  <si>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</si>
  <si>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</si>
  <si>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</si>
  <si>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</si>
  <si>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</si>
  <si>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</si>
  <si>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</si>
  <si>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</si>
  <si>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</si>
  <si>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</si>
  <si>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</si>
  <si>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</si>
  <si>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</si>
  <si>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</si>
  <si>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</si>
  <si>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</si>
  <si>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</si>
  <si>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</si>
  <si>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</si>
  <si>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</si>
  <si>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</si>
  <si>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</si>
  <si>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</si>
  <si>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</si>
  <si>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61 - Úprava povrchů vnitřních</t>
  </si>
  <si>
    <t xml:space="preserve">    95 - Různé dokončovací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</si>
  <si>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</si>
  <si>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</si>
  <si>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</si>
  <si>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</si>
  <si>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</si>
  <si>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</si>
  <si>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</si>
  <si>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</si>
  <si>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</si>
  <si>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</si>
  <si>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</si>
  <si>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</si>
  <si>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</si>
  <si>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</si>
  <si>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</si>
  <si>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</si>
  <si>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</si>
  <si>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</si>
  <si>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</si>
  <si>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</si>
  <si>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</si>
  <si>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</si>
  <si>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</si>
  <si>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</si>
  <si>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</si>
  <si>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</si>
  <si>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</si>
  <si>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61</t>
  </si>
  <si>
    <t>Úprava povrchů vnitřních</t>
  </si>
  <si>
    <t>K</t>
  </si>
  <si>
    <t>612325113</t>
  </si>
  <si>
    <t>Vápenocementová omítka rýh hladká ve stěnách, šířky rýhy přes 300 mm</t>
  </si>
  <si>
    <t>m2</t>
  </si>
  <si>
    <t>CS ÚRS 2022 01</t>
  </si>
  <si>
    <t>4</t>
  </si>
  <si>
    <t>-855212654</t>
  </si>
  <si>
    <t>Online PSC</t>
  </si>
  <si>
    <t>https://podminky.urs.cz/item/CS_URS_2022_01/612325113</t>
  </si>
  <si>
    <t>VV</t>
  </si>
  <si>
    <t>"místnost 1.18"(2,22+2,20)*2*0,40</t>
  </si>
  <si>
    <t>95</t>
  </si>
  <si>
    <t>Různé dokončovací konstrukce a práce</t>
  </si>
  <si>
    <t>953.1R</t>
  </si>
  <si>
    <t>Demontáž (po dokončení zpětná montáž): hasicí přístroje, přebalovací pulty, infornační tabule, osvětlení, hodiny, apod</t>
  </si>
  <si>
    <t>kpl</t>
  </si>
  <si>
    <t>R-položka</t>
  </si>
  <si>
    <t>-70174471</t>
  </si>
  <si>
    <t>3</t>
  </si>
  <si>
    <t>953942121</t>
  </si>
  <si>
    <t>Osazování drobných kovových předmětů se zalitím maltou cementovou, do vysekaných kapes nebo připravených otvorů ochranných úhelníků</t>
  </si>
  <si>
    <t>kus</t>
  </si>
  <si>
    <t>1390556741</t>
  </si>
  <si>
    <t>https://podminky.urs.cz/item/CS_URS_2022_01/953942121</t>
  </si>
  <si>
    <t>M</t>
  </si>
  <si>
    <t>C860609R</t>
  </si>
  <si>
    <t>lišta ochrannná rohová dl. 2,5 m</t>
  </si>
  <si>
    <t>8</t>
  </si>
  <si>
    <t>570419247</t>
  </si>
  <si>
    <t>96</t>
  </si>
  <si>
    <t>Bourání konstrukcí</t>
  </si>
  <si>
    <t>5</t>
  </si>
  <si>
    <t>721210812</t>
  </si>
  <si>
    <t>Demontáž kanalizačního příslušenství vpustí podlahových z kyselinovzdorné kameniny DN 70</t>
  </si>
  <si>
    <t>549283758</t>
  </si>
  <si>
    <t>https://podminky.urs.cz/item/CS_URS_2022_01/721210812</t>
  </si>
  <si>
    <t>"V1"5</t>
  </si>
  <si>
    <t>"V2"2</t>
  </si>
  <si>
    <t>Součet</t>
  </si>
  <si>
    <t>6</t>
  </si>
  <si>
    <t>763411811</t>
  </si>
  <si>
    <t>Demontáž sanitárních příček vhodných do mokrého nebo suchého prostředí z desek</t>
  </si>
  <si>
    <t>-1760463289</t>
  </si>
  <si>
    <t>https://podminky.urs.cz/item/CS_URS_2022_01/763411811</t>
  </si>
  <si>
    <t>"část A"(2*9,00+18*1,50)*1,84</t>
  </si>
  <si>
    <t>"část B"(2*10,80+11*1,50)*1,84</t>
  </si>
  <si>
    <t>7</t>
  </si>
  <si>
    <t>766825811</t>
  </si>
  <si>
    <t>Demontáž skříněk 300x550x1600mm</t>
  </si>
  <si>
    <t>46521383</t>
  </si>
  <si>
    <t>https://podminky.urs.cz/item/CS_URS_2022_01/766825811</t>
  </si>
  <si>
    <t>2*25+2*28+2*28+2*29</t>
  </si>
  <si>
    <t>771473810</t>
  </si>
  <si>
    <t>Demontáž soklíků z dlaždic keramických lepených rovných</t>
  </si>
  <si>
    <t>m</t>
  </si>
  <si>
    <t>-335676244</t>
  </si>
  <si>
    <t>https://podminky.urs.cz/item/CS_URS_2022_01/771473810</t>
  </si>
  <si>
    <t>"místnost 1.14"2*21,37+10,48+0,25*12+8,85</t>
  </si>
  <si>
    <t>"místnost 1.17a"(1,39+2,60)*2</t>
  </si>
  <si>
    <t>"místnost 1.37"(1,76+1,20)*2</t>
  </si>
  <si>
    <t>9</t>
  </si>
  <si>
    <t>965046111</t>
  </si>
  <si>
    <t>Broušení stávajících betonových podlah úběr do 3 mm</t>
  </si>
  <si>
    <t>-1424279025</t>
  </si>
  <si>
    <t>https://podminky.urs.cz/item/CS_URS_2022_01/965046111</t>
  </si>
  <si>
    <t>65,00+144,00+19,20+2,60+4,60+2,20</t>
  </si>
  <si>
    <t>10</t>
  </si>
  <si>
    <t>965046119</t>
  </si>
  <si>
    <t>Broušení stávajících betonových podlah Příplatek k ceně za každý další 1 mm úběru</t>
  </si>
  <si>
    <t>1815830442</t>
  </si>
  <si>
    <t>https://podminky.urs.cz/item/CS_URS_2022_01/965046119</t>
  </si>
  <si>
    <t>11</t>
  </si>
  <si>
    <t>965081213</t>
  </si>
  <si>
    <t>Bourání podlah z dlaždic bez podkladního lože nebo mazaniny, s jakoukoliv výplní spár keramických nebo xylolitových tl. do 10 mm, plochy přes 1 m2</t>
  </si>
  <si>
    <t>-719973372</t>
  </si>
  <si>
    <t>https://podminky.urs.cz/item/CS_URS_2022_01/965081213</t>
  </si>
  <si>
    <t>12</t>
  </si>
  <si>
    <t>968072455</t>
  </si>
  <si>
    <t>Vybourání kovových rámů oken s křídly, dveřních zárubní, vrat, stěn, ostění nebo obkladů dveřních zárubní, plochy do 2 m2</t>
  </si>
  <si>
    <t>513076597</t>
  </si>
  <si>
    <t>https://podminky.urs.cz/item/CS_URS_2022_01/968072455</t>
  </si>
  <si>
    <t>3*0,80*2,00</t>
  </si>
  <si>
    <t>2*0,90*2,00</t>
  </si>
  <si>
    <t>13</t>
  </si>
  <si>
    <t>978059511</t>
  </si>
  <si>
    <t>Odsekání obkladů stěn včetně otlučení podkladní omítky až na zdivo z obkládaček vnitřních, z jakýchkoliv materiálů, plochy do 1 m2</t>
  </si>
  <si>
    <t>-283377456</t>
  </si>
  <si>
    <t>https://podminky.urs.cz/item/CS_URS_2022_01/978059511</t>
  </si>
  <si>
    <t>997</t>
  </si>
  <si>
    <t>Přesun sutě</t>
  </si>
  <si>
    <t>14</t>
  </si>
  <si>
    <t>997221611</t>
  </si>
  <si>
    <t>Nakládání na dopravní prostředky pro vodorovnou dopravu suti</t>
  </si>
  <si>
    <t>t</t>
  </si>
  <si>
    <t>-1316412464</t>
  </si>
  <si>
    <t>https://podminky.urs.cz/item/CS_URS_2022_01/997221611</t>
  </si>
  <si>
    <t>997013501</t>
  </si>
  <si>
    <t>Odvoz suti a vybouraných hmot na skládku nebo meziskládku se složením, na vzdálenost do 1 km</t>
  </si>
  <si>
    <t>-719999016</t>
  </si>
  <si>
    <t>https://podminky.urs.cz/item/CS_URS_2022_01/997013501</t>
  </si>
  <si>
    <t>16</t>
  </si>
  <si>
    <t>997013509</t>
  </si>
  <si>
    <t>Odvoz suti a vybouraných hmot na skládku nebo meziskládku se složením, na vzdálenost Příplatek k ceně za každý další i započatý 1 km přes 1 km</t>
  </si>
  <si>
    <t>-469138229</t>
  </si>
  <si>
    <t>https://podminky.urs.cz/item/CS_URS_2022_01/997013509</t>
  </si>
  <si>
    <t>33,306*14 'Přepočtené koeficientem množství</t>
  </si>
  <si>
    <t>17</t>
  </si>
  <si>
    <t>94620230</t>
  </si>
  <si>
    <t>poplatek za uložení stavebního odpadu keramického zatříděného kódem 17 01 03</t>
  </si>
  <si>
    <t>-1325358374</t>
  </si>
  <si>
    <t>18</t>
  </si>
  <si>
    <t>94620250</t>
  </si>
  <si>
    <t>poplatek za uložení směsného stavebního a demoličního odpadu zatříděného kódem 17 09 04</t>
  </si>
  <si>
    <t>266987811</t>
  </si>
  <si>
    <t>998</t>
  </si>
  <si>
    <t>Přesun hmot</t>
  </si>
  <si>
    <t>19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</si>
  <si>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</si>
  <si>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</si>
  <si>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-1665498059</t>
  </si>
  <si>
    <t>https://podminky.urs.cz/item/CS_URS_2022_01/998018001</t>
  </si>
  <si>
    <t>PSV</t>
  </si>
  <si>
    <t>Práce a dodávky PSV</t>
  </si>
  <si>
    <t>721</t>
  </si>
  <si>
    <t>Zdravotechnika - vnitřní kanalizace</t>
  </si>
  <si>
    <t>20</t>
  </si>
  <si>
    <t>721211511</t>
  </si>
  <si>
    <t>Podlahové vpusti s vodorovným odtokem a izolační přírubou DN 75/110 mřížka nerez 138x138</t>
  </si>
  <si>
    <t>-2031076891</t>
  </si>
  <si>
    <t>https://podminky.urs.cz/item/CS_URS_2022_01/721211511</t>
  </si>
  <si>
    <t>998721101</t>
  </si>
  <si>
    <t>Přesun hmot pro vnitřní kanalizace stanovený z hmotnosti přesunovaného materiálu vodorovná dopravní vzdálenost do 50 m v objektech výšky do 6 m</t>
  </si>
  <si>
    <t>-19689673</t>
  </si>
  <si>
    <t>https://podminky.urs.cz/item/CS_URS_2022_01/998721101</t>
  </si>
  <si>
    <t>766</t>
  </si>
  <si>
    <t>Konstrukce truhlářské</t>
  </si>
  <si>
    <t>22</t>
  </si>
  <si>
    <t>K630</t>
  </si>
  <si>
    <t>HPL převlékací kabina průchozí 17 kabina - 2x2140 + 16x150 + 32 D/203 cm s lavicí - 16 kabina + 1x pruchod bez dveří</t>
  </si>
  <si>
    <t>565697340</t>
  </si>
  <si>
    <t>23</t>
  </si>
  <si>
    <t>A101/30.1</t>
  </si>
  <si>
    <t>Skřínka, 1 místo š. 30cm na soklu v. 160 cm + pohledové boky + spodní a horní police, korpus sv.šedá</t>
  </si>
  <si>
    <t>míst</t>
  </si>
  <si>
    <t>-1959979442</t>
  </si>
  <si>
    <t>24</t>
  </si>
  <si>
    <t>20218</t>
  </si>
  <si>
    <t>Číslo na skřínku</t>
  </si>
  <si>
    <t>-2041885848</t>
  </si>
  <si>
    <t>25</t>
  </si>
  <si>
    <t>52025</t>
  </si>
  <si>
    <t>El. zámek Ojmar OTS Advance, bez konfigurace</t>
  </si>
  <si>
    <t>1509137183</t>
  </si>
  <si>
    <t>26</t>
  </si>
  <si>
    <t>54009</t>
  </si>
  <si>
    <t>Pásek na ruku s čipem - čipové hodinky - uživatel</t>
  </si>
  <si>
    <t>1211458574</t>
  </si>
  <si>
    <t>27</t>
  </si>
  <si>
    <t>KZČ</t>
  </si>
  <si>
    <t>Konfigurace zámku a čipu</t>
  </si>
  <si>
    <t>631216669</t>
  </si>
  <si>
    <t>28</t>
  </si>
  <si>
    <t>53002</t>
  </si>
  <si>
    <t>Ramínko, velkoplošné S111 (provedení A)</t>
  </si>
  <si>
    <t>985432420</t>
  </si>
  <si>
    <t>29</t>
  </si>
  <si>
    <t>Montáž a manipulace</t>
  </si>
  <si>
    <t>619408502</t>
  </si>
  <si>
    <t>30</t>
  </si>
  <si>
    <t>DP</t>
  </si>
  <si>
    <t>Doprava a přesun hmot</t>
  </si>
  <si>
    <t>-530548097</t>
  </si>
  <si>
    <t>767</t>
  </si>
  <si>
    <t>Konstrukce zámečnické</t>
  </si>
  <si>
    <t>31</t>
  </si>
  <si>
    <t>767640111</t>
  </si>
  <si>
    <t>Montáž dveří ocelových nebo hliníkových včetně rámu jednokřídlových bez nadsvětlíku</t>
  </si>
  <si>
    <t>-1731276976</t>
  </si>
  <si>
    <t>https://podminky.urs.cz/item/CS_URS_2022_01/767640111</t>
  </si>
  <si>
    <t>32</t>
  </si>
  <si>
    <t>553413R1</t>
  </si>
  <si>
    <t>dveře voděodolné plné 800/1970 včetně hliníkové zárubně, kování klika+klika, zámek FAB, vložka cylindrická-5líčů</t>
  </si>
  <si>
    <t>1312700480</t>
  </si>
  <si>
    <t>33</t>
  </si>
  <si>
    <t>553413R2</t>
  </si>
  <si>
    <t>dveře voděodolné plnébezbariérové 900/1970 včetně hliníkové zárubně, kování klika+klika, zámek FAB, vložka cylindrická-5líčů, zámek odjistitelný zvenku, madlo ve v. 800-900 mm</t>
  </si>
  <si>
    <t>-1927009226</t>
  </si>
  <si>
    <t>34</t>
  </si>
  <si>
    <t>998767101</t>
  </si>
  <si>
    <t>Přesun hmot pro zámečnické konstrukce stanovený z hmotnosti přesunovaného materiálu vodorovná dopravní vzdálenost do 50 m v objektech výšky do 6 m</t>
  </si>
  <si>
    <t>-19961388</t>
  </si>
  <si>
    <t>https://podminky.urs.cz/item/CS_URS_2022_01/998767101</t>
  </si>
  <si>
    <t>771</t>
  </si>
  <si>
    <t>Podlahy z dlaždic</t>
  </si>
  <si>
    <t>35</t>
  </si>
  <si>
    <t>771121011</t>
  </si>
  <si>
    <t>Příprava podkladu před provedením dlažby nátěr penetrační na podlahu</t>
  </si>
  <si>
    <t>-1649802696</t>
  </si>
  <si>
    <t>https://podminky.urs.cz/item/CS_URS_2022_01/771121011</t>
  </si>
  <si>
    <t>"vytažení izolace na stěnu"112,81*0,20</t>
  </si>
  <si>
    <t>260,162*2 'Přepočtené koeficientem množství</t>
  </si>
  <si>
    <t>36</t>
  </si>
  <si>
    <t>771151022</t>
  </si>
  <si>
    <t>Příprava podkladu před provedením dlažby samonivelační stěrka min.pevnosti 30 MPa, tloušťky přes 3 do 5 mm</t>
  </si>
  <si>
    <t>1647465001</t>
  </si>
  <si>
    <t>https://podminky.urs.cz/item/CS_URS_2022_01/771151022</t>
  </si>
  <si>
    <t>37</t>
  </si>
  <si>
    <t>775429121</t>
  </si>
  <si>
    <t>Montáž lišty přechodové (vyrovnávací) připevněné vruty</t>
  </si>
  <si>
    <t>1500498558</t>
  </si>
  <si>
    <t>https://podminky.urs.cz/item/CS_URS_2022_01/775429121</t>
  </si>
  <si>
    <t>38</t>
  </si>
  <si>
    <t>SCS.AVT150B30</t>
  </si>
  <si>
    <t>lišta přechodová nerezová</t>
  </si>
  <si>
    <t>299903696</t>
  </si>
  <si>
    <t>7,2*1,08 'Přepočtené koeficientem množství</t>
  </si>
  <si>
    <t>39</t>
  </si>
  <si>
    <t>771161011</t>
  </si>
  <si>
    <t>Příprava podkladu před provedením dlažby montáž profilu dilatační spáry v rovině dlažby</t>
  </si>
  <si>
    <t>1514618017</t>
  </si>
  <si>
    <t>https://podminky.urs.cz/item/CS_URS_2022_01/771161011</t>
  </si>
  <si>
    <t>40</t>
  </si>
  <si>
    <t>5905416R</t>
  </si>
  <si>
    <t>profil dilatační nerez tl 10mm</t>
  </si>
  <si>
    <t>577310655</t>
  </si>
  <si>
    <t>28,4*1,1 'Přepočtené koeficientem množství</t>
  </si>
  <si>
    <t>41</t>
  </si>
  <si>
    <t>771474115</t>
  </si>
  <si>
    <t>Montáž soklů z dlaždic keramických lepených flexibilním lepidlem rovných, výšky přes 150 do 200 mm</t>
  </si>
  <si>
    <t>-857536116</t>
  </si>
  <si>
    <t>https://podminky.urs.cz/item/CS_URS_2022_01/771474115</t>
  </si>
  <si>
    <t>42</t>
  </si>
  <si>
    <t>771574226</t>
  </si>
  <si>
    <t>Montáž podlah z dlaždic keramických lepených flexibilním lepidlem maloformátových reliéfních nebo z dekorů přes 22 do 25 ks/m2</t>
  </si>
  <si>
    <t>-1310468618</t>
  </si>
  <si>
    <t>https://podminky.urs.cz/item/CS_URS_2022_01/771574226</t>
  </si>
  <si>
    <t>43</t>
  </si>
  <si>
    <t>59761013</t>
  </si>
  <si>
    <t>dlažba keramická hutná reliéfní do interiéru přes 22 do 25ks/m2</t>
  </si>
  <si>
    <t>-915032521</t>
  </si>
  <si>
    <t>237,60+78,97*0,20</t>
  </si>
  <si>
    <t>253,394*1,1 'Přepočtené koeficientem množství</t>
  </si>
  <si>
    <t>44</t>
  </si>
  <si>
    <t>771591112</t>
  </si>
  <si>
    <t>Izolace podlahy pod dlažbu nátěrem nebo stěrkou ve dvou vrstvách</t>
  </si>
  <si>
    <t>-322355761</t>
  </si>
  <si>
    <t>https://podminky.urs.cz/item/CS_URS_2022_01/771591112</t>
  </si>
  <si>
    <t>45</t>
  </si>
  <si>
    <t>771591264</t>
  </si>
  <si>
    <t>Izolace podlahy pod dlažbu těsnícími izolačními pásy mezi podlahou a stěnu</t>
  </si>
  <si>
    <t>782554869</t>
  </si>
  <si>
    <t>https://podminky.urs.cz/item/CS_URS_2022_01/771591264</t>
  </si>
  <si>
    <t>"místnost 1.17"(3,90+8,60)*2</t>
  </si>
  <si>
    <t>"místnost 1.18"(2,22+2,20)*2</t>
  </si>
  <si>
    <t>46</t>
  </si>
  <si>
    <t>998771101</t>
  </si>
  <si>
    <t>Přesun hmot pro podlahy z dlaždic stanovený z hmotnosti přesunovaného materiálu vodorovná dopravní vzdálenost do 50 m v objektech výšky do 6 m</t>
  </si>
  <si>
    <t>-1039709577</t>
  </si>
  <si>
    <t>https://podminky.urs.cz/item/CS_URS_2022_01/998771101</t>
  </si>
  <si>
    <t>781</t>
  </si>
  <si>
    <t>Dokončovací práce - obklady</t>
  </si>
  <si>
    <t>47</t>
  </si>
  <si>
    <t>781121011</t>
  </si>
  <si>
    <t>Příprava podkladu před provedením obkladu nátěr penetrační na stěnu</t>
  </si>
  <si>
    <t>-902317911</t>
  </si>
  <si>
    <t>https://podminky.urs.cz/item/CS_URS_2022_01/781121011</t>
  </si>
  <si>
    <t>48</t>
  </si>
  <si>
    <t>781474115</t>
  </si>
  <si>
    <t>Montáž obkladů vnitřních stěn z dlaždic keramických lepených flexibilním lepidlem maloformátových hladkých přes 22 do 25 ks/m2</t>
  </si>
  <si>
    <t>-165247996</t>
  </si>
  <si>
    <t>https://podminky.urs.cz/item/CS_URS_2022_01/781474115</t>
  </si>
  <si>
    <t>49</t>
  </si>
  <si>
    <t>59761039</t>
  </si>
  <si>
    <t>obklad keramický hladký přes 22 do 25ks/m2</t>
  </si>
  <si>
    <t>-722146575</t>
  </si>
  <si>
    <t>3,546*1,1 'Přepočtené koeficientem množství</t>
  </si>
  <si>
    <t>50</t>
  </si>
  <si>
    <t>998781101</t>
  </si>
  <si>
    <t>Přesun hmot pro obklady keramické stanovený z hmotnosti přesunovaného materiálu vodorovná dopravní vzdálenost do 50 m v objektech výšky do 6 m</t>
  </si>
  <si>
    <t>1525896233</t>
  </si>
  <si>
    <t>https://podminky.urs.cz/item/CS_URS_2022_01/998781101</t>
  </si>
  <si>
    <t>783</t>
  </si>
  <si>
    <t>Dokončovací práce - nátěry</t>
  </si>
  <si>
    <t>51</t>
  </si>
  <si>
    <t>783801201</t>
  </si>
  <si>
    <t>Příprava podkladu omítek před provedením nátěru obroušení</t>
  </si>
  <si>
    <t>-1916421304</t>
  </si>
  <si>
    <t>https://podminky.urs.cz/item/CS_URS_2022_01/783801201</t>
  </si>
  <si>
    <t>"místnost 1.12"(5,90+9,13)*2*1,60</t>
  </si>
  <si>
    <t>"místnost 1.14"(21,37+10,48)*2*1,60</t>
  </si>
  <si>
    <t>"místnost 1.17"(8,60+3,90)*2*1,60</t>
  </si>
  <si>
    <t>"místnost 1.17a"(1,40+2,40)*2*1,60</t>
  </si>
  <si>
    <t>"místnost 1.37"(1,76+1,20)*2*1,60</t>
  </si>
  <si>
    <t>52</t>
  </si>
  <si>
    <t>783823103</t>
  </si>
  <si>
    <t>Penetrační nátěr omítek hladkých betonových povrchů akrylátový s plnivem</t>
  </si>
  <si>
    <t>771577516</t>
  </si>
  <si>
    <t>https://podminky.urs.cz/item/CS_URS_2022_01/783823103</t>
  </si>
  <si>
    <t>53</t>
  </si>
  <si>
    <t>783827401</t>
  </si>
  <si>
    <t>Krycí (ochranný ) nátěr omítek dvojnásobný hladkých betonových povrchů nebo povrchů z desek na bázi dřeva (dřevovláknitých apod.) akrylátový</t>
  </si>
  <si>
    <t>467893177</t>
  </si>
  <si>
    <t>https://podminky.urs.cz/item/CS_URS_2022_01/783827401</t>
  </si>
  <si>
    <t>784</t>
  </si>
  <si>
    <t>Dokončovací práce - malby a tapety</t>
  </si>
  <si>
    <t>54</t>
  </si>
  <si>
    <t>784111011</t>
  </si>
  <si>
    <t>Obroušení podkladu omítky v místnostech výšky do 3,80 m</t>
  </si>
  <si>
    <t>94307783</t>
  </si>
  <si>
    <t>https://podminky.urs.cz/item/CS_URS_2022_01/784111011</t>
  </si>
  <si>
    <t>"místnost 1.12"(5,90+9,13)*2*(2,82-1,60)+65,00</t>
  </si>
  <si>
    <t>"místnost 1.14"(21,37+10,48)*2*(3,60-1,60)+144,00</t>
  </si>
  <si>
    <t>"místnost 1.17"(8,60+3,90)*2*(3,60-1,60)+19,20</t>
  </si>
  <si>
    <t>"místnost 1.17a"(1,40+2,60)*2*(3,60-1,60)+2,60</t>
  </si>
  <si>
    <t>"místnost 1.18"(2,22+2,20)*2*(3,60-1,60)+4,60</t>
  </si>
  <si>
    <t>"místnost 1.37"(1,76+1,20)*2*(3,60-1,60)+2,20</t>
  </si>
  <si>
    <t>55</t>
  </si>
  <si>
    <t>784181101</t>
  </si>
  <si>
    <t>Penetrace podkladu jednonásobná základní akrylátová bezbarvá v místnostech výšky do 3,80 m</t>
  </si>
  <si>
    <t>276908101</t>
  </si>
  <si>
    <t>https://podminky.urs.cz/item/CS_URS_2022_01/784181101</t>
  </si>
  <si>
    <t>56</t>
  </si>
  <si>
    <t>784211101</t>
  </si>
  <si>
    <t>Malby z malířských směsí oděruvzdorných za mokra dvojnásobné, bílé za mokra oděruvzdorné výborně v místnostech výšky do 3,80 m</t>
  </si>
  <si>
    <t>-1264994735</t>
  </si>
  <si>
    <t>https://podminky.urs.cz/item/CS_URS_2022_01/784211101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</si>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</sst>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2325113" TargetMode="External" /><Relationship Id="rId2" Type="http://schemas.openxmlformats.org/officeDocument/2006/relationships/hyperlink" Target="https://podminky.urs.cz/item/CS_URS_2022_01/953942121" TargetMode="External" /><Relationship Id="rId3" Type="http://schemas.openxmlformats.org/officeDocument/2006/relationships/hyperlink" Target="https://podminky.urs.cz/item/CS_URS_2022_01/721210812" TargetMode="External" /><Relationship Id="rId4" Type="http://schemas.openxmlformats.org/officeDocument/2006/relationships/hyperlink" Target="https://podminky.urs.cz/item/CS_URS_2022_01/763411811" TargetMode="External" /><Relationship Id="rId5" Type="http://schemas.openxmlformats.org/officeDocument/2006/relationships/hyperlink" Target="https://podminky.urs.cz/item/CS_URS_2022_01/766825811" TargetMode="External" /><Relationship Id="rId6" Type="http://schemas.openxmlformats.org/officeDocument/2006/relationships/hyperlink" Target="https://podminky.urs.cz/item/CS_URS_2022_01/771473810" TargetMode="External" /><Relationship Id="rId7" Type="http://schemas.openxmlformats.org/officeDocument/2006/relationships/hyperlink" Target="https://podminky.urs.cz/item/CS_URS_2022_01/965046111" TargetMode="External" /><Relationship Id="rId8" Type="http://schemas.openxmlformats.org/officeDocument/2006/relationships/hyperlink" Target="https://podminky.urs.cz/item/CS_URS_2022_01/965046119" TargetMode="External" /><Relationship Id="rId9" Type="http://schemas.openxmlformats.org/officeDocument/2006/relationships/hyperlink" Target="https://podminky.urs.cz/item/CS_URS_2022_01/965081213" TargetMode="External" /><Relationship Id="rId10" Type="http://schemas.openxmlformats.org/officeDocument/2006/relationships/hyperlink" Target="https://podminky.urs.cz/item/CS_URS_2022_01/968072455" TargetMode="External" /><Relationship Id="rId11" Type="http://schemas.openxmlformats.org/officeDocument/2006/relationships/hyperlink" Target="https://podminky.urs.cz/item/CS_URS_2022_01/978059511" TargetMode="External" /><Relationship Id="rId12" Type="http://schemas.openxmlformats.org/officeDocument/2006/relationships/hyperlink" Target="https://podminky.urs.cz/item/CS_URS_2022_01/997221611" TargetMode="External" /><Relationship Id="rId13" Type="http://schemas.openxmlformats.org/officeDocument/2006/relationships/hyperlink" Target="https://podminky.urs.cz/item/CS_URS_2022_01/997013501" TargetMode="External" /><Relationship Id="rId14" Type="http://schemas.openxmlformats.org/officeDocument/2006/relationships/hyperlink" Target="https://podminky.urs.cz/item/CS_URS_2022_01/997013509" TargetMode="External" /><Relationship Id="rId15" Type="http://schemas.openxmlformats.org/officeDocument/2006/relationships/hyperlink" Target="https://podminky.urs.cz/item/CS_URS_2022_01/998018001" TargetMode="External" /><Relationship Id="rId16" Type="http://schemas.openxmlformats.org/officeDocument/2006/relationships/hyperlink" Target="https://podminky.urs.cz/item/CS_URS_2022_01/721211511" TargetMode="External" /><Relationship Id="rId17" Type="http://schemas.openxmlformats.org/officeDocument/2006/relationships/hyperlink" Target="https://podminky.urs.cz/item/CS_URS_2022_01/998721101" TargetMode="External" /><Relationship Id="rId18" Type="http://schemas.openxmlformats.org/officeDocument/2006/relationships/hyperlink" Target="https://podminky.urs.cz/item/CS_URS_2022_01/767640111" TargetMode="External" /><Relationship Id="rId19" Type="http://schemas.openxmlformats.org/officeDocument/2006/relationships/hyperlink" Target="https://podminky.urs.cz/item/CS_URS_2022_01/998767101" TargetMode="External" /><Relationship Id="rId20" Type="http://schemas.openxmlformats.org/officeDocument/2006/relationships/hyperlink" Target="https://podminky.urs.cz/item/CS_URS_2022_01/771121011" TargetMode="External" /><Relationship Id="rId21" Type="http://schemas.openxmlformats.org/officeDocument/2006/relationships/hyperlink" Target="https://podminky.urs.cz/item/CS_URS_2022_01/771151022" TargetMode="External" /><Relationship Id="rId22" Type="http://schemas.openxmlformats.org/officeDocument/2006/relationships/hyperlink" Target="https://podminky.urs.cz/item/CS_URS_2022_01/775429121" TargetMode="External" /><Relationship Id="rId23" Type="http://schemas.openxmlformats.org/officeDocument/2006/relationships/hyperlink" Target="https://podminky.urs.cz/item/CS_URS_2022_01/771161011" TargetMode="External" /><Relationship Id="rId24" Type="http://schemas.openxmlformats.org/officeDocument/2006/relationships/hyperlink" Target="https://podminky.urs.cz/item/CS_URS_2022_01/771474115" TargetMode="External" /><Relationship Id="rId25" Type="http://schemas.openxmlformats.org/officeDocument/2006/relationships/hyperlink" Target="https://podminky.urs.cz/item/CS_URS_2022_01/771574226" TargetMode="External" /><Relationship Id="rId26" Type="http://schemas.openxmlformats.org/officeDocument/2006/relationships/hyperlink" Target="https://podminky.urs.cz/item/CS_URS_2022_01/771591112" TargetMode="External" /><Relationship Id="rId27" Type="http://schemas.openxmlformats.org/officeDocument/2006/relationships/hyperlink" Target="https://podminky.urs.cz/item/CS_URS_2022_01/771591264" TargetMode="External" /><Relationship Id="rId28" Type="http://schemas.openxmlformats.org/officeDocument/2006/relationships/hyperlink" Target="https://podminky.urs.cz/item/CS_URS_2022_01/998771101" TargetMode="External" /><Relationship Id="rId29" Type="http://schemas.openxmlformats.org/officeDocument/2006/relationships/hyperlink" Target="https://podminky.urs.cz/item/CS_URS_2022_01/781121011" TargetMode="External" /><Relationship Id="rId30" Type="http://schemas.openxmlformats.org/officeDocument/2006/relationships/hyperlink" Target="https://podminky.urs.cz/item/CS_URS_2022_01/781474115" TargetMode="External" /><Relationship Id="rId31" Type="http://schemas.openxmlformats.org/officeDocument/2006/relationships/hyperlink" Target="https://podminky.urs.cz/item/CS_URS_2022_01/998781101" TargetMode="External" /><Relationship Id="rId32" Type="http://schemas.openxmlformats.org/officeDocument/2006/relationships/hyperlink" Target="https://podminky.urs.cz/item/CS_URS_2022_01/783801201" TargetMode="External" /><Relationship Id="rId33" Type="http://schemas.openxmlformats.org/officeDocument/2006/relationships/hyperlink" Target="https://podminky.urs.cz/item/CS_URS_2022_01/783823103" TargetMode="External" /><Relationship Id="rId34" Type="http://schemas.openxmlformats.org/officeDocument/2006/relationships/hyperlink" Target="https://podminky.urs.cz/item/CS_URS_2022_01/783827401" TargetMode="External" /><Relationship Id="rId35" Type="http://schemas.openxmlformats.org/officeDocument/2006/relationships/hyperlink" Target="https://podminky.urs.cz/item/CS_URS_2022_01/784111011" TargetMode="External" /><Relationship Id="rId36" Type="http://schemas.openxmlformats.org/officeDocument/2006/relationships/hyperlink" Target="https://podminky.urs.cz/item/CS_URS_2022_01/784181101" TargetMode="External" /><Relationship Id="rId37" Type="http://schemas.openxmlformats.org/officeDocument/2006/relationships/hyperlink" Target="https://podminky.urs.cz/item/CS_URS_2022_01/784211101" TargetMode="External" /><Relationship Id="rId3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108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Nová dlažba, nové laminátové příčky v určeném prostoru plaveckého bazénu Děčín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st.p.č. 2463/18  k.ú. Děčín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23. 3. 2022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Statutární město Děčín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PROJEKT - projekty staveb, Ing.Marcela Bezděková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73</v>
      </c>
      <c r="BT54" s="109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0" s="7" customFormat="1" ht="37.5" customHeight="1">
      <c r="A55" s="110" t="s">
        <v>77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'108 - Nová dlažba, nové l...'!J28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'108 - Nová dlažba, nové l...'!P87</f>
        <v>0</v>
      </c>
      <c r="AV55" s="119">
        <f>'108 - Nová dlažba, nové l...'!J31</f>
        <v>0</v>
      </c>
      <c r="AW55" s="119">
        <f>'108 - Nová dlažba, nové l...'!J32</f>
        <v>0</v>
      </c>
      <c r="AX55" s="119">
        <f>'108 - Nová dlažba, nové l...'!J33</f>
        <v>0</v>
      </c>
      <c r="AY55" s="119">
        <f>'108 - Nová dlažba, nové l...'!J34</f>
        <v>0</v>
      </c>
      <c r="AZ55" s="119">
        <f>'108 - Nová dlažba, nové l...'!F31</f>
        <v>0</v>
      </c>
      <c r="BA55" s="119">
        <f>'108 - Nová dlažba, nové l...'!F32</f>
        <v>0</v>
      </c>
      <c r="BB55" s="119">
        <f>'108 - Nová dlažba, nové l...'!F33</f>
        <v>0</v>
      </c>
      <c r="BC55" s="119">
        <f>'108 - Nová dlažba, nové l...'!F34</f>
        <v>0</v>
      </c>
      <c r="BD55" s="121">
        <f>'108 - Nová dlažba, nové l...'!F35</f>
        <v>0</v>
      </c>
      <c r="BE55" s="7"/>
      <c r="BT55" s="122" t="s">
        <v>79</v>
      </c>
      <c r="BU55" s="122" t="s">
        <v>80</v>
      </c>
      <c r="BV55" s="122" t="s">
        <v>75</v>
      </c>
      <c r="BW55" s="122" t="s">
        <v>5</v>
      </c>
      <c r="BX55" s="122" t="s">
        <v>76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08 - Nová dlažba, nové 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81</v>
      </c>
    </row>
    <row r="4" spans="2:46" s="1" customFormat="1" ht="24.95" customHeight="1">
      <c r="B4" s="20"/>
      <c r="D4" s="125" t="s">
        <v>82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23. 3. 2022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">
        <v>27</v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">
        <v>28</v>
      </c>
      <c r="F13" s="38"/>
      <c r="G13" s="38"/>
      <c r="H13" s="38"/>
      <c r="I13" s="127" t="s">
        <v>29</v>
      </c>
      <c r="J13" s="130" t="s">
        <v>19</v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30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29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32</v>
      </c>
      <c r="E18" s="38"/>
      <c r="F18" s="38"/>
      <c r="G18" s="38"/>
      <c r="H18" s="38"/>
      <c r="I18" s="127" t="s">
        <v>26</v>
      </c>
      <c r="J18" s="130" t="s">
        <v>33</v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">
        <v>34</v>
      </c>
      <c r="F19" s="38"/>
      <c r="G19" s="38"/>
      <c r="H19" s="38"/>
      <c r="I19" s="127" t="s">
        <v>29</v>
      </c>
      <c r="J19" s="130" t="s">
        <v>19</v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36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29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38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39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40</v>
      </c>
      <c r="E28" s="38"/>
      <c r="F28" s="38"/>
      <c r="G28" s="38"/>
      <c r="H28" s="38"/>
      <c r="I28" s="38"/>
      <c r="J28" s="138">
        <f>ROUND(J87,2)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42</v>
      </c>
      <c r="G30" s="38"/>
      <c r="H30" s="38"/>
      <c r="I30" s="139" t="s">
        <v>41</v>
      </c>
      <c r="J30" s="139" t="s">
        <v>43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44</v>
      </c>
      <c r="E31" s="127" t="s">
        <v>45</v>
      </c>
      <c r="F31" s="141">
        <f>ROUND((SUM(BE87:BE249)),2)</f>
        <v>0</v>
      </c>
      <c r="G31" s="38"/>
      <c r="H31" s="38"/>
      <c r="I31" s="142">
        <v>0.21</v>
      </c>
      <c r="J31" s="141">
        <f>ROUND(((SUM(BE87:BE249))*I31),2)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46</v>
      </c>
      <c r="F32" s="141">
        <f>ROUND((SUM(BF87:BF249)),2)</f>
        <v>0</v>
      </c>
      <c r="G32" s="38"/>
      <c r="H32" s="38"/>
      <c r="I32" s="142">
        <v>0.15</v>
      </c>
      <c r="J32" s="141">
        <f>ROUND(((SUM(BF87:BF249))*I32),2)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47</v>
      </c>
      <c r="F33" s="141">
        <f>ROUND((SUM(BG87:BG249)),2)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48</v>
      </c>
      <c r="F34" s="141">
        <f>ROUND((SUM(BH87:BH249)),2)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49</v>
      </c>
      <c r="F35" s="141">
        <f>ROUND((SUM(BI87:BI249)),2)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50</v>
      </c>
      <c r="E37" s="145"/>
      <c r="F37" s="145"/>
      <c r="G37" s="146" t="s">
        <v>51</v>
      </c>
      <c r="H37" s="147" t="s">
        <v>52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83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Nová dlažba, nové laminátové příčky v určeném prostoru plaveckého bazénu Děčín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st.p.č. 2463/18  k.ú. Děčín </v>
      </c>
      <c r="G48" s="40"/>
      <c r="H48" s="40"/>
      <c r="I48" s="32" t="s">
        <v>23</v>
      </c>
      <c r="J48" s="72" t="str">
        <f>IF(J10="","",J10)</f>
        <v>23. 3. 2022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40.05" customHeight="1">
      <c r="A50" s="38"/>
      <c r="B50" s="39"/>
      <c r="C50" s="32" t="s">
        <v>25</v>
      </c>
      <c r="D50" s="40"/>
      <c r="E50" s="40"/>
      <c r="F50" s="27" t="str">
        <f>E13</f>
        <v>Statutární město Děčín</v>
      </c>
      <c r="G50" s="40"/>
      <c r="H50" s="40"/>
      <c r="I50" s="32" t="s">
        <v>32</v>
      </c>
      <c r="J50" s="36" t="str">
        <f>E19</f>
        <v>PROJEKT - projekty staveb, Ing.Marcela Bezděková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30</v>
      </c>
      <c r="D51" s="40"/>
      <c r="E51" s="40"/>
      <c r="F51" s="27" t="str">
        <f>IF(E16="","",E16)</f>
        <v>Vyplň údaj</v>
      </c>
      <c r="G51" s="40"/>
      <c r="H51" s="40"/>
      <c r="I51" s="32" t="s">
        <v>36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84</v>
      </c>
      <c r="D53" s="155"/>
      <c r="E53" s="155"/>
      <c r="F53" s="155"/>
      <c r="G53" s="155"/>
      <c r="H53" s="155"/>
      <c r="I53" s="155"/>
      <c r="J53" s="156" t="s">
        <v>85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72</v>
      </c>
      <c r="D55" s="40"/>
      <c r="E55" s="40"/>
      <c r="F55" s="40"/>
      <c r="G55" s="40"/>
      <c r="H55" s="40"/>
      <c r="I55" s="40"/>
      <c r="J55" s="102">
        <f>J87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86</v>
      </c>
    </row>
    <row r="56" spans="1:31" s="9" customFormat="1" ht="24.95" customHeight="1">
      <c r="A56" s="9"/>
      <c r="B56" s="158"/>
      <c r="C56" s="159"/>
      <c r="D56" s="160" t="s">
        <v>87</v>
      </c>
      <c r="E56" s="161"/>
      <c r="F56" s="161"/>
      <c r="G56" s="161"/>
      <c r="H56" s="161"/>
      <c r="I56" s="161"/>
      <c r="J56" s="162">
        <f>J88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88</v>
      </c>
      <c r="E57" s="167"/>
      <c r="F57" s="167"/>
      <c r="G57" s="167"/>
      <c r="H57" s="167"/>
      <c r="I57" s="167"/>
      <c r="J57" s="168">
        <f>J89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89</v>
      </c>
      <c r="E58" s="167"/>
      <c r="F58" s="167"/>
      <c r="G58" s="167"/>
      <c r="H58" s="167"/>
      <c r="I58" s="167"/>
      <c r="J58" s="168">
        <f>J93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90</v>
      </c>
      <c r="E59" s="167"/>
      <c r="F59" s="167"/>
      <c r="G59" s="167"/>
      <c r="H59" s="167"/>
      <c r="I59" s="167"/>
      <c r="J59" s="168">
        <f>J98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91</v>
      </c>
      <c r="E60" s="167"/>
      <c r="F60" s="167"/>
      <c r="G60" s="167"/>
      <c r="H60" s="167"/>
      <c r="I60" s="167"/>
      <c r="J60" s="168">
        <f>J134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92</v>
      </c>
      <c r="E61" s="167"/>
      <c r="F61" s="167"/>
      <c r="G61" s="167"/>
      <c r="H61" s="167"/>
      <c r="I61" s="167"/>
      <c r="J61" s="168">
        <f>J144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58"/>
      <c r="C62" s="159"/>
      <c r="D62" s="160" t="s">
        <v>93</v>
      </c>
      <c r="E62" s="161"/>
      <c r="F62" s="161"/>
      <c r="G62" s="161"/>
      <c r="H62" s="161"/>
      <c r="I62" s="161"/>
      <c r="J62" s="162">
        <f>J147</f>
        <v>0</v>
      </c>
      <c r="K62" s="159"/>
      <c r="L62" s="16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4"/>
      <c r="C63" s="165"/>
      <c r="D63" s="166" t="s">
        <v>94</v>
      </c>
      <c r="E63" s="167"/>
      <c r="F63" s="167"/>
      <c r="G63" s="167"/>
      <c r="H63" s="167"/>
      <c r="I63" s="167"/>
      <c r="J63" s="168">
        <f>J148</f>
        <v>0</v>
      </c>
      <c r="K63" s="165"/>
      <c r="L63" s="16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4"/>
      <c r="C64" s="165"/>
      <c r="D64" s="166" t="s">
        <v>95</v>
      </c>
      <c r="E64" s="167"/>
      <c r="F64" s="167"/>
      <c r="G64" s="167"/>
      <c r="H64" s="167"/>
      <c r="I64" s="167"/>
      <c r="J64" s="168">
        <f>J153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4"/>
      <c r="C65" s="165"/>
      <c r="D65" s="166" t="s">
        <v>96</v>
      </c>
      <c r="E65" s="167"/>
      <c r="F65" s="167"/>
      <c r="G65" s="167"/>
      <c r="H65" s="167"/>
      <c r="I65" s="167"/>
      <c r="J65" s="168">
        <f>J163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4"/>
      <c r="C66" s="165"/>
      <c r="D66" s="166" t="s">
        <v>97</v>
      </c>
      <c r="E66" s="167"/>
      <c r="F66" s="167"/>
      <c r="G66" s="167"/>
      <c r="H66" s="167"/>
      <c r="I66" s="167"/>
      <c r="J66" s="168">
        <f>J170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4"/>
      <c r="C67" s="165"/>
      <c r="D67" s="166" t="s">
        <v>98</v>
      </c>
      <c r="E67" s="167"/>
      <c r="F67" s="167"/>
      <c r="G67" s="167"/>
      <c r="H67" s="167"/>
      <c r="I67" s="167"/>
      <c r="J67" s="168">
        <f>J213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4"/>
      <c r="C68" s="165"/>
      <c r="D68" s="166" t="s">
        <v>99</v>
      </c>
      <c r="E68" s="167"/>
      <c r="F68" s="167"/>
      <c r="G68" s="167"/>
      <c r="H68" s="167"/>
      <c r="I68" s="167"/>
      <c r="J68" s="168">
        <f>J223</f>
        <v>0</v>
      </c>
      <c r="K68" s="165"/>
      <c r="L68" s="16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4"/>
      <c r="C69" s="165"/>
      <c r="D69" s="166" t="s">
        <v>100</v>
      </c>
      <c r="E69" s="167"/>
      <c r="F69" s="167"/>
      <c r="G69" s="167"/>
      <c r="H69" s="167"/>
      <c r="I69" s="167"/>
      <c r="J69" s="168">
        <f>J236</f>
        <v>0</v>
      </c>
      <c r="K69" s="165"/>
      <c r="L69" s="16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101</v>
      </c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E7</f>
        <v>Nová dlažba, nové laminátové příčky v určeném prostoru plaveckého bazénu Děčín</v>
      </c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F10</f>
        <v xml:space="preserve">st.p.č. 2463/18  k.ú. Děčín </v>
      </c>
      <c r="G81" s="40"/>
      <c r="H81" s="40"/>
      <c r="I81" s="32" t="s">
        <v>23</v>
      </c>
      <c r="J81" s="72" t="str">
        <f>IF(J10="","",J10)</f>
        <v>23. 3. 2022</v>
      </c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40.05" customHeight="1">
      <c r="A83" s="38"/>
      <c r="B83" s="39"/>
      <c r="C83" s="32" t="s">
        <v>25</v>
      </c>
      <c r="D83" s="40"/>
      <c r="E83" s="40"/>
      <c r="F83" s="27" t="str">
        <f>E13</f>
        <v>Statutární město Děčín</v>
      </c>
      <c r="G83" s="40"/>
      <c r="H83" s="40"/>
      <c r="I83" s="32" t="s">
        <v>32</v>
      </c>
      <c r="J83" s="36" t="str">
        <f>E19</f>
        <v>PROJEKT - projekty staveb, Ing.Marcela Bezděková</v>
      </c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IF(E16="","",E16)</f>
        <v>Vyplň údaj</v>
      </c>
      <c r="G84" s="40"/>
      <c r="H84" s="40"/>
      <c r="I84" s="32" t="s">
        <v>36</v>
      </c>
      <c r="J84" s="36" t="str">
        <f>E22</f>
        <v xml:space="preserve"> </v>
      </c>
      <c r="K84" s="40"/>
      <c r="L84" s="1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0"/>
      <c r="B86" s="171"/>
      <c r="C86" s="172" t="s">
        <v>102</v>
      </c>
      <c r="D86" s="173" t="s">
        <v>59</v>
      </c>
      <c r="E86" s="173" t="s">
        <v>55</v>
      </c>
      <c r="F86" s="173" t="s">
        <v>56</v>
      </c>
      <c r="G86" s="173" t="s">
        <v>103</v>
      </c>
      <c r="H86" s="173" t="s">
        <v>104</v>
      </c>
      <c r="I86" s="173" t="s">
        <v>105</v>
      </c>
      <c r="J86" s="173" t="s">
        <v>85</v>
      </c>
      <c r="K86" s="174" t="s">
        <v>106</v>
      </c>
      <c r="L86" s="175"/>
      <c r="M86" s="92" t="s">
        <v>19</v>
      </c>
      <c r="N86" s="93" t="s">
        <v>44</v>
      </c>
      <c r="O86" s="93" t="s">
        <v>107</v>
      </c>
      <c r="P86" s="93" t="s">
        <v>108</v>
      </c>
      <c r="Q86" s="93" t="s">
        <v>109</v>
      </c>
      <c r="R86" s="93" t="s">
        <v>110</v>
      </c>
      <c r="S86" s="93" t="s">
        <v>111</v>
      </c>
      <c r="T86" s="94" t="s">
        <v>112</v>
      </c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63" s="2" customFormat="1" ht="22.8" customHeight="1">
      <c r="A87" s="38"/>
      <c r="B87" s="39"/>
      <c r="C87" s="99" t="s">
        <v>113</v>
      </c>
      <c r="D87" s="40"/>
      <c r="E87" s="40"/>
      <c r="F87" s="40"/>
      <c r="G87" s="40"/>
      <c r="H87" s="40"/>
      <c r="I87" s="40"/>
      <c r="J87" s="176">
        <f>BK87</f>
        <v>0</v>
      </c>
      <c r="K87" s="40"/>
      <c r="L87" s="44"/>
      <c r="M87" s="95"/>
      <c r="N87" s="177"/>
      <c r="O87" s="96"/>
      <c r="P87" s="178">
        <f>P88+P147</f>
        <v>0</v>
      </c>
      <c r="Q87" s="96"/>
      <c r="R87" s="178">
        <f>R88+R147</f>
        <v>11.01110588</v>
      </c>
      <c r="S87" s="96"/>
      <c r="T87" s="179">
        <f>T88+T147</f>
        <v>33.30585945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86</v>
      </c>
      <c r="BK87" s="180">
        <f>BK88+BK147</f>
        <v>0</v>
      </c>
    </row>
    <row r="88" spans="1:63" s="12" customFormat="1" ht="25.9" customHeight="1">
      <c r="A88" s="12"/>
      <c r="B88" s="181"/>
      <c r="C88" s="182"/>
      <c r="D88" s="183" t="s">
        <v>73</v>
      </c>
      <c r="E88" s="184" t="s">
        <v>114</v>
      </c>
      <c r="F88" s="184" t="s">
        <v>115</v>
      </c>
      <c r="G88" s="182"/>
      <c r="H88" s="182"/>
      <c r="I88" s="185"/>
      <c r="J88" s="186">
        <f>BK88</f>
        <v>0</v>
      </c>
      <c r="K88" s="182"/>
      <c r="L88" s="187"/>
      <c r="M88" s="188"/>
      <c r="N88" s="189"/>
      <c r="O88" s="189"/>
      <c r="P88" s="190">
        <f>P89+P93+P98+P134+P144</f>
        <v>0</v>
      </c>
      <c r="Q88" s="189"/>
      <c r="R88" s="190">
        <f>R89+R93+R98+R134+R144</f>
        <v>0.20341520000000002</v>
      </c>
      <c r="S88" s="189"/>
      <c r="T88" s="191">
        <f>T89+T93+T98+T134+T144</f>
        <v>33.2312805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2" t="s">
        <v>79</v>
      </c>
      <c r="AT88" s="193" t="s">
        <v>73</v>
      </c>
      <c r="AU88" s="193" t="s">
        <v>74</v>
      </c>
      <c r="AY88" s="192" t="s">
        <v>116</v>
      </c>
      <c r="BK88" s="194">
        <f>BK89+BK93+BK98+BK134+BK144</f>
        <v>0</v>
      </c>
    </row>
    <row r="89" spans="1:63" s="12" customFormat="1" ht="22.8" customHeight="1">
      <c r="A89" s="12"/>
      <c r="B89" s="181"/>
      <c r="C89" s="182"/>
      <c r="D89" s="183" t="s">
        <v>73</v>
      </c>
      <c r="E89" s="195" t="s">
        <v>117</v>
      </c>
      <c r="F89" s="195" t="s">
        <v>118</v>
      </c>
      <c r="G89" s="182"/>
      <c r="H89" s="182"/>
      <c r="I89" s="185"/>
      <c r="J89" s="196">
        <f>BK89</f>
        <v>0</v>
      </c>
      <c r="K89" s="182"/>
      <c r="L89" s="187"/>
      <c r="M89" s="188"/>
      <c r="N89" s="189"/>
      <c r="O89" s="189"/>
      <c r="P89" s="190">
        <f>SUM(P90:P92)</f>
        <v>0</v>
      </c>
      <c r="Q89" s="189"/>
      <c r="R89" s="190">
        <f>SUM(R90:R92)</f>
        <v>0.1350752</v>
      </c>
      <c r="S89" s="189"/>
      <c r="T89" s="191">
        <f>SUM(T90:T92)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2" t="s">
        <v>79</v>
      </c>
      <c r="AT89" s="193" t="s">
        <v>73</v>
      </c>
      <c r="AU89" s="193" t="s">
        <v>79</v>
      </c>
      <c r="AY89" s="192" t="s">
        <v>116</v>
      </c>
      <c r="BK89" s="194">
        <f>SUM(BK90:BK92)</f>
        <v>0</v>
      </c>
    </row>
    <row r="90" spans="1:65" s="2" customFormat="1" ht="16.5" customHeight="1">
      <c r="A90" s="38"/>
      <c r="B90" s="39"/>
      <c r="C90" s="197" t="s">
        <v>79</v>
      </c>
      <c r="D90" s="197" t="s">
        <v>119</v>
      </c>
      <c r="E90" s="198" t="s">
        <v>120</v>
      </c>
      <c r="F90" s="199" t="s">
        <v>121</v>
      </c>
      <c r="G90" s="200" t="s">
        <v>122</v>
      </c>
      <c r="H90" s="201">
        <v>3.536</v>
      </c>
      <c r="I90" s="202"/>
      <c r="J90" s="203">
        <f>ROUND(I90*H90,2)</f>
        <v>0</v>
      </c>
      <c r="K90" s="199" t="s">
        <v>123</v>
      </c>
      <c r="L90" s="44"/>
      <c r="M90" s="204" t="s">
        <v>19</v>
      </c>
      <c r="N90" s="205" t="s">
        <v>45</v>
      </c>
      <c r="O90" s="84"/>
      <c r="P90" s="206">
        <f>O90*H90</f>
        <v>0</v>
      </c>
      <c r="Q90" s="206">
        <v>0.0382</v>
      </c>
      <c r="R90" s="206">
        <f>Q90*H90</f>
        <v>0.1350752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124</v>
      </c>
      <c r="AT90" s="208" t="s">
        <v>119</v>
      </c>
      <c r="AU90" s="208" t="s">
        <v>81</v>
      </c>
      <c r="AY90" s="17" t="s">
        <v>116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79</v>
      </c>
      <c r="BK90" s="209">
        <f>ROUND(I90*H90,2)</f>
        <v>0</v>
      </c>
      <c r="BL90" s="17" t="s">
        <v>124</v>
      </c>
      <c r="BM90" s="208" t="s">
        <v>125</v>
      </c>
    </row>
    <row r="91" spans="1:47" s="2" customFormat="1" ht="12">
      <c r="A91" s="38"/>
      <c r="B91" s="39"/>
      <c r="C91" s="40"/>
      <c r="D91" s="210" t="s">
        <v>126</v>
      </c>
      <c r="E91" s="40"/>
      <c r="F91" s="211" t="s">
        <v>127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126</v>
      </c>
      <c r="AU91" s="17" t="s">
        <v>81</v>
      </c>
    </row>
    <row r="92" spans="1:51" s="13" customFormat="1" ht="12">
      <c r="A92" s="13"/>
      <c r="B92" s="215"/>
      <c r="C92" s="216"/>
      <c r="D92" s="217" t="s">
        <v>128</v>
      </c>
      <c r="E92" s="218" t="s">
        <v>19</v>
      </c>
      <c r="F92" s="219" t="s">
        <v>129</v>
      </c>
      <c r="G92" s="216"/>
      <c r="H92" s="220">
        <v>3.536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6" t="s">
        <v>128</v>
      </c>
      <c r="AU92" s="226" t="s">
        <v>81</v>
      </c>
      <c r="AV92" s="13" t="s">
        <v>81</v>
      </c>
      <c r="AW92" s="13" t="s">
        <v>35</v>
      </c>
      <c r="AX92" s="13" t="s">
        <v>79</v>
      </c>
      <c r="AY92" s="226" t="s">
        <v>116</v>
      </c>
    </row>
    <row r="93" spans="1:63" s="12" customFormat="1" ht="22.8" customHeight="1">
      <c r="A93" s="12"/>
      <c r="B93" s="181"/>
      <c r="C93" s="182"/>
      <c r="D93" s="183" t="s">
        <v>73</v>
      </c>
      <c r="E93" s="195" t="s">
        <v>130</v>
      </c>
      <c r="F93" s="195" t="s">
        <v>131</v>
      </c>
      <c r="G93" s="182"/>
      <c r="H93" s="182"/>
      <c r="I93" s="185"/>
      <c r="J93" s="196">
        <f>BK93</f>
        <v>0</v>
      </c>
      <c r="K93" s="182"/>
      <c r="L93" s="187"/>
      <c r="M93" s="188"/>
      <c r="N93" s="189"/>
      <c r="O93" s="189"/>
      <c r="P93" s="190">
        <f>SUM(P94:P97)</f>
        <v>0</v>
      </c>
      <c r="Q93" s="189"/>
      <c r="R93" s="190">
        <f>SUM(R94:R97)</f>
        <v>0.06834</v>
      </c>
      <c r="S93" s="189"/>
      <c r="T93" s="191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2" t="s">
        <v>79</v>
      </c>
      <c r="AT93" s="193" t="s">
        <v>73</v>
      </c>
      <c r="AU93" s="193" t="s">
        <v>79</v>
      </c>
      <c r="AY93" s="192" t="s">
        <v>116</v>
      </c>
      <c r="BK93" s="194">
        <f>SUM(BK94:BK97)</f>
        <v>0</v>
      </c>
    </row>
    <row r="94" spans="1:65" s="2" customFormat="1" ht="24.15" customHeight="1">
      <c r="A94" s="38"/>
      <c r="B94" s="39"/>
      <c r="C94" s="197" t="s">
        <v>81</v>
      </c>
      <c r="D94" s="197" t="s">
        <v>119</v>
      </c>
      <c r="E94" s="198" t="s">
        <v>132</v>
      </c>
      <c r="F94" s="199" t="s">
        <v>133</v>
      </c>
      <c r="G94" s="200" t="s">
        <v>134</v>
      </c>
      <c r="H94" s="201">
        <v>1</v>
      </c>
      <c r="I94" s="202"/>
      <c r="J94" s="203">
        <f>ROUND(I94*H94,2)</f>
        <v>0</v>
      </c>
      <c r="K94" s="199" t="s">
        <v>135</v>
      </c>
      <c r="L94" s="44"/>
      <c r="M94" s="204" t="s">
        <v>19</v>
      </c>
      <c r="N94" s="205" t="s">
        <v>45</v>
      </c>
      <c r="O94" s="84"/>
      <c r="P94" s="206">
        <f>O94*H94</f>
        <v>0</v>
      </c>
      <c r="Q94" s="206">
        <v>0.00018</v>
      </c>
      <c r="R94" s="206">
        <f>Q94*H94</f>
        <v>0.00018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124</v>
      </c>
      <c r="AT94" s="208" t="s">
        <v>119</v>
      </c>
      <c r="AU94" s="208" t="s">
        <v>81</v>
      </c>
      <c r="AY94" s="17" t="s">
        <v>116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79</v>
      </c>
      <c r="BK94" s="209">
        <f>ROUND(I94*H94,2)</f>
        <v>0</v>
      </c>
      <c r="BL94" s="17" t="s">
        <v>124</v>
      </c>
      <c r="BM94" s="208" t="s">
        <v>136</v>
      </c>
    </row>
    <row r="95" spans="1:65" s="2" customFormat="1" ht="24.15" customHeight="1">
      <c r="A95" s="38"/>
      <c r="B95" s="39"/>
      <c r="C95" s="197" t="s">
        <v>137</v>
      </c>
      <c r="D95" s="197" t="s">
        <v>119</v>
      </c>
      <c r="E95" s="198" t="s">
        <v>138</v>
      </c>
      <c r="F95" s="199" t="s">
        <v>139</v>
      </c>
      <c r="G95" s="200" t="s">
        <v>140</v>
      </c>
      <c r="H95" s="201">
        <v>12</v>
      </c>
      <c r="I95" s="202"/>
      <c r="J95" s="203">
        <f>ROUND(I95*H95,2)</f>
        <v>0</v>
      </c>
      <c r="K95" s="199" t="s">
        <v>123</v>
      </c>
      <c r="L95" s="44"/>
      <c r="M95" s="204" t="s">
        <v>19</v>
      </c>
      <c r="N95" s="205" t="s">
        <v>45</v>
      </c>
      <c r="O95" s="84"/>
      <c r="P95" s="206">
        <f>O95*H95</f>
        <v>0</v>
      </c>
      <c r="Q95" s="206">
        <v>0.00468</v>
      </c>
      <c r="R95" s="206">
        <f>Q95*H95</f>
        <v>0.05616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124</v>
      </c>
      <c r="AT95" s="208" t="s">
        <v>119</v>
      </c>
      <c r="AU95" s="208" t="s">
        <v>81</v>
      </c>
      <c r="AY95" s="17" t="s">
        <v>116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79</v>
      </c>
      <c r="BK95" s="209">
        <f>ROUND(I95*H95,2)</f>
        <v>0</v>
      </c>
      <c r="BL95" s="17" t="s">
        <v>124</v>
      </c>
      <c r="BM95" s="208" t="s">
        <v>141</v>
      </c>
    </row>
    <row r="96" spans="1:47" s="2" customFormat="1" ht="12">
      <c r="A96" s="38"/>
      <c r="B96" s="39"/>
      <c r="C96" s="40"/>
      <c r="D96" s="210" t="s">
        <v>126</v>
      </c>
      <c r="E96" s="40"/>
      <c r="F96" s="211" t="s">
        <v>142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126</v>
      </c>
      <c r="AU96" s="17" t="s">
        <v>81</v>
      </c>
    </row>
    <row r="97" spans="1:65" s="2" customFormat="1" ht="16.5" customHeight="1">
      <c r="A97" s="38"/>
      <c r="B97" s="39"/>
      <c r="C97" s="227" t="s">
        <v>124</v>
      </c>
      <c r="D97" s="227" t="s">
        <v>143</v>
      </c>
      <c r="E97" s="228" t="s">
        <v>144</v>
      </c>
      <c r="F97" s="229" t="s">
        <v>145</v>
      </c>
      <c r="G97" s="230" t="s">
        <v>140</v>
      </c>
      <c r="H97" s="231">
        <v>12</v>
      </c>
      <c r="I97" s="232"/>
      <c r="J97" s="233">
        <f>ROUND(I97*H97,2)</f>
        <v>0</v>
      </c>
      <c r="K97" s="229" t="s">
        <v>135</v>
      </c>
      <c r="L97" s="234"/>
      <c r="M97" s="235" t="s">
        <v>19</v>
      </c>
      <c r="N97" s="236" t="s">
        <v>45</v>
      </c>
      <c r="O97" s="84"/>
      <c r="P97" s="206">
        <f>O97*H97</f>
        <v>0</v>
      </c>
      <c r="Q97" s="206">
        <v>0.001</v>
      </c>
      <c r="R97" s="206">
        <f>Q97*H97</f>
        <v>0.012</v>
      </c>
      <c r="S97" s="206">
        <v>0</v>
      </c>
      <c r="T97" s="20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146</v>
      </c>
      <c r="AT97" s="208" t="s">
        <v>143</v>
      </c>
      <c r="AU97" s="208" t="s">
        <v>81</v>
      </c>
      <c r="AY97" s="17" t="s">
        <v>116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79</v>
      </c>
      <c r="BK97" s="209">
        <f>ROUND(I97*H97,2)</f>
        <v>0</v>
      </c>
      <c r="BL97" s="17" t="s">
        <v>124</v>
      </c>
      <c r="BM97" s="208" t="s">
        <v>147</v>
      </c>
    </row>
    <row r="98" spans="1:63" s="12" customFormat="1" ht="22.8" customHeight="1">
      <c r="A98" s="12"/>
      <c r="B98" s="181"/>
      <c r="C98" s="182"/>
      <c r="D98" s="183" t="s">
        <v>73</v>
      </c>
      <c r="E98" s="195" t="s">
        <v>148</v>
      </c>
      <c r="F98" s="195" t="s">
        <v>149</v>
      </c>
      <c r="G98" s="182"/>
      <c r="H98" s="182"/>
      <c r="I98" s="185"/>
      <c r="J98" s="196">
        <f>BK98</f>
        <v>0</v>
      </c>
      <c r="K98" s="182"/>
      <c r="L98" s="187"/>
      <c r="M98" s="188"/>
      <c r="N98" s="189"/>
      <c r="O98" s="189"/>
      <c r="P98" s="190">
        <f>SUM(P99:P133)</f>
        <v>0</v>
      </c>
      <c r="Q98" s="189"/>
      <c r="R98" s="190">
        <f>SUM(R99:R133)</f>
        <v>0</v>
      </c>
      <c r="S98" s="189"/>
      <c r="T98" s="191">
        <f>SUM(T99:T133)</f>
        <v>33.2312805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2" t="s">
        <v>79</v>
      </c>
      <c r="AT98" s="193" t="s">
        <v>73</v>
      </c>
      <c r="AU98" s="193" t="s">
        <v>79</v>
      </c>
      <c r="AY98" s="192" t="s">
        <v>116</v>
      </c>
      <c r="BK98" s="194">
        <f>SUM(BK99:BK133)</f>
        <v>0</v>
      </c>
    </row>
    <row r="99" spans="1:65" s="2" customFormat="1" ht="16.5" customHeight="1">
      <c r="A99" s="38"/>
      <c r="B99" s="39"/>
      <c r="C99" s="197" t="s">
        <v>150</v>
      </c>
      <c r="D99" s="197" t="s">
        <v>119</v>
      </c>
      <c r="E99" s="198" t="s">
        <v>151</v>
      </c>
      <c r="F99" s="199" t="s">
        <v>152</v>
      </c>
      <c r="G99" s="200" t="s">
        <v>140</v>
      </c>
      <c r="H99" s="201">
        <v>7</v>
      </c>
      <c r="I99" s="202"/>
      <c r="J99" s="203">
        <f>ROUND(I99*H99,2)</f>
        <v>0</v>
      </c>
      <c r="K99" s="199" t="s">
        <v>123</v>
      </c>
      <c r="L99" s="44"/>
      <c r="M99" s="204" t="s">
        <v>19</v>
      </c>
      <c r="N99" s="205" t="s">
        <v>45</v>
      </c>
      <c r="O99" s="84"/>
      <c r="P99" s="206">
        <f>O99*H99</f>
        <v>0</v>
      </c>
      <c r="Q99" s="206">
        <v>0</v>
      </c>
      <c r="R99" s="206">
        <f>Q99*H99</f>
        <v>0</v>
      </c>
      <c r="S99" s="206">
        <v>0.02756</v>
      </c>
      <c r="T99" s="207">
        <f>S99*H99</f>
        <v>0.19292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124</v>
      </c>
      <c r="AT99" s="208" t="s">
        <v>119</v>
      </c>
      <c r="AU99" s="208" t="s">
        <v>81</v>
      </c>
      <c r="AY99" s="17" t="s">
        <v>116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79</v>
      </c>
      <c r="BK99" s="209">
        <f>ROUND(I99*H99,2)</f>
        <v>0</v>
      </c>
      <c r="BL99" s="17" t="s">
        <v>124</v>
      </c>
      <c r="BM99" s="208" t="s">
        <v>153</v>
      </c>
    </row>
    <row r="100" spans="1:47" s="2" customFormat="1" ht="12">
      <c r="A100" s="38"/>
      <c r="B100" s="39"/>
      <c r="C100" s="40"/>
      <c r="D100" s="210" t="s">
        <v>126</v>
      </c>
      <c r="E100" s="40"/>
      <c r="F100" s="211" t="s">
        <v>154</v>
      </c>
      <c r="G100" s="40"/>
      <c r="H100" s="40"/>
      <c r="I100" s="212"/>
      <c r="J100" s="40"/>
      <c r="K100" s="40"/>
      <c r="L100" s="44"/>
      <c r="M100" s="213"/>
      <c r="N100" s="214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126</v>
      </c>
      <c r="AU100" s="17" t="s">
        <v>81</v>
      </c>
    </row>
    <row r="101" spans="1:51" s="13" customFormat="1" ht="12">
      <c r="A101" s="13"/>
      <c r="B101" s="215"/>
      <c r="C101" s="216"/>
      <c r="D101" s="217" t="s">
        <v>128</v>
      </c>
      <c r="E101" s="218" t="s">
        <v>19</v>
      </c>
      <c r="F101" s="219" t="s">
        <v>155</v>
      </c>
      <c r="G101" s="216"/>
      <c r="H101" s="220">
        <v>5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6" t="s">
        <v>128</v>
      </c>
      <c r="AU101" s="226" t="s">
        <v>81</v>
      </c>
      <c r="AV101" s="13" t="s">
        <v>81</v>
      </c>
      <c r="AW101" s="13" t="s">
        <v>35</v>
      </c>
      <c r="AX101" s="13" t="s">
        <v>74</v>
      </c>
      <c r="AY101" s="226" t="s">
        <v>116</v>
      </c>
    </row>
    <row r="102" spans="1:51" s="13" customFormat="1" ht="12">
      <c r="A102" s="13"/>
      <c r="B102" s="215"/>
      <c r="C102" s="216"/>
      <c r="D102" s="217" t="s">
        <v>128</v>
      </c>
      <c r="E102" s="218" t="s">
        <v>19</v>
      </c>
      <c r="F102" s="219" t="s">
        <v>156</v>
      </c>
      <c r="G102" s="216"/>
      <c r="H102" s="220">
        <v>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6" t="s">
        <v>128</v>
      </c>
      <c r="AU102" s="226" t="s">
        <v>81</v>
      </c>
      <c r="AV102" s="13" t="s">
        <v>81</v>
      </c>
      <c r="AW102" s="13" t="s">
        <v>35</v>
      </c>
      <c r="AX102" s="13" t="s">
        <v>74</v>
      </c>
      <c r="AY102" s="226" t="s">
        <v>116</v>
      </c>
    </row>
    <row r="103" spans="1:51" s="14" customFormat="1" ht="12">
      <c r="A103" s="14"/>
      <c r="B103" s="237"/>
      <c r="C103" s="238"/>
      <c r="D103" s="217" t="s">
        <v>128</v>
      </c>
      <c r="E103" s="239" t="s">
        <v>19</v>
      </c>
      <c r="F103" s="240" t="s">
        <v>157</v>
      </c>
      <c r="G103" s="238"/>
      <c r="H103" s="241">
        <v>7</v>
      </c>
      <c r="I103" s="242"/>
      <c r="J103" s="238"/>
      <c r="K103" s="238"/>
      <c r="L103" s="243"/>
      <c r="M103" s="244"/>
      <c r="N103" s="245"/>
      <c r="O103" s="245"/>
      <c r="P103" s="245"/>
      <c r="Q103" s="245"/>
      <c r="R103" s="245"/>
      <c r="S103" s="245"/>
      <c r="T103" s="246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7" t="s">
        <v>128</v>
      </c>
      <c r="AU103" s="247" t="s">
        <v>81</v>
      </c>
      <c r="AV103" s="14" t="s">
        <v>124</v>
      </c>
      <c r="AW103" s="14" t="s">
        <v>35</v>
      </c>
      <c r="AX103" s="14" t="s">
        <v>79</v>
      </c>
      <c r="AY103" s="247" t="s">
        <v>116</v>
      </c>
    </row>
    <row r="104" spans="1:65" s="2" customFormat="1" ht="16.5" customHeight="1">
      <c r="A104" s="38"/>
      <c r="B104" s="39"/>
      <c r="C104" s="197" t="s">
        <v>158</v>
      </c>
      <c r="D104" s="197" t="s">
        <v>119</v>
      </c>
      <c r="E104" s="198" t="s">
        <v>159</v>
      </c>
      <c r="F104" s="199" t="s">
        <v>160</v>
      </c>
      <c r="G104" s="200" t="s">
        <v>122</v>
      </c>
      <c r="H104" s="201">
        <v>152.904</v>
      </c>
      <c r="I104" s="202"/>
      <c r="J104" s="203">
        <f>ROUND(I104*H104,2)</f>
        <v>0</v>
      </c>
      <c r="K104" s="199" t="s">
        <v>123</v>
      </c>
      <c r="L104" s="44"/>
      <c r="M104" s="204" t="s">
        <v>19</v>
      </c>
      <c r="N104" s="205" t="s">
        <v>45</v>
      </c>
      <c r="O104" s="84"/>
      <c r="P104" s="206">
        <f>O104*H104</f>
        <v>0</v>
      </c>
      <c r="Q104" s="206">
        <v>0</v>
      </c>
      <c r="R104" s="206">
        <f>Q104*H104</f>
        <v>0</v>
      </c>
      <c r="S104" s="206">
        <v>0.0275</v>
      </c>
      <c r="T104" s="207">
        <f>S104*H104</f>
        <v>4.20486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124</v>
      </c>
      <c r="AT104" s="208" t="s">
        <v>119</v>
      </c>
      <c r="AU104" s="208" t="s">
        <v>81</v>
      </c>
      <c r="AY104" s="17" t="s">
        <v>116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79</v>
      </c>
      <c r="BK104" s="209">
        <f>ROUND(I104*H104,2)</f>
        <v>0</v>
      </c>
      <c r="BL104" s="17" t="s">
        <v>124</v>
      </c>
      <c r="BM104" s="208" t="s">
        <v>161</v>
      </c>
    </row>
    <row r="105" spans="1:47" s="2" customFormat="1" ht="12">
      <c r="A105" s="38"/>
      <c r="B105" s="39"/>
      <c r="C105" s="40"/>
      <c r="D105" s="210" t="s">
        <v>126</v>
      </c>
      <c r="E105" s="40"/>
      <c r="F105" s="211" t="s">
        <v>162</v>
      </c>
      <c r="G105" s="40"/>
      <c r="H105" s="40"/>
      <c r="I105" s="212"/>
      <c r="J105" s="40"/>
      <c r="K105" s="40"/>
      <c r="L105" s="44"/>
      <c r="M105" s="213"/>
      <c r="N105" s="214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126</v>
      </c>
      <c r="AU105" s="17" t="s">
        <v>81</v>
      </c>
    </row>
    <row r="106" spans="1:51" s="13" customFormat="1" ht="12">
      <c r="A106" s="13"/>
      <c r="B106" s="215"/>
      <c r="C106" s="216"/>
      <c r="D106" s="217" t="s">
        <v>128</v>
      </c>
      <c r="E106" s="218" t="s">
        <v>19</v>
      </c>
      <c r="F106" s="219" t="s">
        <v>163</v>
      </c>
      <c r="G106" s="216"/>
      <c r="H106" s="220">
        <v>82.8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6" t="s">
        <v>128</v>
      </c>
      <c r="AU106" s="226" t="s">
        <v>81</v>
      </c>
      <c r="AV106" s="13" t="s">
        <v>81</v>
      </c>
      <c r="AW106" s="13" t="s">
        <v>35</v>
      </c>
      <c r="AX106" s="13" t="s">
        <v>74</v>
      </c>
      <c r="AY106" s="226" t="s">
        <v>116</v>
      </c>
    </row>
    <row r="107" spans="1:51" s="13" customFormat="1" ht="12">
      <c r="A107" s="13"/>
      <c r="B107" s="215"/>
      <c r="C107" s="216"/>
      <c r="D107" s="217" t="s">
        <v>128</v>
      </c>
      <c r="E107" s="218" t="s">
        <v>19</v>
      </c>
      <c r="F107" s="219" t="s">
        <v>164</v>
      </c>
      <c r="G107" s="216"/>
      <c r="H107" s="220">
        <v>70.104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6" t="s">
        <v>128</v>
      </c>
      <c r="AU107" s="226" t="s">
        <v>81</v>
      </c>
      <c r="AV107" s="13" t="s">
        <v>81</v>
      </c>
      <c r="AW107" s="13" t="s">
        <v>35</v>
      </c>
      <c r="AX107" s="13" t="s">
        <v>74</v>
      </c>
      <c r="AY107" s="226" t="s">
        <v>116</v>
      </c>
    </row>
    <row r="108" spans="1:51" s="14" customFormat="1" ht="12">
      <c r="A108" s="14"/>
      <c r="B108" s="237"/>
      <c r="C108" s="238"/>
      <c r="D108" s="217" t="s">
        <v>128</v>
      </c>
      <c r="E108" s="239" t="s">
        <v>19</v>
      </c>
      <c r="F108" s="240" t="s">
        <v>157</v>
      </c>
      <c r="G108" s="238"/>
      <c r="H108" s="241">
        <v>152.904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7" t="s">
        <v>128</v>
      </c>
      <c r="AU108" s="247" t="s">
        <v>81</v>
      </c>
      <c r="AV108" s="14" t="s">
        <v>124</v>
      </c>
      <c r="AW108" s="14" t="s">
        <v>35</v>
      </c>
      <c r="AX108" s="14" t="s">
        <v>79</v>
      </c>
      <c r="AY108" s="247" t="s">
        <v>116</v>
      </c>
    </row>
    <row r="109" spans="1:65" s="2" customFormat="1" ht="16.5" customHeight="1">
      <c r="A109" s="38"/>
      <c r="B109" s="39"/>
      <c r="C109" s="197" t="s">
        <v>165</v>
      </c>
      <c r="D109" s="197" t="s">
        <v>119</v>
      </c>
      <c r="E109" s="198" t="s">
        <v>166</v>
      </c>
      <c r="F109" s="199" t="s">
        <v>167</v>
      </c>
      <c r="G109" s="200" t="s">
        <v>140</v>
      </c>
      <c r="H109" s="201">
        <v>220</v>
      </c>
      <c r="I109" s="202"/>
      <c r="J109" s="203">
        <f>ROUND(I109*H109,2)</f>
        <v>0</v>
      </c>
      <c r="K109" s="199" t="s">
        <v>123</v>
      </c>
      <c r="L109" s="44"/>
      <c r="M109" s="204" t="s">
        <v>19</v>
      </c>
      <c r="N109" s="205" t="s">
        <v>45</v>
      </c>
      <c r="O109" s="84"/>
      <c r="P109" s="206">
        <f>O109*H109</f>
        <v>0</v>
      </c>
      <c r="Q109" s="206">
        <v>0</v>
      </c>
      <c r="R109" s="206">
        <f>Q109*H109</f>
        <v>0</v>
      </c>
      <c r="S109" s="206">
        <v>0.0881</v>
      </c>
      <c r="T109" s="207">
        <f>S109*H109</f>
        <v>19.381999999999998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8" t="s">
        <v>124</v>
      </c>
      <c r="AT109" s="208" t="s">
        <v>119</v>
      </c>
      <c r="AU109" s="208" t="s">
        <v>81</v>
      </c>
      <c r="AY109" s="17" t="s">
        <v>116</v>
      </c>
      <c r="BE109" s="209">
        <f>IF(N109="základní",J109,0)</f>
        <v>0</v>
      </c>
      <c r="BF109" s="209">
        <f>IF(N109="snížená",J109,0)</f>
        <v>0</v>
      </c>
      <c r="BG109" s="209">
        <f>IF(N109="zákl. přenesená",J109,0)</f>
        <v>0</v>
      </c>
      <c r="BH109" s="209">
        <f>IF(N109="sníž. přenesená",J109,0)</f>
        <v>0</v>
      </c>
      <c r="BI109" s="209">
        <f>IF(N109="nulová",J109,0)</f>
        <v>0</v>
      </c>
      <c r="BJ109" s="17" t="s">
        <v>79</v>
      </c>
      <c r="BK109" s="209">
        <f>ROUND(I109*H109,2)</f>
        <v>0</v>
      </c>
      <c r="BL109" s="17" t="s">
        <v>124</v>
      </c>
      <c r="BM109" s="208" t="s">
        <v>168</v>
      </c>
    </row>
    <row r="110" spans="1:47" s="2" customFormat="1" ht="12">
      <c r="A110" s="38"/>
      <c r="B110" s="39"/>
      <c r="C110" s="40"/>
      <c r="D110" s="210" t="s">
        <v>126</v>
      </c>
      <c r="E110" s="40"/>
      <c r="F110" s="211" t="s">
        <v>169</v>
      </c>
      <c r="G110" s="40"/>
      <c r="H110" s="40"/>
      <c r="I110" s="212"/>
      <c r="J110" s="40"/>
      <c r="K110" s="40"/>
      <c r="L110" s="44"/>
      <c r="M110" s="213"/>
      <c r="N110" s="214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81</v>
      </c>
    </row>
    <row r="111" spans="1:51" s="13" customFormat="1" ht="12">
      <c r="A111" s="13"/>
      <c r="B111" s="215"/>
      <c r="C111" s="216"/>
      <c r="D111" s="217" t="s">
        <v>128</v>
      </c>
      <c r="E111" s="218" t="s">
        <v>19</v>
      </c>
      <c r="F111" s="219" t="s">
        <v>170</v>
      </c>
      <c r="G111" s="216"/>
      <c r="H111" s="220">
        <v>220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6" t="s">
        <v>128</v>
      </c>
      <c r="AU111" s="226" t="s">
        <v>81</v>
      </c>
      <c r="AV111" s="13" t="s">
        <v>81</v>
      </c>
      <c r="AW111" s="13" t="s">
        <v>35</v>
      </c>
      <c r="AX111" s="13" t="s">
        <v>79</v>
      </c>
      <c r="AY111" s="226" t="s">
        <v>116</v>
      </c>
    </row>
    <row r="112" spans="1:65" s="2" customFormat="1" ht="16.5" customHeight="1">
      <c r="A112" s="38"/>
      <c r="B112" s="39"/>
      <c r="C112" s="197" t="s">
        <v>146</v>
      </c>
      <c r="D112" s="197" t="s">
        <v>119</v>
      </c>
      <c r="E112" s="198" t="s">
        <v>171</v>
      </c>
      <c r="F112" s="199" t="s">
        <v>172</v>
      </c>
      <c r="G112" s="200" t="s">
        <v>173</v>
      </c>
      <c r="H112" s="201">
        <v>78.97</v>
      </c>
      <c r="I112" s="202"/>
      <c r="J112" s="203">
        <f>ROUND(I112*H112,2)</f>
        <v>0</v>
      </c>
      <c r="K112" s="199" t="s">
        <v>123</v>
      </c>
      <c r="L112" s="44"/>
      <c r="M112" s="204" t="s">
        <v>19</v>
      </c>
      <c r="N112" s="205" t="s">
        <v>45</v>
      </c>
      <c r="O112" s="84"/>
      <c r="P112" s="206">
        <f>O112*H112</f>
        <v>0</v>
      </c>
      <c r="Q112" s="206">
        <v>0</v>
      </c>
      <c r="R112" s="206">
        <f>Q112*H112</f>
        <v>0</v>
      </c>
      <c r="S112" s="206">
        <v>0.00325</v>
      </c>
      <c r="T112" s="207">
        <f>S112*H112</f>
        <v>0.2566525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8" t="s">
        <v>124</v>
      </c>
      <c r="AT112" s="208" t="s">
        <v>119</v>
      </c>
      <c r="AU112" s="208" t="s">
        <v>81</v>
      </c>
      <c r="AY112" s="17" t="s">
        <v>116</v>
      </c>
      <c r="BE112" s="209">
        <f>IF(N112="základní",J112,0)</f>
        <v>0</v>
      </c>
      <c r="BF112" s="209">
        <f>IF(N112="snížená",J112,0)</f>
        <v>0</v>
      </c>
      <c r="BG112" s="209">
        <f>IF(N112="zákl. přenesená",J112,0)</f>
        <v>0</v>
      </c>
      <c r="BH112" s="209">
        <f>IF(N112="sníž. přenesená",J112,0)</f>
        <v>0</v>
      </c>
      <c r="BI112" s="209">
        <f>IF(N112="nulová",J112,0)</f>
        <v>0</v>
      </c>
      <c r="BJ112" s="17" t="s">
        <v>79</v>
      </c>
      <c r="BK112" s="209">
        <f>ROUND(I112*H112,2)</f>
        <v>0</v>
      </c>
      <c r="BL112" s="17" t="s">
        <v>124</v>
      </c>
      <c r="BM112" s="208" t="s">
        <v>174</v>
      </c>
    </row>
    <row r="113" spans="1:47" s="2" customFormat="1" ht="12">
      <c r="A113" s="38"/>
      <c r="B113" s="39"/>
      <c r="C113" s="40"/>
      <c r="D113" s="210" t="s">
        <v>126</v>
      </c>
      <c r="E113" s="40"/>
      <c r="F113" s="211" t="s">
        <v>175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126</v>
      </c>
      <c r="AU113" s="17" t="s">
        <v>81</v>
      </c>
    </row>
    <row r="114" spans="1:51" s="13" customFormat="1" ht="12">
      <c r="A114" s="13"/>
      <c r="B114" s="215"/>
      <c r="C114" s="216"/>
      <c r="D114" s="217" t="s">
        <v>128</v>
      </c>
      <c r="E114" s="218" t="s">
        <v>19</v>
      </c>
      <c r="F114" s="219" t="s">
        <v>176</v>
      </c>
      <c r="G114" s="216"/>
      <c r="H114" s="220">
        <v>65.07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6" t="s">
        <v>128</v>
      </c>
      <c r="AU114" s="226" t="s">
        <v>81</v>
      </c>
      <c r="AV114" s="13" t="s">
        <v>81</v>
      </c>
      <c r="AW114" s="13" t="s">
        <v>35</v>
      </c>
      <c r="AX114" s="13" t="s">
        <v>74</v>
      </c>
      <c r="AY114" s="226" t="s">
        <v>116</v>
      </c>
    </row>
    <row r="115" spans="1:51" s="13" customFormat="1" ht="12">
      <c r="A115" s="13"/>
      <c r="B115" s="215"/>
      <c r="C115" s="216"/>
      <c r="D115" s="217" t="s">
        <v>128</v>
      </c>
      <c r="E115" s="218" t="s">
        <v>19</v>
      </c>
      <c r="F115" s="219" t="s">
        <v>177</v>
      </c>
      <c r="G115" s="216"/>
      <c r="H115" s="220">
        <v>7.98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6" t="s">
        <v>128</v>
      </c>
      <c r="AU115" s="226" t="s">
        <v>81</v>
      </c>
      <c r="AV115" s="13" t="s">
        <v>81</v>
      </c>
      <c r="AW115" s="13" t="s">
        <v>35</v>
      </c>
      <c r="AX115" s="13" t="s">
        <v>74</v>
      </c>
      <c r="AY115" s="226" t="s">
        <v>116</v>
      </c>
    </row>
    <row r="116" spans="1:51" s="13" customFormat="1" ht="12">
      <c r="A116" s="13"/>
      <c r="B116" s="215"/>
      <c r="C116" s="216"/>
      <c r="D116" s="217" t="s">
        <v>128</v>
      </c>
      <c r="E116" s="218" t="s">
        <v>19</v>
      </c>
      <c r="F116" s="219" t="s">
        <v>178</v>
      </c>
      <c r="G116" s="216"/>
      <c r="H116" s="220">
        <v>5.92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6" t="s">
        <v>128</v>
      </c>
      <c r="AU116" s="226" t="s">
        <v>81</v>
      </c>
      <c r="AV116" s="13" t="s">
        <v>81</v>
      </c>
      <c r="AW116" s="13" t="s">
        <v>35</v>
      </c>
      <c r="AX116" s="13" t="s">
        <v>74</v>
      </c>
      <c r="AY116" s="226" t="s">
        <v>116</v>
      </c>
    </row>
    <row r="117" spans="1:51" s="14" customFormat="1" ht="12">
      <c r="A117" s="14"/>
      <c r="B117" s="237"/>
      <c r="C117" s="238"/>
      <c r="D117" s="217" t="s">
        <v>128</v>
      </c>
      <c r="E117" s="239" t="s">
        <v>19</v>
      </c>
      <c r="F117" s="240" t="s">
        <v>157</v>
      </c>
      <c r="G117" s="238"/>
      <c r="H117" s="241">
        <v>78.97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7" t="s">
        <v>128</v>
      </c>
      <c r="AU117" s="247" t="s">
        <v>81</v>
      </c>
      <c r="AV117" s="14" t="s">
        <v>124</v>
      </c>
      <c r="AW117" s="14" t="s">
        <v>35</v>
      </c>
      <c r="AX117" s="14" t="s">
        <v>79</v>
      </c>
      <c r="AY117" s="247" t="s">
        <v>116</v>
      </c>
    </row>
    <row r="118" spans="1:65" s="2" customFormat="1" ht="16.5" customHeight="1">
      <c r="A118" s="38"/>
      <c r="B118" s="39"/>
      <c r="C118" s="197" t="s">
        <v>179</v>
      </c>
      <c r="D118" s="197" t="s">
        <v>119</v>
      </c>
      <c r="E118" s="198" t="s">
        <v>180</v>
      </c>
      <c r="F118" s="199" t="s">
        <v>181</v>
      </c>
      <c r="G118" s="200" t="s">
        <v>122</v>
      </c>
      <c r="H118" s="201">
        <v>237.6</v>
      </c>
      <c r="I118" s="202"/>
      <c r="J118" s="203">
        <f>ROUND(I118*H118,2)</f>
        <v>0</v>
      </c>
      <c r="K118" s="199" t="s">
        <v>123</v>
      </c>
      <c r="L118" s="44"/>
      <c r="M118" s="204" t="s">
        <v>19</v>
      </c>
      <c r="N118" s="205" t="s">
        <v>45</v>
      </c>
      <c r="O118" s="84"/>
      <c r="P118" s="206">
        <f>O118*H118</f>
        <v>0</v>
      </c>
      <c r="Q118" s="206">
        <v>0</v>
      </c>
      <c r="R118" s="206">
        <f>Q118*H118</f>
        <v>0</v>
      </c>
      <c r="S118" s="206">
        <v>0</v>
      </c>
      <c r="T118" s="207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8" t="s">
        <v>124</v>
      </c>
      <c r="AT118" s="208" t="s">
        <v>119</v>
      </c>
      <c r="AU118" s="208" t="s">
        <v>81</v>
      </c>
      <c r="AY118" s="17" t="s">
        <v>116</v>
      </c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17" t="s">
        <v>79</v>
      </c>
      <c r="BK118" s="209">
        <f>ROUND(I118*H118,2)</f>
        <v>0</v>
      </c>
      <c r="BL118" s="17" t="s">
        <v>124</v>
      </c>
      <c r="BM118" s="208" t="s">
        <v>182</v>
      </c>
    </row>
    <row r="119" spans="1:47" s="2" customFormat="1" ht="12">
      <c r="A119" s="38"/>
      <c r="B119" s="39"/>
      <c r="C119" s="40"/>
      <c r="D119" s="210" t="s">
        <v>126</v>
      </c>
      <c r="E119" s="40"/>
      <c r="F119" s="211" t="s">
        <v>183</v>
      </c>
      <c r="G119" s="40"/>
      <c r="H119" s="40"/>
      <c r="I119" s="212"/>
      <c r="J119" s="40"/>
      <c r="K119" s="40"/>
      <c r="L119" s="44"/>
      <c r="M119" s="213"/>
      <c r="N119" s="214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126</v>
      </c>
      <c r="AU119" s="17" t="s">
        <v>81</v>
      </c>
    </row>
    <row r="120" spans="1:51" s="13" customFormat="1" ht="12">
      <c r="A120" s="13"/>
      <c r="B120" s="215"/>
      <c r="C120" s="216"/>
      <c r="D120" s="217" t="s">
        <v>128</v>
      </c>
      <c r="E120" s="218" t="s">
        <v>19</v>
      </c>
      <c r="F120" s="219" t="s">
        <v>184</v>
      </c>
      <c r="G120" s="216"/>
      <c r="H120" s="220">
        <v>237.6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6" t="s">
        <v>128</v>
      </c>
      <c r="AU120" s="226" t="s">
        <v>81</v>
      </c>
      <c r="AV120" s="13" t="s">
        <v>81</v>
      </c>
      <c r="AW120" s="13" t="s">
        <v>35</v>
      </c>
      <c r="AX120" s="13" t="s">
        <v>79</v>
      </c>
      <c r="AY120" s="226" t="s">
        <v>116</v>
      </c>
    </row>
    <row r="121" spans="1:65" s="2" customFormat="1" ht="16.5" customHeight="1">
      <c r="A121" s="38"/>
      <c r="B121" s="39"/>
      <c r="C121" s="197" t="s">
        <v>185</v>
      </c>
      <c r="D121" s="197" t="s">
        <v>119</v>
      </c>
      <c r="E121" s="198" t="s">
        <v>186</v>
      </c>
      <c r="F121" s="199" t="s">
        <v>187</v>
      </c>
      <c r="G121" s="200" t="s">
        <v>122</v>
      </c>
      <c r="H121" s="201">
        <v>237.6</v>
      </c>
      <c r="I121" s="202"/>
      <c r="J121" s="203">
        <f>ROUND(I121*H121,2)</f>
        <v>0</v>
      </c>
      <c r="K121" s="199" t="s">
        <v>123</v>
      </c>
      <c r="L121" s="44"/>
      <c r="M121" s="204" t="s">
        <v>19</v>
      </c>
      <c r="N121" s="205" t="s">
        <v>45</v>
      </c>
      <c r="O121" s="84"/>
      <c r="P121" s="206">
        <f>O121*H121</f>
        <v>0</v>
      </c>
      <c r="Q121" s="206">
        <v>0</v>
      </c>
      <c r="R121" s="206">
        <f>Q121*H121</f>
        <v>0</v>
      </c>
      <c r="S121" s="206">
        <v>0</v>
      </c>
      <c r="T121" s="207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8" t="s">
        <v>124</v>
      </c>
      <c r="AT121" s="208" t="s">
        <v>119</v>
      </c>
      <c r="AU121" s="208" t="s">
        <v>81</v>
      </c>
      <c r="AY121" s="17" t="s">
        <v>116</v>
      </c>
      <c r="BE121" s="209">
        <f>IF(N121="základní",J121,0)</f>
        <v>0</v>
      </c>
      <c r="BF121" s="209">
        <f>IF(N121="snížená",J121,0)</f>
        <v>0</v>
      </c>
      <c r="BG121" s="209">
        <f>IF(N121="zákl. přenesená",J121,0)</f>
        <v>0</v>
      </c>
      <c r="BH121" s="209">
        <f>IF(N121="sníž. přenesená",J121,0)</f>
        <v>0</v>
      </c>
      <c r="BI121" s="209">
        <f>IF(N121="nulová",J121,0)</f>
        <v>0</v>
      </c>
      <c r="BJ121" s="17" t="s">
        <v>79</v>
      </c>
      <c r="BK121" s="209">
        <f>ROUND(I121*H121,2)</f>
        <v>0</v>
      </c>
      <c r="BL121" s="17" t="s">
        <v>124</v>
      </c>
      <c r="BM121" s="208" t="s">
        <v>188</v>
      </c>
    </row>
    <row r="122" spans="1:47" s="2" customFormat="1" ht="12">
      <c r="A122" s="38"/>
      <c r="B122" s="39"/>
      <c r="C122" s="40"/>
      <c r="D122" s="210" t="s">
        <v>126</v>
      </c>
      <c r="E122" s="40"/>
      <c r="F122" s="211" t="s">
        <v>189</v>
      </c>
      <c r="G122" s="40"/>
      <c r="H122" s="40"/>
      <c r="I122" s="212"/>
      <c r="J122" s="40"/>
      <c r="K122" s="40"/>
      <c r="L122" s="44"/>
      <c r="M122" s="213"/>
      <c r="N122" s="214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126</v>
      </c>
      <c r="AU122" s="17" t="s">
        <v>81</v>
      </c>
    </row>
    <row r="123" spans="1:65" s="2" customFormat="1" ht="24.15" customHeight="1">
      <c r="A123" s="38"/>
      <c r="B123" s="39"/>
      <c r="C123" s="197" t="s">
        <v>190</v>
      </c>
      <c r="D123" s="197" t="s">
        <v>119</v>
      </c>
      <c r="E123" s="198" t="s">
        <v>191</v>
      </c>
      <c r="F123" s="199" t="s">
        <v>192</v>
      </c>
      <c r="G123" s="200" t="s">
        <v>122</v>
      </c>
      <c r="H123" s="201">
        <v>237.6</v>
      </c>
      <c r="I123" s="202"/>
      <c r="J123" s="203">
        <f>ROUND(I123*H123,2)</f>
        <v>0</v>
      </c>
      <c r="K123" s="199" t="s">
        <v>123</v>
      </c>
      <c r="L123" s="44"/>
      <c r="M123" s="204" t="s">
        <v>19</v>
      </c>
      <c r="N123" s="205" t="s">
        <v>45</v>
      </c>
      <c r="O123" s="84"/>
      <c r="P123" s="206">
        <f>O123*H123</f>
        <v>0</v>
      </c>
      <c r="Q123" s="206">
        <v>0</v>
      </c>
      <c r="R123" s="206">
        <f>Q123*H123</f>
        <v>0</v>
      </c>
      <c r="S123" s="206">
        <v>0.035</v>
      </c>
      <c r="T123" s="207">
        <f>S123*H123</f>
        <v>8.316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8" t="s">
        <v>124</v>
      </c>
      <c r="AT123" s="208" t="s">
        <v>119</v>
      </c>
      <c r="AU123" s="208" t="s">
        <v>81</v>
      </c>
      <c r="AY123" s="17" t="s">
        <v>116</v>
      </c>
      <c r="BE123" s="209">
        <f>IF(N123="základní",J123,0)</f>
        <v>0</v>
      </c>
      <c r="BF123" s="209">
        <f>IF(N123="snížená",J123,0)</f>
        <v>0</v>
      </c>
      <c r="BG123" s="209">
        <f>IF(N123="zákl. přenesená",J123,0)</f>
        <v>0</v>
      </c>
      <c r="BH123" s="209">
        <f>IF(N123="sníž. přenesená",J123,0)</f>
        <v>0</v>
      </c>
      <c r="BI123" s="209">
        <f>IF(N123="nulová",J123,0)</f>
        <v>0</v>
      </c>
      <c r="BJ123" s="17" t="s">
        <v>79</v>
      </c>
      <c r="BK123" s="209">
        <f>ROUND(I123*H123,2)</f>
        <v>0</v>
      </c>
      <c r="BL123" s="17" t="s">
        <v>124</v>
      </c>
      <c r="BM123" s="208" t="s">
        <v>193</v>
      </c>
    </row>
    <row r="124" spans="1:47" s="2" customFormat="1" ht="12">
      <c r="A124" s="38"/>
      <c r="B124" s="39"/>
      <c r="C124" s="40"/>
      <c r="D124" s="210" t="s">
        <v>126</v>
      </c>
      <c r="E124" s="40"/>
      <c r="F124" s="211" t="s">
        <v>194</v>
      </c>
      <c r="G124" s="40"/>
      <c r="H124" s="40"/>
      <c r="I124" s="212"/>
      <c r="J124" s="40"/>
      <c r="K124" s="40"/>
      <c r="L124" s="44"/>
      <c r="M124" s="213"/>
      <c r="N124" s="214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126</v>
      </c>
      <c r="AU124" s="17" t="s">
        <v>81</v>
      </c>
    </row>
    <row r="125" spans="1:51" s="13" customFormat="1" ht="12">
      <c r="A125" s="13"/>
      <c r="B125" s="215"/>
      <c r="C125" s="216"/>
      <c r="D125" s="217" t="s">
        <v>128</v>
      </c>
      <c r="E125" s="218" t="s">
        <v>19</v>
      </c>
      <c r="F125" s="219" t="s">
        <v>184</v>
      </c>
      <c r="G125" s="216"/>
      <c r="H125" s="220">
        <v>237.6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6" t="s">
        <v>128</v>
      </c>
      <c r="AU125" s="226" t="s">
        <v>81</v>
      </c>
      <c r="AV125" s="13" t="s">
        <v>81</v>
      </c>
      <c r="AW125" s="13" t="s">
        <v>35</v>
      </c>
      <c r="AX125" s="13" t="s">
        <v>79</v>
      </c>
      <c r="AY125" s="226" t="s">
        <v>116</v>
      </c>
    </row>
    <row r="126" spans="1:65" s="2" customFormat="1" ht="24.15" customHeight="1">
      <c r="A126" s="38"/>
      <c r="B126" s="39"/>
      <c r="C126" s="197" t="s">
        <v>195</v>
      </c>
      <c r="D126" s="197" t="s">
        <v>119</v>
      </c>
      <c r="E126" s="198" t="s">
        <v>196</v>
      </c>
      <c r="F126" s="199" t="s">
        <v>197</v>
      </c>
      <c r="G126" s="200" t="s">
        <v>122</v>
      </c>
      <c r="H126" s="201">
        <v>8.4</v>
      </c>
      <c r="I126" s="202"/>
      <c r="J126" s="203">
        <f>ROUND(I126*H126,2)</f>
        <v>0</v>
      </c>
      <c r="K126" s="199" t="s">
        <v>123</v>
      </c>
      <c r="L126" s="44"/>
      <c r="M126" s="204" t="s">
        <v>19</v>
      </c>
      <c r="N126" s="205" t="s">
        <v>45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0.076</v>
      </c>
      <c r="T126" s="207">
        <f>S126*H126</f>
        <v>0.6384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124</v>
      </c>
      <c r="AT126" s="208" t="s">
        <v>119</v>
      </c>
      <c r="AU126" s="208" t="s">
        <v>81</v>
      </c>
      <c r="AY126" s="17" t="s">
        <v>116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79</v>
      </c>
      <c r="BK126" s="209">
        <f>ROUND(I126*H126,2)</f>
        <v>0</v>
      </c>
      <c r="BL126" s="17" t="s">
        <v>124</v>
      </c>
      <c r="BM126" s="208" t="s">
        <v>198</v>
      </c>
    </row>
    <row r="127" spans="1:47" s="2" customFormat="1" ht="12">
      <c r="A127" s="38"/>
      <c r="B127" s="39"/>
      <c r="C127" s="40"/>
      <c r="D127" s="210" t="s">
        <v>126</v>
      </c>
      <c r="E127" s="40"/>
      <c r="F127" s="211" t="s">
        <v>199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126</v>
      </c>
      <c r="AU127" s="17" t="s">
        <v>81</v>
      </c>
    </row>
    <row r="128" spans="1:51" s="13" customFormat="1" ht="12">
      <c r="A128" s="13"/>
      <c r="B128" s="215"/>
      <c r="C128" s="216"/>
      <c r="D128" s="217" t="s">
        <v>128</v>
      </c>
      <c r="E128" s="218" t="s">
        <v>19</v>
      </c>
      <c r="F128" s="219" t="s">
        <v>200</v>
      </c>
      <c r="G128" s="216"/>
      <c r="H128" s="220">
        <v>4.8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6" t="s">
        <v>128</v>
      </c>
      <c r="AU128" s="226" t="s">
        <v>81</v>
      </c>
      <c r="AV128" s="13" t="s">
        <v>81</v>
      </c>
      <c r="AW128" s="13" t="s">
        <v>35</v>
      </c>
      <c r="AX128" s="13" t="s">
        <v>74</v>
      </c>
      <c r="AY128" s="226" t="s">
        <v>116</v>
      </c>
    </row>
    <row r="129" spans="1:51" s="13" customFormat="1" ht="12">
      <c r="A129" s="13"/>
      <c r="B129" s="215"/>
      <c r="C129" s="216"/>
      <c r="D129" s="217" t="s">
        <v>128</v>
      </c>
      <c r="E129" s="218" t="s">
        <v>19</v>
      </c>
      <c r="F129" s="219" t="s">
        <v>201</v>
      </c>
      <c r="G129" s="216"/>
      <c r="H129" s="220">
        <v>3.6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6" t="s">
        <v>128</v>
      </c>
      <c r="AU129" s="226" t="s">
        <v>81</v>
      </c>
      <c r="AV129" s="13" t="s">
        <v>81</v>
      </c>
      <c r="AW129" s="13" t="s">
        <v>35</v>
      </c>
      <c r="AX129" s="13" t="s">
        <v>74</v>
      </c>
      <c r="AY129" s="226" t="s">
        <v>116</v>
      </c>
    </row>
    <row r="130" spans="1:51" s="14" customFormat="1" ht="12">
      <c r="A130" s="14"/>
      <c r="B130" s="237"/>
      <c r="C130" s="238"/>
      <c r="D130" s="217" t="s">
        <v>128</v>
      </c>
      <c r="E130" s="239" t="s">
        <v>19</v>
      </c>
      <c r="F130" s="240" t="s">
        <v>157</v>
      </c>
      <c r="G130" s="238"/>
      <c r="H130" s="241">
        <v>8.4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128</v>
      </c>
      <c r="AU130" s="247" t="s">
        <v>81</v>
      </c>
      <c r="AV130" s="14" t="s">
        <v>124</v>
      </c>
      <c r="AW130" s="14" t="s">
        <v>35</v>
      </c>
      <c r="AX130" s="14" t="s">
        <v>79</v>
      </c>
      <c r="AY130" s="247" t="s">
        <v>116</v>
      </c>
    </row>
    <row r="131" spans="1:65" s="2" customFormat="1" ht="24.15" customHeight="1">
      <c r="A131" s="38"/>
      <c r="B131" s="39"/>
      <c r="C131" s="197" t="s">
        <v>202</v>
      </c>
      <c r="D131" s="197" t="s">
        <v>119</v>
      </c>
      <c r="E131" s="198" t="s">
        <v>203</v>
      </c>
      <c r="F131" s="199" t="s">
        <v>204</v>
      </c>
      <c r="G131" s="200" t="s">
        <v>122</v>
      </c>
      <c r="H131" s="201">
        <v>3.536</v>
      </c>
      <c r="I131" s="202"/>
      <c r="J131" s="203">
        <f>ROUND(I131*H131,2)</f>
        <v>0</v>
      </c>
      <c r="K131" s="199" t="s">
        <v>123</v>
      </c>
      <c r="L131" s="44"/>
      <c r="M131" s="204" t="s">
        <v>19</v>
      </c>
      <c r="N131" s="205" t="s">
        <v>45</v>
      </c>
      <c r="O131" s="84"/>
      <c r="P131" s="206">
        <f>O131*H131</f>
        <v>0</v>
      </c>
      <c r="Q131" s="206">
        <v>0</v>
      </c>
      <c r="R131" s="206">
        <f>Q131*H131</f>
        <v>0</v>
      </c>
      <c r="S131" s="206">
        <v>0.068</v>
      </c>
      <c r="T131" s="207">
        <f>S131*H131</f>
        <v>0.24044800000000002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124</v>
      </c>
      <c r="AT131" s="208" t="s">
        <v>119</v>
      </c>
      <c r="AU131" s="208" t="s">
        <v>81</v>
      </c>
      <c r="AY131" s="17" t="s">
        <v>116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7" t="s">
        <v>79</v>
      </c>
      <c r="BK131" s="209">
        <f>ROUND(I131*H131,2)</f>
        <v>0</v>
      </c>
      <c r="BL131" s="17" t="s">
        <v>124</v>
      </c>
      <c r="BM131" s="208" t="s">
        <v>205</v>
      </c>
    </row>
    <row r="132" spans="1:47" s="2" customFormat="1" ht="12">
      <c r="A132" s="38"/>
      <c r="B132" s="39"/>
      <c r="C132" s="40"/>
      <c r="D132" s="210" t="s">
        <v>126</v>
      </c>
      <c r="E132" s="40"/>
      <c r="F132" s="211" t="s">
        <v>206</v>
      </c>
      <c r="G132" s="40"/>
      <c r="H132" s="40"/>
      <c r="I132" s="212"/>
      <c r="J132" s="40"/>
      <c r="K132" s="40"/>
      <c r="L132" s="44"/>
      <c r="M132" s="213"/>
      <c r="N132" s="214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126</v>
      </c>
      <c r="AU132" s="17" t="s">
        <v>81</v>
      </c>
    </row>
    <row r="133" spans="1:51" s="13" customFormat="1" ht="12">
      <c r="A133" s="13"/>
      <c r="B133" s="215"/>
      <c r="C133" s="216"/>
      <c r="D133" s="217" t="s">
        <v>128</v>
      </c>
      <c r="E133" s="218" t="s">
        <v>19</v>
      </c>
      <c r="F133" s="219" t="s">
        <v>129</v>
      </c>
      <c r="G133" s="216"/>
      <c r="H133" s="220">
        <v>3.536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6" t="s">
        <v>128</v>
      </c>
      <c r="AU133" s="226" t="s">
        <v>81</v>
      </c>
      <c r="AV133" s="13" t="s">
        <v>81</v>
      </c>
      <c r="AW133" s="13" t="s">
        <v>35</v>
      </c>
      <c r="AX133" s="13" t="s">
        <v>79</v>
      </c>
      <c r="AY133" s="226" t="s">
        <v>116</v>
      </c>
    </row>
    <row r="134" spans="1:63" s="12" customFormat="1" ht="22.8" customHeight="1">
      <c r="A134" s="12"/>
      <c r="B134" s="181"/>
      <c r="C134" s="182"/>
      <c r="D134" s="183" t="s">
        <v>73</v>
      </c>
      <c r="E134" s="195" t="s">
        <v>207</v>
      </c>
      <c r="F134" s="195" t="s">
        <v>208</v>
      </c>
      <c r="G134" s="182"/>
      <c r="H134" s="182"/>
      <c r="I134" s="185"/>
      <c r="J134" s="196">
        <f>BK134</f>
        <v>0</v>
      </c>
      <c r="K134" s="182"/>
      <c r="L134" s="187"/>
      <c r="M134" s="188"/>
      <c r="N134" s="189"/>
      <c r="O134" s="189"/>
      <c r="P134" s="190">
        <f>SUM(P135:P143)</f>
        <v>0</v>
      </c>
      <c r="Q134" s="189"/>
      <c r="R134" s="190">
        <f>SUM(R135:R143)</f>
        <v>0</v>
      </c>
      <c r="S134" s="189"/>
      <c r="T134" s="191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2" t="s">
        <v>79</v>
      </c>
      <c r="AT134" s="193" t="s">
        <v>73</v>
      </c>
      <c r="AU134" s="193" t="s">
        <v>79</v>
      </c>
      <c r="AY134" s="192" t="s">
        <v>116</v>
      </c>
      <c r="BK134" s="194">
        <f>SUM(BK135:BK143)</f>
        <v>0</v>
      </c>
    </row>
    <row r="135" spans="1:65" s="2" customFormat="1" ht="16.5" customHeight="1">
      <c r="A135" s="38"/>
      <c r="B135" s="39"/>
      <c r="C135" s="197" t="s">
        <v>209</v>
      </c>
      <c r="D135" s="197" t="s">
        <v>119</v>
      </c>
      <c r="E135" s="198" t="s">
        <v>210</v>
      </c>
      <c r="F135" s="199" t="s">
        <v>211</v>
      </c>
      <c r="G135" s="200" t="s">
        <v>212</v>
      </c>
      <c r="H135" s="201">
        <v>33.306</v>
      </c>
      <c r="I135" s="202"/>
      <c r="J135" s="203">
        <f>ROUND(I135*H135,2)</f>
        <v>0</v>
      </c>
      <c r="K135" s="199" t="s">
        <v>123</v>
      </c>
      <c r="L135" s="44"/>
      <c r="M135" s="204" t="s">
        <v>19</v>
      </c>
      <c r="N135" s="205" t="s">
        <v>45</v>
      </c>
      <c r="O135" s="84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124</v>
      </c>
      <c r="AT135" s="208" t="s">
        <v>119</v>
      </c>
      <c r="AU135" s="208" t="s">
        <v>81</v>
      </c>
      <c r="AY135" s="17" t="s">
        <v>116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7" t="s">
        <v>79</v>
      </c>
      <c r="BK135" s="209">
        <f>ROUND(I135*H135,2)</f>
        <v>0</v>
      </c>
      <c r="BL135" s="17" t="s">
        <v>124</v>
      </c>
      <c r="BM135" s="208" t="s">
        <v>213</v>
      </c>
    </row>
    <row r="136" spans="1:47" s="2" customFormat="1" ht="12">
      <c r="A136" s="38"/>
      <c r="B136" s="39"/>
      <c r="C136" s="40"/>
      <c r="D136" s="210" t="s">
        <v>126</v>
      </c>
      <c r="E136" s="40"/>
      <c r="F136" s="211" t="s">
        <v>214</v>
      </c>
      <c r="G136" s="40"/>
      <c r="H136" s="40"/>
      <c r="I136" s="212"/>
      <c r="J136" s="40"/>
      <c r="K136" s="40"/>
      <c r="L136" s="44"/>
      <c r="M136" s="213"/>
      <c r="N136" s="214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126</v>
      </c>
      <c r="AU136" s="17" t="s">
        <v>81</v>
      </c>
    </row>
    <row r="137" spans="1:65" s="2" customFormat="1" ht="21.75" customHeight="1">
      <c r="A137" s="38"/>
      <c r="B137" s="39"/>
      <c r="C137" s="197" t="s">
        <v>8</v>
      </c>
      <c r="D137" s="197" t="s">
        <v>119</v>
      </c>
      <c r="E137" s="198" t="s">
        <v>215</v>
      </c>
      <c r="F137" s="199" t="s">
        <v>216</v>
      </c>
      <c r="G137" s="200" t="s">
        <v>212</v>
      </c>
      <c r="H137" s="201">
        <v>33.306</v>
      </c>
      <c r="I137" s="202"/>
      <c r="J137" s="203">
        <f>ROUND(I137*H137,2)</f>
        <v>0</v>
      </c>
      <c r="K137" s="199" t="s">
        <v>123</v>
      </c>
      <c r="L137" s="44"/>
      <c r="M137" s="204" t="s">
        <v>19</v>
      </c>
      <c r="N137" s="205" t="s">
        <v>45</v>
      </c>
      <c r="O137" s="84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124</v>
      </c>
      <c r="AT137" s="208" t="s">
        <v>119</v>
      </c>
      <c r="AU137" s="208" t="s">
        <v>81</v>
      </c>
      <c r="AY137" s="17" t="s">
        <v>116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7" t="s">
        <v>79</v>
      </c>
      <c r="BK137" s="209">
        <f>ROUND(I137*H137,2)</f>
        <v>0</v>
      </c>
      <c r="BL137" s="17" t="s">
        <v>124</v>
      </c>
      <c r="BM137" s="208" t="s">
        <v>217</v>
      </c>
    </row>
    <row r="138" spans="1:47" s="2" customFormat="1" ht="12">
      <c r="A138" s="38"/>
      <c r="B138" s="39"/>
      <c r="C138" s="40"/>
      <c r="D138" s="210" t="s">
        <v>126</v>
      </c>
      <c r="E138" s="40"/>
      <c r="F138" s="211" t="s">
        <v>218</v>
      </c>
      <c r="G138" s="40"/>
      <c r="H138" s="40"/>
      <c r="I138" s="212"/>
      <c r="J138" s="40"/>
      <c r="K138" s="40"/>
      <c r="L138" s="44"/>
      <c r="M138" s="213"/>
      <c r="N138" s="214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126</v>
      </c>
      <c r="AU138" s="17" t="s">
        <v>81</v>
      </c>
    </row>
    <row r="139" spans="1:65" s="2" customFormat="1" ht="24.15" customHeight="1">
      <c r="A139" s="38"/>
      <c r="B139" s="39"/>
      <c r="C139" s="197" t="s">
        <v>219</v>
      </c>
      <c r="D139" s="197" t="s">
        <v>119</v>
      </c>
      <c r="E139" s="198" t="s">
        <v>220</v>
      </c>
      <c r="F139" s="199" t="s">
        <v>221</v>
      </c>
      <c r="G139" s="200" t="s">
        <v>212</v>
      </c>
      <c r="H139" s="201">
        <v>466.284</v>
      </c>
      <c r="I139" s="202"/>
      <c r="J139" s="203">
        <f>ROUND(I139*H139,2)</f>
        <v>0</v>
      </c>
      <c r="K139" s="199" t="s">
        <v>123</v>
      </c>
      <c r="L139" s="44"/>
      <c r="M139" s="204" t="s">
        <v>19</v>
      </c>
      <c r="N139" s="205" t="s">
        <v>45</v>
      </c>
      <c r="O139" s="84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124</v>
      </c>
      <c r="AT139" s="208" t="s">
        <v>119</v>
      </c>
      <c r="AU139" s="208" t="s">
        <v>81</v>
      </c>
      <c r="AY139" s="17" t="s">
        <v>116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7" t="s">
        <v>79</v>
      </c>
      <c r="BK139" s="209">
        <f>ROUND(I139*H139,2)</f>
        <v>0</v>
      </c>
      <c r="BL139" s="17" t="s">
        <v>124</v>
      </c>
      <c r="BM139" s="208" t="s">
        <v>222</v>
      </c>
    </row>
    <row r="140" spans="1:47" s="2" customFormat="1" ht="12">
      <c r="A140" s="38"/>
      <c r="B140" s="39"/>
      <c r="C140" s="40"/>
      <c r="D140" s="210" t="s">
        <v>126</v>
      </c>
      <c r="E140" s="40"/>
      <c r="F140" s="211" t="s">
        <v>223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126</v>
      </c>
      <c r="AU140" s="17" t="s">
        <v>81</v>
      </c>
    </row>
    <row r="141" spans="1:51" s="13" customFormat="1" ht="12">
      <c r="A141" s="13"/>
      <c r="B141" s="215"/>
      <c r="C141" s="216"/>
      <c r="D141" s="217" t="s">
        <v>128</v>
      </c>
      <c r="E141" s="216"/>
      <c r="F141" s="219" t="s">
        <v>224</v>
      </c>
      <c r="G141" s="216"/>
      <c r="H141" s="220">
        <v>466.284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6" t="s">
        <v>128</v>
      </c>
      <c r="AU141" s="226" t="s">
        <v>81</v>
      </c>
      <c r="AV141" s="13" t="s">
        <v>81</v>
      </c>
      <c r="AW141" s="13" t="s">
        <v>4</v>
      </c>
      <c r="AX141" s="13" t="s">
        <v>79</v>
      </c>
      <c r="AY141" s="226" t="s">
        <v>116</v>
      </c>
    </row>
    <row r="142" spans="1:65" s="2" customFormat="1" ht="16.5" customHeight="1">
      <c r="A142" s="38"/>
      <c r="B142" s="39"/>
      <c r="C142" s="227" t="s">
        <v>225</v>
      </c>
      <c r="D142" s="227" t="s">
        <v>143</v>
      </c>
      <c r="E142" s="228" t="s">
        <v>226</v>
      </c>
      <c r="F142" s="229" t="s">
        <v>227</v>
      </c>
      <c r="G142" s="230" t="s">
        <v>212</v>
      </c>
      <c r="H142" s="231">
        <v>8.813</v>
      </c>
      <c r="I142" s="232"/>
      <c r="J142" s="233">
        <f>ROUND(I142*H142,2)</f>
        <v>0</v>
      </c>
      <c r="K142" s="229" t="s">
        <v>123</v>
      </c>
      <c r="L142" s="234"/>
      <c r="M142" s="235" t="s">
        <v>19</v>
      </c>
      <c r="N142" s="236" t="s">
        <v>45</v>
      </c>
      <c r="O142" s="84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146</v>
      </c>
      <c r="AT142" s="208" t="s">
        <v>143</v>
      </c>
      <c r="AU142" s="208" t="s">
        <v>81</v>
      </c>
      <c r="AY142" s="17" t="s">
        <v>116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7" t="s">
        <v>79</v>
      </c>
      <c r="BK142" s="209">
        <f>ROUND(I142*H142,2)</f>
        <v>0</v>
      </c>
      <c r="BL142" s="17" t="s">
        <v>124</v>
      </c>
      <c r="BM142" s="208" t="s">
        <v>228</v>
      </c>
    </row>
    <row r="143" spans="1:65" s="2" customFormat="1" ht="16.5" customHeight="1">
      <c r="A143" s="38"/>
      <c r="B143" s="39"/>
      <c r="C143" s="227" t="s">
        <v>229</v>
      </c>
      <c r="D143" s="227" t="s">
        <v>143</v>
      </c>
      <c r="E143" s="228" t="s">
        <v>230</v>
      </c>
      <c r="F143" s="229" t="s">
        <v>231</v>
      </c>
      <c r="G143" s="230" t="s">
        <v>212</v>
      </c>
      <c r="H143" s="231">
        <v>24.493</v>
      </c>
      <c r="I143" s="232"/>
      <c r="J143" s="233">
        <f>ROUND(I143*H143,2)</f>
        <v>0</v>
      </c>
      <c r="K143" s="229" t="s">
        <v>123</v>
      </c>
      <c r="L143" s="234"/>
      <c r="M143" s="235" t="s">
        <v>19</v>
      </c>
      <c r="N143" s="236" t="s">
        <v>45</v>
      </c>
      <c r="O143" s="84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146</v>
      </c>
      <c r="AT143" s="208" t="s">
        <v>143</v>
      </c>
      <c r="AU143" s="208" t="s">
        <v>81</v>
      </c>
      <c r="AY143" s="17" t="s">
        <v>116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7" t="s">
        <v>79</v>
      </c>
      <c r="BK143" s="209">
        <f>ROUND(I143*H143,2)</f>
        <v>0</v>
      </c>
      <c r="BL143" s="17" t="s">
        <v>124</v>
      </c>
      <c r="BM143" s="208" t="s">
        <v>232</v>
      </c>
    </row>
    <row r="144" spans="1:63" s="12" customFormat="1" ht="22.8" customHeight="1">
      <c r="A144" s="12"/>
      <c r="B144" s="181"/>
      <c r="C144" s="182"/>
      <c r="D144" s="183" t="s">
        <v>73</v>
      </c>
      <c r="E144" s="195" t="s">
        <v>233</v>
      </c>
      <c r="F144" s="195" t="s">
        <v>234</v>
      </c>
      <c r="G144" s="182"/>
      <c r="H144" s="182"/>
      <c r="I144" s="185"/>
      <c r="J144" s="196">
        <f>BK144</f>
        <v>0</v>
      </c>
      <c r="K144" s="182"/>
      <c r="L144" s="187"/>
      <c r="M144" s="188"/>
      <c r="N144" s="189"/>
      <c r="O144" s="189"/>
      <c r="P144" s="190">
        <f>SUM(P145:P146)</f>
        <v>0</v>
      </c>
      <c r="Q144" s="189"/>
      <c r="R144" s="190">
        <f>SUM(R145:R146)</f>
        <v>0</v>
      </c>
      <c r="S144" s="189"/>
      <c r="T144" s="191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2" t="s">
        <v>79</v>
      </c>
      <c r="AT144" s="193" t="s">
        <v>73</v>
      </c>
      <c r="AU144" s="193" t="s">
        <v>79</v>
      </c>
      <c r="AY144" s="192" t="s">
        <v>116</v>
      </c>
      <c r="BK144" s="194">
        <f>SUM(BK145:BK146)</f>
        <v>0</v>
      </c>
    </row>
    <row r="145" spans="1:65" s="2" customFormat="1" ht="33" customHeight="1">
      <c r="A145" s="38"/>
      <c r="B145" s="39"/>
      <c r="C145" s="197" t="s">
        <v>235</v>
      </c>
      <c r="D145" s="197" t="s">
        <v>119</v>
      </c>
      <c r="E145" s="198" t="s">
        <v>236</v>
      </c>
      <c r="F145" s="199" t="s">
        <v>237</v>
      </c>
      <c r="G145" s="200" t="s">
        <v>212</v>
      </c>
      <c r="H145" s="201">
        <v>0.203</v>
      </c>
      <c r="I145" s="202"/>
      <c r="J145" s="203">
        <f>ROUND(I145*H145,2)</f>
        <v>0</v>
      </c>
      <c r="K145" s="199" t="s">
        <v>123</v>
      </c>
      <c r="L145" s="44"/>
      <c r="M145" s="204" t="s">
        <v>19</v>
      </c>
      <c r="N145" s="205" t="s">
        <v>45</v>
      </c>
      <c r="O145" s="8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124</v>
      </c>
      <c r="AT145" s="208" t="s">
        <v>119</v>
      </c>
      <c r="AU145" s="208" t="s">
        <v>81</v>
      </c>
      <c r="AY145" s="17" t="s">
        <v>116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7" t="s">
        <v>79</v>
      </c>
      <c r="BK145" s="209">
        <f>ROUND(I145*H145,2)</f>
        <v>0</v>
      </c>
      <c r="BL145" s="17" t="s">
        <v>124</v>
      </c>
      <c r="BM145" s="208" t="s">
        <v>238</v>
      </c>
    </row>
    <row r="146" spans="1:47" s="2" customFormat="1" ht="12">
      <c r="A146" s="38"/>
      <c r="B146" s="39"/>
      <c r="C146" s="40"/>
      <c r="D146" s="210" t="s">
        <v>126</v>
      </c>
      <c r="E146" s="40"/>
      <c r="F146" s="211" t="s">
        <v>239</v>
      </c>
      <c r="G146" s="40"/>
      <c r="H146" s="40"/>
      <c r="I146" s="212"/>
      <c r="J146" s="40"/>
      <c r="K146" s="40"/>
      <c r="L146" s="44"/>
      <c r="M146" s="213"/>
      <c r="N146" s="214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126</v>
      </c>
      <c r="AU146" s="17" t="s">
        <v>81</v>
      </c>
    </row>
    <row r="147" spans="1:63" s="12" customFormat="1" ht="25.9" customHeight="1">
      <c r="A147" s="12"/>
      <c r="B147" s="181"/>
      <c r="C147" s="182"/>
      <c r="D147" s="183" t="s">
        <v>73</v>
      </c>
      <c r="E147" s="184" t="s">
        <v>240</v>
      </c>
      <c r="F147" s="184" t="s">
        <v>241</v>
      </c>
      <c r="G147" s="182"/>
      <c r="H147" s="182"/>
      <c r="I147" s="185"/>
      <c r="J147" s="186">
        <f>BK147</f>
        <v>0</v>
      </c>
      <c r="K147" s="182"/>
      <c r="L147" s="187"/>
      <c r="M147" s="188"/>
      <c r="N147" s="189"/>
      <c r="O147" s="189"/>
      <c r="P147" s="190">
        <f>P148+P153+P163+P170+P213+P223+P236</f>
        <v>0</v>
      </c>
      <c r="Q147" s="189"/>
      <c r="R147" s="190">
        <f>R148+R153+R163+R170+R213+R223+R236</f>
        <v>10.80769068</v>
      </c>
      <c r="S147" s="189"/>
      <c r="T147" s="191">
        <f>T148+T153+T163+T170+T213+T223+T236</f>
        <v>0.07457894999999999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2" t="s">
        <v>81</v>
      </c>
      <c r="AT147" s="193" t="s">
        <v>73</v>
      </c>
      <c r="AU147" s="193" t="s">
        <v>74</v>
      </c>
      <c r="AY147" s="192" t="s">
        <v>116</v>
      </c>
      <c r="BK147" s="194">
        <f>BK148+BK153+BK163+BK170+BK213+BK223+BK236</f>
        <v>0</v>
      </c>
    </row>
    <row r="148" spans="1:63" s="12" customFormat="1" ht="22.8" customHeight="1">
      <c r="A148" s="12"/>
      <c r="B148" s="181"/>
      <c r="C148" s="182"/>
      <c r="D148" s="183" t="s">
        <v>73</v>
      </c>
      <c r="E148" s="195" t="s">
        <v>242</v>
      </c>
      <c r="F148" s="195" t="s">
        <v>243</v>
      </c>
      <c r="G148" s="182"/>
      <c r="H148" s="182"/>
      <c r="I148" s="185"/>
      <c r="J148" s="196">
        <f>BK148</f>
        <v>0</v>
      </c>
      <c r="K148" s="182"/>
      <c r="L148" s="187"/>
      <c r="M148" s="188"/>
      <c r="N148" s="189"/>
      <c r="O148" s="189"/>
      <c r="P148" s="190">
        <f>SUM(P149:P152)</f>
        <v>0</v>
      </c>
      <c r="Q148" s="189"/>
      <c r="R148" s="190">
        <f>SUM(R149:R152)</f>
        <v>0.0133</v>
      </c>
      <c r="S148" s="189"/>
      <c r="T148" s="191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2" t="s">
        <v>81</v>
      </c>
      <c r="AT148" s="193" t="s">
        <v>73</v>
      </c>
      <c r="AU148" s="193" t="s">
        <v>79</v>
      </c>
      <c r="AY148" s="192" t="s">
        <v>116</v>
      </c>
      <c r="BK148" s="194">
        <f>SUM(BK149:BK152)</f>
        <v>0</v>
      </c>
    </row>
    <row r="149" spans="1:65" s="2" customFormat="1" ht="16.5" customHeight="1">
      <c r="A149" s="38"/>
      <c r="B149" s="39"/>
      <c r="C149" s="197" t="s">
        <v>244</v>
      </c>
      <c r="D149" s="197" t="s">
        <v>119</v>
      </c>
      <c r="E149" s="198" t="s">
        <v>245</v>
      </c>
      <c r="F149" s="199" t="s">
        <v>246</v>
      </c>
      <c r="G149" s="200" t="s">
        <v>140</v>
      </c>
      <c r="H149" s="201">
        <v>7</v>
      </c>
      <c r="I149" s="202"/>
      <c r="J149" s="203">
        <f>ROUND(I149*H149,2)</f>
        <v>0</v>
      </c>
      <c r="K149" s="199" t="s">
        <v>123</v>
      </c>
      <c r="L149" s="44"/>
      <c r="M149" s="204" t="s">
        <v>19</v>
      </c>
      <c r="N149" s="205" t="s">
        <v>45</v>
      </c>
      <c r="O149" s="84"/>
      <c r="P149" s="206">
        <f>O149*H149</f>
        <v>0</v>
      </c>
      <c r="Q149" s="206">
        <v>0.0019</v>
      </c>
      <c r="R149" s="206">
        <f>Q149*H149</f>
        <v>0.0133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219</v>
      </c>
      <c r="AT149" s="208" t="s">
        <v>119</v>
      </c>
      <c r="AU149" s="208" t="s">
        <v>81</v>
      </c>
      <c r="AY149" s="17" t="s">
        <v>116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7" t="s">
        <v>79</v>
      </c>
      <c r="BK149" s="209">
        <f>ROUND(I149*H149,2)</f>
        <v>0</v>
      </c>
      <c r="BL149" s="17" t="s">
        <v>219</v>
      </c>
      <c r="BM149" s="208" t="s">
        <v>247</v>
      </c>
    </row>
    <row r="150" spans="1:47" s="2" customFormat="1" ht="12">
      <c r="A150" s="38"/>
      <c r="B150" s="39"/>
      <c r="C150" s="40"/>
      <c r="D150" s="210" t="s">
        <v>126</v>
      </c>
      <c r="E150" s="40"/>
      <c r="F150" s="211" t="s">
        <v>248</v>
      </c>
      <c r="G150" s="40"/>
      <c r="H150" s="40"/>
      <c r="I150" s="212"/>
      <c r="J150" s="40"/>
      <c r="K150" s="40"/>
      <c r="L150" s="44"/>
      <c r="M150" s="213"/>
      <c r="N150" s="214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126</v>
      </c>
      <c r="AU150" s="17" t="s">
        <v>81</v>
      </c>
    </row>
    <row r="151" spans="1:65" s="2" customFormat="1" ht="24.15" customHeight="1">
      <c r="A151" s="38"/>
      <c r="B151" s="39"/>
      <c r="C151" s="197" t="s">
        <v>7</v>
      </c>
      <c r="D151" s="197" t="s">
        <v>119</v>
      </c>
      <c r="E151" s="198" t="s">
        <v>249</v>
      </c>
      <c r="F151" s="199" t="s">
        <v>250</v>
      </c>
      <c r="G151" s="200" t="s">
        <v>212</v>
      </c>
      <c r="H151" s="201">
        <v>0.013</v>
      </c>
      <c r="I151" s="202"/>
      <c r="J151" s="203">
        <f>ROUND(I151*H151,2)</f>
        <v>0</v>
      </c>
      <c r="K151" s="199" t="s">
        <v>123</v>
      </c>
      <c r="L151" s="44"/>
      <c r="M151" s="204" t="s">
        <v>19</v>
      </c>
      <c r="N151" s="205" t="s">
        <v>45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219</v>
      </c>
      <c r="AT151" s="208" t="s">
        <v>119</v>
      </c>
      <c r="AU151" s="208" t="s">
        <v>81</v>
      </c>
      <c r="AY151" s="17" t="s">
        <v>116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79</v>
      </c>
      <c r="BK151" s="209">
        <f>ROUND(I151*H151,2)</f>
        <v>0</v>
      </c>
      <c r="BL151" s="17" t="s">
        <v>219</v>
      </c>
      <c r="BM151" s="208" t="s">
        <v>251</v>
      </c>
    </row>
    <row r="152" spans="1:47" s="2" customFormat="1" ht="12">
      <c r="A152" s="38"/>
      <c r="B152" s="39"/>
      <c r="C152" s="40"/>
      <c r="D152" s="210" t="s">
        <v>126</v>
      </c>
      <c r="E152" s="40"/>
      <c r="F152" s="211" t="s">
        <v>252</v>
      </c>
      <c r="G152" s="40"/>
      <c r="H152" s="40"/>
      <c r="I152" s="212"/>
      <c r="J152" s="40"/>
      <c r="K152" s="40"/>
      <c r="L152" s="44"/>
      <c r="M152" s="213"/>
      <c r="N152" s="214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126</v>
      </c>
      <c r="AU152" s="17" t="s">
        <v>81</v>
      </c>
    </row>
    <row r="153" spans="1:63" s="12" customFormat="1" ht="22.8" customHeight="1">
      <c r="A153" s="12"/>
      <c r="B153" s="181"/>
      <c r="C153" s="182"/>
      <c r="D153" s="183" t="s">
        <v>73</v>
      </c>
      <c r="E153" s="195" t="s">
        <v>253</v>
      </c>
      <c r="F153" s="195" t="s">
        <v>254</v>
      </c>
      <c r="G153" s="182"/>
      <c r="H153" s="182"/>
      <c r="I153" s="185"/>
      <c r="J153" s="196">
        <f>BK153</f>
        <v>0</v>
      </c>
      <c r="K153" s="182"/>
      <c r="L153" s="187"/>
      <c r="M153" s="188"/>
      <c r="N153" s="189"/>
      <c r="O153" s="189"/>
      <c r="P153" s="190">
        <f>SUM(P154:P162)</f>
        <v>0</v>
      </c>
      <c r="Q153" s="189"/>
      <c r="R153" s="190">
        <f>SUM(R154:R162)</f>
        <v>0</v>
      </c>
      <c r="S153" s="189"/>
      <c r="T153" s="191">
        <f>SUM(T154:T162)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2" t="s">
        <v>81</v>
      </c>
      <c r="AT153" s="193" t="s">
        <v>73</v>
      </c>
      <c r="AU153" s="193" t="s">
        <v>79</v>
      </c>
      <c r="AY153" s="192" t="s">
        <v>116</v>
      </c>
      <c r="BK153" s="194">
        <f>SUM(BK154:BK162)</f>
        <v>0</v>
      </c>
    </row>
    <row r="154" spans="1:65" s="2" customFormat="1" ht="24.15" customHeight="1">
      <c r="A154" s="38"/>
      <c r="B154" s="39"/>
      <c r="C154" s="197" t="s">
        <v>255</v>
      </c>
      <c r="D154" s="197" t="s">
        <v>119</v>
      </c>
      <c r="E154" s="198" t="s">
        <v>256</v>
      </c>
      <c r="F154" s="199" t="s">
        <v>257</v>
      </c>
      <c r="G154" s="200" t="s">
        <v>134</v>
      </c>
      <c r="H154" s="201">
        <v>1</v>
      </c>
      <c r="I154" s="202"/>
      <c r="J154" s="203">
        <f>ROUND(I154*H154,2)</f>
        <v>0</v>
      </c>
      <c r="K154" s="199" t="s">
        <v>135</v>
      </c>
      <c r="L154" s="44"/>
      <c r="M154" s="204" t="s">
        <v>19</v>
      </c>
      <c r="N154" s="205" t="s">
        <v>45</v>
      </c>
      <c r="O154" s="84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219</v>
      </c>
      <c r="AT154" s="208" t="s">
        <v>119</v>
      </c>
      <c r="AU154" s="208" t="s">
        <v>81</v>
      </c>
      <c r="AY154" s="17" t="s">
        <v>116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79</v>
      </c>
      <c r="BK154" s="209">
        <f>ROUND(I154*H154,2)</f>
        <v>0</v>
      </c>
      <c r="BL154" s="17" t="s">
        <v>219</v>
      </c>
      <c r="BM154" s="208" t="s">
        <v>258</v>
      </c>
    </row>
    <row r="155" spans="1:65" s="2" customFormat="1" ht="21.75" customHeight="1">
      <c r="A155" s="38"/>
      <c r="B155" s="39"/>
      <c r="C155" s="197" t="s">
        <v>259</v>
      </c>
      <c r="D155" s="197" t="s">
        <v>119</v>
      </c>
      <c r="E155" s="198" t="s">
        <v>260</v>
      </c>
      <c r="F155" s="199" t="s">
        <v>261</v>
      </c>
      <c r="G155" s="200" t="s">
        <v>262</v>
      </c>
      <c r="H155" s="201">
        <v>220</v>
      </c>
      <c r="I155" s="202"/>
      <c r="J155" s="203">
        <f>ROUND(I155*H155,2)</f>
        <v>0</v>
      </c>
      <c r="K155" s="199" t="s">
        <v>135</v>
      </c>
      <c r="L155" s="44"/>
      <c r="M155" s="204" t="s">
        <v>19</v>
      </c>
      <c r="N155" s="205" t="s">
        <v>45</v>
      </c>
      <c r="O155" s="84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219</v>
      </c>
      <c r="AT155" s="208" t="s">
        <v>119</v>
      </c>
      <c r="AU155" s="208" t="s">
        <v>81</v>
      </c>
      <c r="AY155" s="17" t="s">
        <v>116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7" t="s">
        <v>79</v>
      </c>
      <c r="BK155" s="209">
        <f>ROUND(I155*H155,2)</f>
        <v>0</v>
      </c>
      <c r="BL155" s="17" t="s">
        <v>219</v>
      </c>
      <c r="BM155" s="208" t="s">
        <v>263</v>
      </c>
    </row>
    <row r="156" spans="1:65" s="2" customFormat="1" ht="16.5" customHeight="1">
      <c r="A156" s="38"/>
      <c r="B156" s="39"/>
      <c r="C156" s="197" t="s">
        <v>264</v>
      </c>
      <c r="D156" s="197" t="s">
        <v>119</v>
      </c>
      <c r="E156" s="198" t="s">
        <v>265</v>
      </c>
      <c r="F156" s="199" t="s">
        <v>266</v>
      </c>
      <c r="G156" s="200" t="s">
        <v>140</v>
      </c>
      <c r="H156" s="201">
        <v>220</v>
      </c>
      <c r="I156" s="202"/>
      <c r="J156" s="203">
        <f>ROUND(I156*H156,2)</f>
        <v>0</v>
      </c>
      <c r="K156" s="199" t="s">
        <v>135</v>
      </c>
      <c r="L156" s="44"/>
      <c r="M156" s="204" t="s">
        <v>19</v>
      </c>
      <c r="N156" s="205" t="s">
        <v>45</v>
      </c>
      <c r="O156" s="84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219</v>
      </c>
      <c r="AT156" s="208" t="s">
        <v>119</v>
      </c>
      <c r="AU156" s="208" t="s">
        <v>81</v>
      </c>
      <c r="AY156" s="17" t="s">
        <v>116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7" t="s">
        <v>79</v>
      </c>
      <c r="BK156" s="209">
        <f>ROUND(I156*H156,2)</f>
        <v>0</v>
      </c>
      <c r="BL156" s="17" t="s">
        <v>219</v>
      </c>
      <c r="BM156" s="208" t="s">
        <v>267</v>
      </c>
    </row>
    <row r="157" spans="1:65" s="2" customFormat="1" ht="16.5" customHeight="1">
      <c r="A157" s="38"/>
      <c r="B157" s="39"/>
      <c r="C157" s="197" t="s">
        <v>268</v>
      </c>
      <c r="D157" s="197" t="s">
        <v>119</v>
      </c>
      <c r="E157" s="198" t="s">
        <v>269</v>
      </c>
      <c r="F157" s="199" t="s">
        <v>270</v>
      </c>
      <c r="G157" s="200" t="s">
        <v>140</v>
      </c>
      <c r="H157" s="201">
        <v>220</v>
      </c>
      <c r="I157" s="202"/>
      <c r="J157" s="203">
        <f>ROUND(I157*H157,2)</f>
        <v>0</v>
      </c>
      <c r="K157" s="199" t="s">
        <v>135</v>
      </c>
      <c r="L157" s="44"/>
      <c r="M157" s="204" t="s">
        <v>19</v>
      </c>
      <c r="N157" s="205" t="s">
        <v>45</v>
      </c>
      <c r="O157" s="84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219</v>
      </c>
      <c r="AT157" s="208" t="s">
        <v>119</v>
      </c>
      <c r="AU157" s="208" t="s">
        <v>81</v>
      </c>
      <c r="AY157" s="17" t="s">
        <v>116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7" t="s">
        <v>79</v>
      </c>
      <c r="BK157" s="209">
        <f>ROUND(I157*H157,2)</f>
        <v>0</v>
      </c>
      <c r="BL157" s="17" t="s">
        <v>219</v>
      </c>
      <c r="BM157" s="208" t="s">
        <v>271</v>
      </c>
    </row>
    <row r="158" spans="1:65" s="2" customFormat="1" ht="16.5" customHeight="1">
      <c r="A158" s="38"/>
      <c r="B158" s="39"/>
      <c r="C158" s="197" t="s">
        <v>272</v>
      </c>
      <c r="D158" s="197" t="s">
        <v>119</v>
      </c>
      <c r="E158" s="198" t="s">
        <v>273</v>
      </c>
      <c r="F158" s="199" t="s">
        <v>274</v>
      </c>
      <c r="G158" s="200" t="s">
        <v>140</v>
      </c>
      <c r="H158" s="201">
        <v>220</v>
      </c>
      <c r="I158" s="202"/>
      <c r="J158" s="203">
        <f>ROUND(I158*H158,2)</f>
        <v>0</v>
      </c>
      <c r="K158" s="199" t="s">
        <v>135</v>
      </c>
      <c r="L158" s="44"/>
      <c r="M158" s="204" t="s">
        <v>19</v>
      </c>
      <c r="N158" s="205" t="s">
        <v>45</v>
      </c>
      <c r="O158" s="84"/>
      <c r="P158" s="206">
        <f>O158*H158</f>
        <v>0</v>
      </c>
      <c r="Q158" s="206">
        <v>0</v>
      </c>
      <c r="R158" s="206">
        <f>Q158*H158</f>
        <v>0</v>
      </c>
      <c r="S158" s="206">
        <v>0</v>
      </c>
      <c r="T158" s="20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8" t="s">
        <v>219</v>
      </c>
      <c r="AT158" s="208" t="s">
        <v>119</v>
      </c>
      <c r="AU158" s="208" t="s">
        <v>81</v>
      </c>
      <c r="AY158" s="17" t="s">
        <v>116</v>
      </c>
      <c r="BE158" s="209">
        <f>IF(N158="základní",J158,0)</f>
        <v>0</v>
      </c>
      <c r="BF158" s="209">
        <f>IF(N158="snížená",J158,0)</f>
        <v>0</v>
      </c>
      <c r="BG158" s="209">
        <f>IF(N158="zákl. přenesená",J158,0)</f>
        <v>0</v>
      </c>
      <c r="BH158" s="209">
        <f>IF(N158="sníž. přenesená",J158,0)</f>
        <v>0</v>
      </c>
      <c r="BI158" s="209">
        <f>IF(N158="nulová",J158,0)</f>
        <v>0</v>
      </c>
      <c r="BJ158" s="17" t="s">
        <v>79</v>
      </c>
      <c r="BK158" s="209">
        <f>ROUND(I158*H158,2)</f>
        <v>0</v>
      </c>
      <c r="BL158" s="17" t="s">
        <v>219</v>
      </c>
      <c r="BM158" s="208" t="s">
        <v>275</v>
      </c>
    </row>
    <row r="159" spans="1:65" s="2" customFormat="1" ht="16.5" customHeight="1">
      <c r="A159" s="38"/>
      <c r="B159" s="39"/>
      <c r="C159" s="197" t="s">
        <v>276</v>
      </c>
      <c r="D159" s="197" t="s">
        <v>119</v>
      </c>
      <c r="E159" s="198" t="s">
        <v>277</v>
      </c>
      <c r="F159" s="199" t="s">
        <v>278</v>
      </c>
      <c r="G159" s="200" t="s">
        <v>140</v>
      </c>
      <c r="H159" s="201">
        <v>224</v>
      </c>
      <c r="I159" s="202"/>
      <c r="J159" s="203">
        <f>ROUND(I159*H159,2)</f>
        <v>0</v>
      </c>
      <c r="K159" s="199" t="s">
        <v>135</v>
      </c>
      <c r="L159" s="44"/>
      <c r="M159" s="204" t="s">
        <v>19</v>
      </c>
      <c r="N159" s="205" t="s">
        <v>45</v>
      </c>
      <c r="O159" s="84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219</v>
      </c>
      <c r="AT159" s="208" t="s">
        <v>119</v>
      </c>
      <c r="AU159" s="208" t="s">
        <v>81</v>
      </c>
      <c r="AY159" s="17" t="s">
        <v>116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7" t="s">
        <v>79</v>
      </c>
      <c r="BK159" s="209">
        <f>ROUND(I159*H159,2)</f>
        <v>0</v>
      </c>
      <c r="BL159" s="17" t="s">
        <v>219</v>
      </c>
      <c r="BM159" s="208" t="s">
        <v>279</v>
      </c>
    </row>
    <row r="160" spans="1:65" s="2" customFormat="1" ht="16.5" customHeight="1">
      <c r="A160" s="38"/>
      <c r="B160" s="39"/>
      <c r="C160" s="197" t="s">
        <v>280</v>
      </c>
      <c r="D160" s="197" t="s">
        <v>119</v>
      </c>
      <c r="E160" s="198" t="s">
        <v>281</v>
      </c>
      <c r="F160" s="199" t="s">
        <v>282</v>
      </c>
      <c r="G160" s="200" t="s">
        <v>140</v>
      </c>
      <c r="H160" s="201">
        <v>220</v>
      </c>
      <c r="I160" s="202"/>
      <c r="J160" s="203">
        <f>ROUND(I160*H160,2)</f>
        <v>0</v>
      </c>
      <c r="K160" s="199" t="s">
        <v>135</v>
      </c>
      <c r="L160" s="44"/>
      <c r="M160" s="204" t="s">
        <v>19</v>
      </c>
      <c r="N160" s="205" t="s">
        <v>45</v>
      </c>
      <c r="O160" s="84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219</v>
      </c>
      <c r="AT160" s="208" t="s">
        <v>119</v>
      </c>
      <c r="AU160" s="208" t="s">
        <v>81</v>
      </c>
      <c r="AY160" s="17" t="s">
        <v>116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7" t="s">
        <v>79</v>
      </c>
      <c r="BK160" s="209">
        <f>ROUND(I160*H160,2)</f>
        <v>0</v>
      </c>
      <c r="BL160" s="17" t="s">
        <v>219</v>
      </c>
      <c r="BM160" s="208" t="s">
        <v>283</v>
      </c>
    </row>
    <row r="161" spans="1:65" s="2" customFormat="1" ht="16.5" customHeight="1">
      <c r="A161" s="38"/>
      <c r="B161" s="39"/>
      <c r="C161" s="197" t="s">
        <v>284</v>
      </c>
      <c r="D161" s="197" t="s">
        <v>119</v>
      </c>
      <c r="E161" s="198" t="s">
        <v>143</v>
      </c>
      <c r="F161" s="199" t="s">
        <v>285</v>
      </c>
      <c r="G161" s="200" t="s">
        <v>19</v>
      </c>
      <c r="H161" s="201">
        <v>1</v>
      </c>
      <c r="I161" s="202"/>
      <c r="J161" s="203">
        <f>ROUND(I161*H161,2)</f>
        <v>0</v>
      </c>
      <c r="K161" s="199" t="s">
        <v>135</v>
      </c>
      <c r="L161" s="44"/>
      <c r="M161" s="204" t="s">
        <v>19</v>
      </c>
      <c r="N161" s="205" t="s">
        <v>45</v>
      </c>
      <c r="O161" s="84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219</v>
      </c>
      <c r="AT161" s="208" t="s">
        <v>119</v>
      </c>
      <c r="AU161" s="208" t="s">
        <v>81</v>
      </c>
      <c r="AY161" s="17" t="s">
        <v>116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7" t="s">
        <v>79</v>
      </c>
      <c r="BK161" s="209">
        <f>ROUND(I161*H161,2)</f>
        <v>0</v>
      </c>
      <c r="BL161" s="17" t="s">
        <v>219</v>
      </c>
      <c r="BM161" s="208" t="s">
        <v>286</v>
      </c>
    </row>
    <row r="162" spans="1:65" s="2" customFormat="1" ht="16.5" customHeight="1">
      <c r="A162" s="38"/>
      <c r="B162" s="39"/>
      <c r="C162" s="197" t="s">
        <v>287</v>
      </c>
      <c r="D162" s="197" t="s">
        <v>119</v>
      </c>
      <c r="E162" s="198" t="s">
        <v>288</v>
      </c>
      <c r="F162" s="199" t="s">
        <v>289</v>
      </c>
      <c r="G162" s="200" t="s">
        <v>19</v>
      </c>
      <c r="H162" s="201">
        <v>1</v>
      </c>
      <c r="I162" s="202"/>
      <c r="J162" s="203">
        <f>ROUND(I162*H162,2)</f>
        <v>0</v>
      </c>
      <c r="K162" s="199" t="s">
        <v>135</v>
      </c>
      <c r="L162" s="44"/>
      <c r="M162" s="204" t="s">
        <v>19</v>
      </c>
      <c r="N162" s="205" t="s">
        <v>45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219</v>
      </c>
      <c r="AT162" s="208" t="s">
        <v>119</v>
      </c>
      <c r="AU162" s="208" t="s">
        <v>81</v>
      </c>
      <c r="AY162" s="17" t="s">
        <v>116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79</v>
      </c>
      <c r="BK162" s="209">
        <f>ROUND(I162*H162,2)</f>
        <v>0</v>
      </c>
      <c r="BL162" s="17" t="s">
        <v>219</v>
      </c>
      <c r="BM162" s="208" t="s">
        <v>290</v>
      </c>
    </row>
    <row r="163" spans="1:63" s="12" customFormat="1" ht="22.8" customHeight="1">
      <c r="A163" s="12"/>
      <c r="B163" s="181"/>
      <c r="C163" s="182"/>
      <c r="D163" s="183" t="s">
        <v>73</v>
      </c>
      <c r="E163" s="195" t="s">
        <v>291</v>
      </c>
      <c r="F163" s="195" t="s">
        <v>292</v>
      </c>
      <c r="G163" s="182"/>
      <c r="H163" s="182"/>
      <c r="I163" s="185"/>
      <c r="J163" s="196">
        <f>BK163</f>
        <v>0</v>
      </c>
      <c r="K163" s="182"/>
      <c r="L163" s="187"/>
      <c r="M163" s="188"/>
      <c r="N163" s="189"/>
      <c r="O163" s="189"/>
      <c r="P163" s="190">
        <f>SUM(P164:P169)</f>
        <v>0</v>
      </c>
      <c r="Q163" s="189"/>
      <c r="R163" s="190">
        <f>SUM(R164:R169)</f>
        <v>0.16908</v>
      </c>
      <c r="S163" s="189"/>
      <c r="T163" s="191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2" t="s">
        <v>81</v>
      </c>
      <c r="AT163" s="193" t="s">
        <v>73</v>
      </c>
      <c r="AU163" s="193" t="s">
        <v>79</v>
      </c>
      <c r="AY163" s="192" t="s">
        <v>116</v>
      </c>
      <c r="BK163" s="194">
        <f>SUM(BK164:BK169)</f>
        <v>0</v>
      </c>
    </row>
    <row r="164" spans="1:65" s="2" customFormat="1" ht="16.5" customHeight="1">
      <c r="A164" s="38"/>
      <c r="B164" s="39"/>
      <c r="C164" s="197" t="s">
        <v>293</v>
      </c>
      <c r="D164" s="197" t="s">
        <v>119</v>
      </c>
      <c r="E164" s="198" t="s">
        <v>294</v>
      </c>
      <c r="F164" s="199" t="s">
        <v>295</v>
      </c>
      <c r="G164" s="200" t="s">
        <v>140</v>
      </c>
      <c r="H164" s="201">
        <v>4</v>
      </c>
      <c r="I164" s="202"/>
      <c r="J164" s="203">
        <f>ROUND(I164*H164,2)</f>
        <v>0</v>
      </c>
      <c r="K164" s="199" t="s">
        <v>123</v>
      </c>
      <c r="L164" s="44"/>
      <c r="M164" s="204" t="s">
        <v>19</v>
      </c>
      <c r="N164" s="205" t="s">
        <v>45</v>
      </c>
      <c r="O164" s="84"/>
      <c r="P164" s="206">
        <f>O164*H164</f>
        <v>0</v>
      </c>
      <c r="Q164" s="206">
        <v>0</v>
      </c>
      <c r="R164" s="206">
        <f>Q164*H164</f>
        <v>0</v>
      </c>
      <c r="S164" s="206">
        <v>0</v>
      </c>
      <c r="T164" s="20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8" t="s">
        <v>219</v>
      </c>
      <c r="AT164" s="208" t="s">
        <v>119</v>
      </c>
      <c r="AU164" s="208" t="s">
        <v>81</v>
      </c>
      <c r="AY164" s="17" t="s">
        <v>116</v>
      </c>
      <c r="BE164" s="209">
        <f>IF(N164="základní",J164,0)</f>
        <v>0</v>
      </c>
      <c r="BF164" s="209">
        <f>IF(N164="snížená",J164,0)</f>
        <v>0</v>
      </c>
      <c r="BG164" s="209">
        <f>IF(N164="zákl. přenesená",J164,0)</f>
        <v>0</v>
      </c>
      <c r="BH164" s="209">
        <f>IF(N164="sníž. přenesená",J164,0)</f>
        <v>0</v>
      </c>
      <c r="BI164" s="209">
        <f>IF(N164="nulová",J164,0)</f>
        <v>0</v>
      </c>
      <c r="BJ164" s="17" t="s">
        <v>79</v>
      </c>
      <c r="BK164" s="209">
        <f>ROUND(I164*H164,2)</f>
        <v>0</v>
      </c>
      <c r="BL164" s="17" t="s">
        <v>219</v>
      </c>
      <c r="BM164" s="208" t="s">
        <v>296</v>
      </c>
    </row>
    <row r="165" spans="1:47" s="2" customFormat="1" ht="12">
      <c r="A165" s="38"/>
      <c r="B165" s="39"/>
      <c r="C165" s="40"/>
      <c r="D165" s="210" t="s">
        <v>126</v>
      </c>
      <c r="E165" s="40"/>
      <c r="F165" s="211" t="s">
        <v>297</v>
      </c>
      <c r="G165" s="40"/>
      <c r="H165" s="40"/>
      <c r="I165" s="212"/>
      <c r="J165" s="40"/>
      <c r="K165" s="40"/>
      <c r="L165" s="44"/>
      <c r="M165" s="213"/>
      <c r="N165" s="214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126</v>
      </c>
      <c r="AU165" s="17" t="s">
        <v>81</v>
      </c>
    </row>
    <row r="166" spans="1:65" s="2" customFormat="1" ht="24.15" customHeight="1">
      <c r="A166" s="38"/>
      <c r="B166" s="39"/>
      <c r="C166" s="227" t="s">
        <v>298</v>
      </c>
      <c r="D166" s="227" t="s">
        <v>143</v>
      </c>
      <c r="E166" s="228" t="s">
        <v>299</v>
      </c>
      <c r="F166" s="229" t="s">
        <v>300</v>
      </c>
      <c r="G166" s="230" t="s">
        <v>140</v>
      </c>
      <c r="H166" s="231">
        <v>3</v>
      </c>
      <c r="I166" s="232"/>
      <c r="J166" s="233">
        <f>ROUND(I166*H166,2)</f>
        <v>0</v>
      </c>
      <c r="K166" s="229" t="s">
        <v>135</v>
      </c>
      <c r="L166" s="234"/>
      <c r="M166" s="235" t="s">
        <v>19</v>
      </c>
      <c r="N166" s="236" t="s">
        <v>45</v>
      </c>
      <c r="O166" s="84"/>
      <c r="P166" s="206">
        <f>O166*H166</f>
        <v>0</v>
      </c>
      <c r="Q166" s="206">
        <v>0.04227</v>
      </c>
      <c r="R166" s="206">
        <f>Q166*H166</f>
        <v>0.12681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298</v>
      </c>
      <c r="AT166" s="208" t="s">
        <v>143</v>
      </c>
      <c r="AU166" s="208" t="s">
        <v>81</v>
      </c>
      <c r="AY166" s="17" t="s">
        <v>116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7" t="s">
        <v>79</v>
      </c>
      <c r="BK166" s="209">
        <f>ROUND(I166*H166,2)</f>
        <v>0</v>
      </c>
      <c r="BL166" s="17" t="s">
        <v>219</v>
      </c>
      <c r="BM166" s="208" t="s">
        <v>301</v>
      </c>
    </row>
    <row r="167" spans="1:65" s="2" customFormat="1" ht="24.15" customHeight="1">
      <c r="A167" s="38"/>
      <c r="B167" s="39"/>
      <c r="C167" s="227" t="s">
        <v>302</v>
      </c>
      <c r="D167" s="227" t="s">
        <v>143</v>
      </c>
      <c r="E167" s="228" t="s">
        <v>303</v>
      </c>
      <c r="F167" s="229" t="s">
        <v>304</v>
      </c>
      <c r="G167" s="230" t="s">
        <v>140</v>
      </c>
      <c r="H167" s="231">
        <v>1</v>
      </c>
      <c r="I167" s="232"/>
      <c r="J167" s="233">
        <f>ROUND(I167*H167,2)</f>
        <v>0</v>
      </c>
      <c r="K167" s="229" t="s">
        <v>135</v>
      </c>
      <c r="L167" s="234"/>
      <c r="M167" s="235" t="s">
        <v>19</v>
      </c>
      <c r="N167" s="236" t="s">
        <v>45</v>
      </c>
      <c r="O167" s="84"/>
      <c r="P167" s="206">
        <f>O167*H167</f>
        <v>0</v>
      </c>
      <c r="Q167" s="206">
        <v>0.04227</v>
      </c>
      <c r="R167" s="206">
        <f>Q167*H167</f>
        <v>0.04227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298</v>
      </c>
      <c r="AT167" s="208" t="s">
        <v>143</v>
      </c>
      <c r="AU167" s="208" t="s">
        <v>81</v>
      </c>
      <c r="AY167" s="17" t="s">
        <v>116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7" t="s">
        <v>79</v>
      </c>
      <c r="BK167" s="209">
        <f>ROUND(I167*H167,2)</f>
        <v>0</v>
      </c>
      <c r="BL167" s="17" t="s">
        <v>219</v>
      </c>
      <c r="BM167" s="208" t="s">
        <v>305</v>
      </c>
    </row>
    <row r="168" spans="1:65" s="2" customFormat="1" ht="24.15" customHeight="1">
      <c r="A168" s="38"/>
      <c r="B168" s="39"/>
      <c r="C168" s="197" t="s">
        <v>306</v>
      </c>
      <c r="D168" s="197" t="s">
        <v>119</v>
      </c>
      <c r="E168" s="198" t="s">
        <v>307</v>
      </c>
      <c r="F168" s="199" t="s">
        <v>308</v>
      </c>
      <c r="G168" s="200" t="s">
        <v>212</v>
      </c>
      <c r="H168" s="201">
        <v>0.169</v>
      </c>
      <c r="I168" s="202"/>
      <c r="J168" s="203">
        <f>ROUND(I168*H168,2)</f>
        <v>0</v>
      </c>
      <c r="K168" s="199" t="s">
        <v>123</v>
      </c>
      <c r="L168" s="44"/>
      <c r="M168" s="204" t="s">
        <v>19</v>
      </c>
      <c r="N168" s="205" t="s">
        <v>45</v>
      </c>
      <c r="O168" s="84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219</v>
      </c>
      <c r="AT168" s="208" t="s">
        <v>119</v>
      </c>
      <c r="AU168" s="208" t="s">
        <v>81</v>
      </c>
      <c r="AY168" s="17" t="s">
        <v>116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7" t="s">
        <v>79</v>
      </c>
      <c r="BK168" s="209">
        <f>ROUND(I168*H168,2)</f>
        <v>0</v>
      </c>
      <c r="BL168" s="17" t="s">
        <v>219</v>
      </c>
      <c r="BM168" s="208" t="s">
        <v>309</v>
      </c>
    </row>
    <row r="169" spans="1:47" s="2" customFormat="1" ht="12">
      <c r="A169" s="38"/>
      <c r="B169" s="39"/>
      <c r="C169" s="40"/>
      <c r="D169" s="210" t="s">
        <v>126</v>
      </c>
      <c r="E169" s="40"/>
      <c r="F169" s="211" t="s">
        <v>310</v>
      </c>
      <c r="G169" s="40"/>
      <c r="H169" s="40"/>
      <c r="I169" s="212"/>
      <c r="J169" s="40"/>
      <c r="K169" s="40"/>
      <c r="L169" s="44"/>
      <c r="M169" s="213"/>
      <c r="N169" s="214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126</v>
      </c>
      <c r="AU169" s="17" t="s">
        <v>81</v>
      </c>
    </row>
    <row r="170" spans="1:63" s="12" customFormat="1" ht="22.8" customHeight="1">
      <c r="A170" s="12"/>
      <c r="B170" s="181"/>
      <c r="C170" s="182"/>
      <c r="D170" s="183" t="s">
        <v>73</v>
      </c>
      <c r="E170" s="195" t="s">
        <v>311</v>
      </c>
      <c r="F170" s="195" t="s">
        <v>312</v>
      </c>
      <c r="G170" s="182"/>
      <c r="H170" s="182"/>
      <c r="I170" s="185"/>
      <c r="J170" s="196">
        <f>BK170</f>
        <v>0</v>
      </c>
      <c r="K170" s="182"/>
      <c r="L170" s="187"/>
      <c r="M170" s="188"/>
      <c r="N170" s="189"/>
      <c r="O170" s="189"/>
      <c r="P170" s="190">
        <f>SUM(P171:P212)</f>
        <v>0</v>
      </c>
      <c r="Q170" s="189"/>
      <c r="R170" s="190">
        <f>SUM(R171:R212)</f>
        <v>10.14169906</v>
      </c>
      <c r="S170" s="189"/>
      <c r="T170" s="191">
        <f>SUM(T171:T212)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2" t="s">
        <v>81</v>
      </c>
      <c r="AT170" s="193" t="s">
        <v>73</v>
      </c>
      <c r="AU170" s="193" t="s">
        <v>79</v>
      </c>
      <c r="AY170" s="192" t="s">
        <v>116</v>
      </c>
      <c r="BK170" s="194">
        <f>SUM(BK171:BK212)</f>
        <v>0</v>
      </c>
    </row>
    <row r="171" spans="1:65" s="2" customFormat="1" ht="16.5" customHeight="1">
      <c r="A171" s="38"/>
      <c r="B171" s="39"/>
      <c r="C171" s="197" t="s">
        <v>313</v>
      </c>
      <c r="D171" s="197" t="s">
        <v>119</v>
      </c>
      <c r="E171" s="198" t="s">
        <v>314</v>
      </c>
      <c r="F171" s="199" t="s">
        <v>315</v>
      </c>
      <c r="G171" s="200" t="s">
        <v>122</v>
      </c>
      <c r="H171" s="201">
        <v>520.324</v>
      </c>
      <c r="I171" s="202"/>
      <c r="J171" s="203">
        <f>ROUND(I171*H171,2)</f>
        <v>0</v>
      </c>
      <c r="K171" s="199" t="s">
        <v>123</v>
      </c>
      <c r="L171" s="44"/>
      <c r="M171" s="204" t="s">
        <v>19</v>
      </c>
      <c r="N171" s="205" t="s">
        <v>45</v>
      </c>
      <c r="O171" s="84"/>
      <c r="P171" s="206">
        <f>O171*H171</f>
        <v>0</v>
      </c>
      <c r="Q171" s="206">
        <v>0.0003</v>
      </c>
      <c r="R171" s="206">
        <f>Q171*H171</f>
        <v>0.15609719999999996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219</v>
      </c>
      <c r="AT171" s="208" t="s">
        <v>119</v>
      </c>
      <c r="AU171" s="208" t="s">
        <v>81</v>
      </c>
      <c r="AY171" s="17" t="s">
        <v>116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7" t="s">
        <v>79</v>
      </c>
      <c r="BK171" s="209">
        <f>ROUND(I171*H171,2)</f>
        <v>0</v>
      </c>
      <c r="BL171" s="17" t="s">
        <v>219</v>
      </c>
      <c r="BM171" s="208" t="s">
        <v>316</v>
      </c>
    </row>
    <row r="172" spans="1:47" s="2" customFormat="1" ht="12">
      <c r="A172" s="38"/>
      <c r="B172" s="39"/>
      <c r="C172" s="40"/>
      <c r="D172" s="210" t="s">
        <v>126</v>
      </c>
      <c r="E172" s="40"/>
      <c r="F172" s="211" t="s">
        <v>317</v>
      </c>
      <c r="G172" s="40"/>
      <c r="H172" s="40"/>
      <c r="I172" s="212"/>
      <c r="J172" s="40"/>
      <c r="K172" s="40"/>
      <c r="L172" s="44"/>
      <c r="M172" s="213"/>
      <c r="N172" s="214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126</v>
      </c>
      <c r="AU172" s="17" t="s">
        <v>81</v>
      </c>
    </row>
    <row r="173" spans="1:51" s="13" customFormat="1" ht="12">
      <c r="A173" s="13"/>
      <c r="B173" s="215"/>
      <c r="C173" s="216"/>
      <c r="D173" s="217" t="s">
        <v>128</v>
      </c>
      <c r="E173" s="218" t="s">
        <v>19</v>
      </c>
      <c r="F173" s="219" t="s">
        <v>184</v>
      </c>
      <c r="G173" s="216"/>
      <c r="H173" s="220">
        <v>237.6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6" t="s">
        <v>128</v>
      </c>
      <c r="AU173" s="226" t="s">
        <v>81</v>
      </c>
      <c r="AV173" s="13" t="s">
        <v>81</v>
      </c>
      <c r="AW173" s="13" t="s">
        <v>35</v>
      </c>
      <c r="AX173" s="13" t="s">
        <v>74</v>
      </c>
      <c r="AY173" s="226" t="s">
        <v>116</v>
      </c>
    </row>
    <row r="174" spans="1:51" s="13" customFormat="1" ht="12">
      <c r="A174" s="13"/>
      <c r="B174" s="215"/>
      <c r="C174" s="216"/>
      <c r="D174" s="217" t="s">
        <v>128</v>
      </c>
      <c r="E174" s="218" t="s">
        <v>19</v>
      </c>
      <c r="F174" s="219" t="s">
        <v>318</v>
      </c>
      <c r="G174" s="216"/>
      <c r="H174" s="220">
        <v>22.562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6" t="s">
        <v>128</v>
      </c>
      <c r="AU174" s="226" t="s">
        <v>81</v>
      </c>
      <c r="AV174" s="13" t="s">
        <v>81</v>
      </c>
      <c r="AW174" s="13" t="s">
        <v>35</v>
      </c>
      <c r="AX174" s="13" t="s">
        <v>74</v>
      </c>
      <c r="AY174" s="226" t="s">
        <v>116</v>
      </c>
    </row>
    <row r="175" spans="1:51" s="14" customFormat="1" ht="12">
      <c r="A175" s="14"/>
      <c r="B175" s="237"/>
      <c r="C175" s="238"/>
      <c r="D175" s="217" t="s">
        <v>128</v>
      </c>
      <c r="E175" s="239" t="s">
        <v>19</v>
      </c>
      <c r="F175" s="240" t="s">
        <v>157</v>
      </c>
      <c r="G175" s="238"/>
      <c r="H175" s="241">
        <v>260.162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128</v>
      </c>
      <c r="AU175" s="247" t="s">
        <v>81</v>
      </c>
      <c r="AV175" s="14" t="s">
        <v>124</v>
      </c>
      <c r="AW175" s="14" t="s">
        <v>35</v>
      </c>
      <c r="AX175" s="14" t="s">
        <v>79</v>
      </c>
      <c r="AY175" s="247" t="s">
        <v>116</v>
      </c>
    </row>
    <row r="176" spans="1:51" s="13" customFormat="1" ht="12">
      <c r="A176" s="13"/>
      <c r="B176" s="215"/>
      <c r="C176" s="216"/>
      <c r="D176" s="217" t="s">
        <v>128</v>
      </c>
      <c r="E176" s="216"/>
      <c r="F176" s="219" t="s">
        <v>319</v>
      </c>
      <c r="G176" s="216"/>
      <c r="H176" s="220">
        <v>520.324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6" t="s">
        <v>128</v>
      </c>
      <c r="AU176" s="226" t="s">
        <v>81</v>
      </c>
      <c r="AV176" s="13" t="s">
        <v>81</v>
      </c>
      <c r="AW176" s="13" t="s">
        <v>4</v>
      </c>
      <c r="AX176" s="13" t="s">
        <v>79</v>
      </c>
      <c r="AY176" s="226" t="s">
        <v>116</v>
      </c>
    </row>
    <row r="177" spans="1:65" s="2" customFormat="1" ht="24.15" customHeight="1">
      <c r="A177" s="38"/>
      <c r="B177" s="39"/>
      <c r="C177" s="197" t="s">
        <v>320</v>
      </c>
      <c r="D177" s="197" t="s">
        <v>119</v>
      </c>
      <c r="E177" s="198" t="s">
        <v>321</v>
      </c>
      <c r="F177" s="199" t="s">
        <v>322</v>
      </c>
      <c r="G177" s="200" t="s">
        <v>122</v>
      </c>
      <c r="H177" s="201">
        <v>237.6</v>
      </c>
      <c r="I177" s="202"/>
      <c r="J177" s="203">
        <f>ROUND(I177*H177,2)</f>
        <v>0</v>
      </c>
      <c r="K177" s="199" t="s">
        <v>123</v>
      </c>
      <c r="L177" s="44"/>
      <c r="M177" s="204" t="s">
        <v>19</v>
      </c>
      <c r="N177" s="205" t="s">
        <v>45</v>
      </c>
      <c r="O177" s="84"/>
      <c r="P177" s="206">
        <f>O177*H177</f>
        <v>0</v>
      </c>
      <c r="Q177" s="206">
        <v>0.0075</v>
      </c>
      <c r="R177" s="206">
        <f>Q177*H177</f>
        <v>1.7819999999999998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219</v>
      </c>
      <c r="AT177" s="208" t="s">
        <v>119</v>
      </c>
      <c r="AU177" s="208" t="s">
        <v>81</v>
      </c>
      <c r="AY177" s="17" t="s">
        <v>116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7" t="s">
        <v>79</v>
      </c>
      <c r="BK177" s="209">
        <f>ROUND(I177*H177,2)</f>
        <v>0</v>
      </c>
      <c r="BL177" s="17" t="s">
        <v>219</v>
      </c>
      <c r="BM177" s="208" t="s">
        <v>323</v>
      </c>
    </row>
    <row r="178" spans="1:47" s="2" customFormat="1" ht="12">
      <c r="A178" s="38"/>
      <c r="B178" s="39"/>
      <c r="C178" s="40"/>
      <c r="D178" s="210" t="s">
        <v>126</v>
      </c>
      <c r="E178" s="40"/>
      <c r="F178" s="211" t="s">
        <v>324</v>
      </c>
      <c r="G178" s="40"/>
      <c r="H178" s="40"/>
      <c r="I178" s="212"/>
      <c r="J178" s="40"/>
      <c r="K178" s="40"/>
      <c r="L178" s="44"/>
      <c r="M178" s="213"/>
      <c r="N178" s="214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126</v>
      </c>
      <c r="AU178" s="17" t="s">
        <v>81</v>
      </c>
    </row>
    <row r="179" spans="1:65" s="2" customFormat="1" ht="16.5" customHeight="1">
      <c r="A179" s="38"/>
      <c r="B179" s="39"/>
      <c r="C179" s="197" t="s">
        <v>325</v>
      </c>
      <c r="D179" s="197" t="s">
        <v>119</v>
      </c>
      <c r="E179" s="198" t="s">
        <v>326</v>
      </c>
      <c r="F179" s="199" t="s">
        <v>327</v>
      </c>
      <c r="G179" s="200" t="s">
        <v>173</v>
      </c>
      <c r="H179" s="201">
        <v>7.2</v>
      </c>
      <c r="I179" s="202"/>
      <c r="J179" s="203">
        <f>ROUND(I179*H179,2)</f>
        <v>0</v>
      </c>
      <c r="K179" s="199" t="s">
        <v>123</v>
      </c>
      <c r="L179" s="44"/>
      <c r="M179" s="204" t="s">
        <v>19</v>
      </c>
      <c r="N179" s="205" t="s">
        <v>45</v>
      </c>
      <c r="O179" s="84"/>
      <c r="P179" s="206">
        <f>O179*H179</f>
        <v>0</v>
      </c>
      <c r="Q179" s="206">
        <v>4E-05</v>
      </c>
      <c r="R179" s="206">
        <f>Q179*H179</f>
        <v>0.000288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219</v>
      </c>
      <c r="AT179" s="208" t="s">
        <v>119</v>
      </c>
      <c r="AU179" s="208" t="s">
        <v>81</v>
      </c>
      <c r="AY179" s="17" t="s">
        <v>116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7" t="s">
        <v>79</v>
      </c>
      <c r="BK179" s="209">
        <f>ROUND(I179*H179,2)</f>
        <v>0</v>
      </c>
      <c r="BL179" s="17" t="s">
        <v>219</v>
      </c>
      <c r="BM179" s="208" t="s">
        <v>328</v>
      </c>
    </row>
    <row r="180" spans="1:47" s="2" customFormat="1" ht="12">
      <c r="A180" s="38"/>
      <c r="B180" s="39"/>
      <c r="C180" s="40"/>
      <c r="D180" s="210" t="s">
        <v>126</v>
      </c>
      <c r="E180" s="40"/>
      <c r="F180" s="211" t="s">
        <v>329</v>
      </c>
      <c r="G180" s="40"/>
      <c r="H180" s="40"/>
      <c r="I180" s="212"/>
      <c r="J180" s="40"/>
      <c r="K180" s="40"/>
      <c r="L180" s="44"/>
      <c r="M180" s="213"/>
      <c r="N180" s="21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126</v>
      </c>
      <c r="AU180" s="17" t="s">
        <v>81</v>
      </c>
    </row>
    <row r="181" spans="1:65" s="2" customFormat="1" ht="16.5" customHeight="1">
      <c r="A181" s="38"/>
      <c r="B181" s="39"/>
      <c r="C181" s="227" t="s">
        <v>330</v>
      </c>
      <c r="D181" s="227" t="s">
        <v>143</v>
      </c>
      <c r="E181" s="228" t="s">
        <v>331</v>
      </c>
      <c r="F181" s="229" t="s">
        <v>332</v>
      </c>
      <c r="G181" s="230" t="s">
        <v>173</v>
      </c>
      <c r="H181" s="231">
        <v>7.776</v>
      </c>
      <c r="I181" s="232"/>
      <c r="J181" s="233">
        <f>ROUND(I181*H181,2)</f>
        <v>0</v>
      </c>
      <c r="K181" s="229" t="s">
        <v>135</v>
      </c>
      <c r="L181" s="234"/>
      <c r="M181" s="235" t="s">
        <v>19</v>
      </c>
      <c r="N181" s="236" t="s">
        <v>45</v>
      </c>
      <c r="O181" s="84"/>
      <c r="P181" s="206">
        <f>O181*H181</f>
        <v>0</v>
      </c>
      <c r="Q181" s="206">
        <v>0.00031</v>
      </c>
      <c r="R181" s="206">
        <f>Q181*H181</f>
        <v>0.00241056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298</v>
      </c>
      <c r="AT181" s="208" t="s">
        <v>143</v>
      </c>
      <c r="AU181" s="208" t="s">
        <v>81</v>
      </c>
      <c r="AY181" s="17" t="s">
        <v>116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7" t="s">
        <v>79</v>
      </c>
      <c r="BK181" s="209">
        <f>ROUND(I181*H181,2)</f>
        <v>0</v>
      </c>
      <c r="BL181" s="17" t="s">
        <v>219</v>
      </c>
      <c r="BM181" s="208" t="s">
        <v>333</v>
      </c>
    </row>
    <row r="182" spans="1:51" s="13" customFormat="1" ht="12">
      <c r="A182" s="13"/>
      <c r="B182" s="215"/>
      <c r="C182" s="216"/>
      <c r="D182" s="217" t="s">
        <v>128</v>
      </c>
      <c r="E182" s="216"/>
      <c r="F182" s="219" t="s">
        <v>334</v>
      </c>
      <c r="G182" s="216"/>
      <c r="H182" s="220">
        <v>7.776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6" t="s">
        <v>128</v>
      </c>
      <c r="AU182" s="226" t="s">
        <v>81</v>
      </c>
      <c r="AV182" s="13" t="s">
        <v>81</v>
      </c>
      <c r="AW182" s="13" t="s">
        <v>4</v>
      </c>
      <c r="AX182" s="13" t="s">
        <v>79</v>
      </c>
      <c r="AY182" s="226" t="s">
        <v>116</v>
      </c>
    </row>
    <row r="183" spans="1:65" s="2" customFormat="1" ht="16.5" customHeight="1">
      <c r="A183" s="38"/>
      <c r="B183" s="39"/>
      <c r="C183" s="197" t="s">
        <v>335</v>
      </c>
      <c r="D183" s="197" t="s">
        <v>119</v>
      </c>
      <c r="E183" s="198" t="s">
        <v>336</v>
      </c>
      <c r="F183" s="199" t="s">
        <v>337</v>
      </c>
      <c r="G183" s="200" t="s">
        <v>173</v>
      </c>
      <c r="H183" s="201">
        <v>28.4</v>
      </c>
      <c r="I183" s="202"/>
      <c r="J183" s="203">
        <f>ROUND(I183*H183,2)</f>
        <v>0</v>
      </c>
      <c r="K183" s="199" t="s">
        <v>123</v>
      </c>
      <c r="L183" s="44"/>
      <c r="M183" s="204" t="s">
        <v>19</v>
      </c>
      <c r="N183" s="205" t="s">
        <v>45</v>
      </c>
      <c r="O183" s="84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219</v>
      </c>
      <c r="AT183" s="208" t="s">
        <v>119</v>
      </c>
      <c r="AU183" s="208" t="s">
        <v>81</v>
      </c>
      <c r="AY183" s="17" t="s">
        <v>116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7" t="s">
        <v>79</v>
      </c>
      <c r="BK183" s="209">
        <f>ROUND(I183*H183,2)</f>
        <v>0</v>
      </c>
      <c r="BL183" s="17" t="s">
        <v>219</v>
      </c>
      <c r="BM183" s="208" t="s">
        <v>338</v>
      </c>
    </row>
    <row r="184" spans="1:47" s="2" customFormat="1" ht="12">
      <c r="A184" s="38"/>
      <c r="B184" s="39"/>
      <c r="C184" s="40"/>
      <c r="D184" s="210" t="s">
        <v>126</v>
      </c>
      <c r="E184" s="40"/>
      <c r="F184" s="211" t="s">
        <v>339</v>
      </c>
      <c r="G184" s="40"/>
      <c r="H184" s="40"/>
      <c r="I184" s="212"/>
      <c r="J184" s="40"/>
      <c r="K184" s="40"/>
      <c r="L184" s="44"/>
      <c r="M184" s="213"/>
      <c r="N184" s="21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126</v>
      </c>
      <c r="AU184" s="17" t="s">
        <v>81</v>
      </c>
    </row>
    <row r="185" spans="1:65" s="2" customFormat="1" ht="16.5" customHeight="1">
      <c r="A185" s="38"/>
      <c r="B185" s="39"/>
      <c r="C185" s="227" t="s">
        <v>340</v>
      </c>
      <c r="D185" s="227" t="s">
        <v>143</v>
      </c>
      <c r="E185" s="228" t="s">
        <v>341</v>
      </c>
      <c r="F185" s="229" t="s">
        <v>342</v>
      </c>
      <c r="G185" s="230" t="s">
        <v>173</v>
      </c>
      <c r="H185" s="231">
        <v>31.24</v>
      </c>
      <c r="I185" s="232"/>
      <c r="J185" s="233">
        <f>ROUND(I185*H185,2)</f>
        <v>0</v>
      </c>
      <c r="K185" s="229" t="s">
        <v>135</v>
      </c>
      <c r="L185" s="234"/>
      <c r="M185" s="235" t="s">
        <v>19</v>
      </c>
      <c r="N185" s="236" t="s">
        <v>45</v>
      </c>
      <c r="O185" s="84"/>
      <c r="P185" s="206">
        <f>O185*H185</f>
        <v>0</v>
      </c>
      <c r="Q185" s="206">
        <v>0.00013</v>
      </c>
      <c r="R185" s="206">
        <f>Q185*H185</f>
        <v>0.004061199999999999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298</v>
      </c>
      <c r="AT185" s="208" t="s">
        <v>143</v>
      </c>
      <c r="AU185" s="208" t="s">
        <v>81</v>
      </c>
      <c r="AY185" s="17" t="s">
        <v>116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7" t="s">
        <v>79</v>
      </c>
      <c r="BK185" s="209">
        <f>ROUND(I185*H185,2)</f>
        <v>0</v>
      </c>
      <c r="BL185" s="17" t="s">
        <v>219</v>
      </c>
      <c r="BM185" s="208" t="s">
        <v>343</v>
      </c>
    </row>
    <row r="186" spans="1:51" s="13" customFormat="1" ht="12">
      <c r="A186" s="13"/>
      <c r="B186" s="215"/>
      <c r="C186" s="216"/>
      <c r="D186" s="217" t="s">
        <v>128</v>
      </c>
      <c r="E186" s="216"/>
      <c r="F186" s="219" t="s">
        <v>344</v>
      </c>
      <c r="G186" s="216"/>
      <c r="H186" s="220">
        <v>31.24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6" t="s">
        <v>128</v>
      </c>
      <c r="AU186" s="226" t="s">
        <v>81</v>
      </c>
      <c r="AV186" s="13" t="s">
        <v>81</v>
      </c>
      <c r="AW186" s="13" t="s">
        <v>4</v>
      </c>
      <c r="AX186" s="13" t="s">
        <v>79</v>
      </c>
      <c r="AY186" s="226" t="s">
        <v>116</v>
      </c>
    </row>
    <row r="187" spans="1:65" s="2" customFormat="1" ht="21.75" customHeight="1">
      <c r="A187" s="38"/>
      <c r="B187" s="39"/>
      <c r="C187" s="197" t="s">
        <v>345</v>
      </c>
      <c r="D187" s="197" t="s">
        <v>119</v>
      </c>
      <c r="E187" s="198" t="s">
        <v>346</v>
      </c>
      <c r="F187" s="199" t="s">
        <v>347</v>
      </c>
      <c r="G187" s="200" t="s">
        <v>173</v>
      </c>
      <c r="H187" s="201">
        <v>78.97</v>
      </c>
      <c r="I187" s="202"/>
      <c r="J187" s="203">
        <f>ROUND(I187*H187,2)</f>
        <v>0</v>
      </c>
      <c r="K187" s="199" t="s">
        <v>123</v>
      </c>
      <c r="L187" s="44"/>
      <c r="M187" s="204" t="s">
        <v>19</v>
      </c>
      <c r="N187" s="205" t="s">
        <v>45</v>
      </c>
      <c r="O187" s="84"/>
      <c r="P187" s="206">
        <f>O187*H187</f>
        <v>0</v>
      </c>
      <c r="Q187" s="206">
        <v>0.00097</v>
      </c>
      <c r="R187" s="206">
        <f>Q187*H187</f>
        <v>0.0766009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219</v>
      </c>
      <c r="AT187" s="208" t="s">
        <v>119</v>
      </c>
      <c r="AU187" s="208" t="s">
        <v>81</v>
      </c>
      <c r="AY187" s="17" t="s">
        <v>116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7" t="s">
        <v>79</v>
      </c>
      <c r="BK187" s="209">
        <f>ROUND(I187*H187,2)</f>
        <v>0</v>
      </c>
      <c r="BL187" s="17" t="s">
        <v>219</v>
      </c>
      <c r="BM187" s="208" t="s">
        <v>348</v>
      </c>
    </row>
    <row r="188" spans="1:47" s="2" customFormat="1" ht="12">
      <c r="A188" s="38"/>
      <c r="B188" s="39"/>
      <c r="C188" s="40"/>
      <c r="D188" s="210" t="s">
        <v>126</v>
      </c>
      <c r="E188" s="40"/>
      <c r="F188" s="211" t="s">
        <v>349</v>
      </c>
      <c r="G188" s="40"/>
      <c r="H188" s="40"/>
      <c r="I188" s="212"/>
      <c r="J188" s="40"/>
      <c r="K188" s="40"/>
      <c r="L188" s="44"/>
      <c r="M188" s="213"/>
      <c r="N188" s="214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126</v>
      </c>
      <c r="AU188" s="17" t="s">
        <v>81</v>
      </c>
    </row>
    <row r="189" spans="1:51" s="13" customFormat="1" ht="12">
      <c r="A189" s="13"/>
      <c r="B189" s="215"/>
      <c r="C189" s="216"/>
      <c r="D189" s="217" t="s">
        <v>128</v>
      </c>
      <c r="E189" s="218" t="s">
        <v>19</v>
      </c>
      <c r="F189" s="219" t="s">
        <v>176</v>
      </c>
      <c r="G189" s="216"/>
      <c r="H189" s="220">
        <v>65.07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6" t="s">
        <v>128</v>
      </c>
      <c r="AU189" s="226" t="s">
        <v>81</v>
      </c>
      <c r="AV189" s="13" t="s">
        <v>81</v>
      </c>
      <c r="AW189" s="13" t="s">
        <v>35</v>
      </c>
      <c r="AX189" s="13" t="s">
        <v>74</v>
      </c>
      <c r="AY189" s="226" t="s">
        <v>116</v>
      </c>
    </row>
    <row r="190" spans="1:51" s="13" customFormat="1" ht="12">
      <c r="A190" s="13"/>
      <c r="B190" s="215"/>
      <c r="C190" s="216"/>
      <c r="D190" s="217" t="s">
        <v>128</v>
      </c>
      <c r="E190" s="218" t="s">
        <v>19</v>
      </c>
      <c r="F190" s="219" t="s">
        <v>177</v>
      </c>
      <c r="G190" s="216"/>
      <c r="H190" s="220">
        <v>7.98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6" t="s">
        <v>128</v>
      </c>
      <c r="AU190" s="226" t="s">
        <v>81</v>
      </c>
      <c r="AV190" s="13" t="s">
        <v>81</v>
      </c>
      <c r="AW190" s="13" t="s">
        <v>35</v>
      </c>
      <c r="AX190" s="13" t="s">
        <v>74</v>
      </c>
      <c r="AY190" s="226" t="s">
        <v>116</v>
      </c>
    </row>
    <row r="191" spans="1:51" s="13" customFormat="1" ht="12">
      <c r="A191" s="13"/>
      <c r="B191" s="215"/>
      <c r="C191" s="216"/>
      <c r="D191" s="217" t="s">
        <v>128</v>
      </c>
      <c r="E191" s="218" t="s">
        <v>19</v>
      </c>
      <c r="F191" s="219" t="s">
        <v>178</v>
      </c>
      <c r="G191" s="216"/>
      <c r="H191" s="220">
        <v>5.92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6" t="s">
        <v>128</v>
      </c>
      <c r="AU191" s="226" t="s">
        <v>81</v>
      </c>
      <c r="AV191" s="13" t="s">
        <v>81</v>
      </c>
      <c r="AW191" s="13" t="s">
        <v>35</v>
      </c>
      <c r="AX191" s="13" t="s">
        <v>74</v>
      </c>
      <c r="AY191" s="226" t="s">
        <v>116</v>
      </c>
    </row>
    <row r="192" spans="1:51" s="14" customFormat="1" ht="12">
      <c r="A192" s="14"/>
      <c r="B192" s="237"/>
      <c r="C192" s="238"/>
      <c r="D192" s="217" t="s">
        <v>128</v>
      </c>
      <c r="E192" s="239" t="s">
        <v>19</v>
      </c>
      <c r="F192" s="240" t="s">
        <v>157</v>
      </c>
      <c r="G192" s="238"/>
      <c r="H192" s="241">
        <v>78.97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128</v>
      </c>
      <c r="AU192" s="247" t="s">
        <v>81</v>
      </c>
      <c r="AV192" s="14" t="s">
        <v>124</v>
      </c>
      <c r="AW192" s="14" t="s">
        <v>35</v>
      </c>
      <c r="AX192" s="14" t="s">
        <v>79</v>
      </c>
      <c r="AY192" s="247" t="s">
        <v>116</v>
      </c>
    </row>
    <row r="193" spans="1:65" s="2" customFormat="1" ht="24.15" customHeight="1">
      <c r="A193" s="38"/>
      <c r="B193" s="39"/>
      <c r="C193" s="197" t="s">
        <v>350</v>
      </c>
      <c r="D193" s="197" t="s">
        <v>119</v>
      </c>
      <c r="E193" s="198" t="s">
        <v>351</v>
      </c>
      <c r="F193" s="199" t="s">
        <v>352</v>
      </c>
      <c r="G193" s="200" t="s">
        <v>122</v>
      </c>
      <c r="H193" s="201">
        <v>237.6</v>
      </c>
      <c r="I193" s="202"/>
      <c r="J193" s="203">
        <f>ROUND(I193*H193,2)</f>
        <v>0</v>
      </c>
      <c r="K193" s="199" t="s">
        <v>123</v>
      </c>
      <c r="L193" s="44"/>
      <c r="M193" s="204" t="s">
        <v>19</v>
      </c>
      <c r="N193" s="205" t="s">
        <v>45</v>
      </c>
      <c r="O193" s="84"/>
      <c r="P193" s="206">
        <f>O193*H193</f>
        <v>0</v>
      </c>
      <c r="Q193" s="206">
        <v>0.0054</v>
      </c>
      <c r="R193" s="206">
        <f>Q193*H193</f>
        <v>1.28304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219</v>
      </c>
      <c r="AT193" s="208" t="s">
        <v>119</v>
      </c>
      <c r="AU193" s="208" t="s">
        <v>81</v>
      </c>
      <c r="AY193" s="17" t="s">
        <v>116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7" t="s">
        <v>79</v>
      </c>
      <c r="BK193" s="209">
        <f>ROUND(I193*H193,2)</f>
        <v>0</v>
      </c>
      <c r="BL193" s="17" t="s">
        <v>219</v>
      </c>
      <c r="BM193" s="208" t="s">
        <v>353</v>
      </c>
    </row>
    <row r="194" spans="1:47" s="2" customFormat="1" ht="12">
      <c r="A194" s="38"/>
      <c r="B194" s="39"/>
      <c r="C194" s="40"/>
      <c r="D194" s="210" t="s">
        <v>126</v>
      </c>
      <c r="E194" s="40"/>
      <c r="F194" s="211" t="s">
        <v>354</v>
      </c>
      <c r="G194" s="40"/>
      <c r="H194" s="40"/>
      <c r="I194" s="212"/>
      <c r="J194" s="40"/>
      <c r="K194" s="40"/>
      <c r="L194" s="44"/>
      <c r="M194" s="213"/>
      <c r="N194" s="214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126</v>
      </c>
      <c r="AU194" s="17" t="s">
        <v>81</v>
      </c>
    </row>
    <row r="195" spans="1:65" s="2" customFormat="1" ht="16.5" customHeight="1">
      <c r="A195" s="38"/>
      <c r="B195" s="39"/>
      <c r="C195" s="227" t="s">
        <v>355</v>
      </c>
      <c r="D195" s="227" t="s">
        <v>143</v>
      </c>
      <c r="E195" s="228" t="s">
        <v>356</v>
      </c>
      <c r="F195" s="229" t="s">
        <v>357</v>
      </c>
      <c r="G195" s="230" t="s">
        <v>122</v>
      </c>
      <c r="H195" s="231">
        <v>278.733</v>
      </c>
      <c r="I195" s="232"/>
      <c r="J195" s="233">
        <f>ROUND(I195*H195,2)</f>
        <v>0</v>
      </c>
      <c r="K195" s="229" t="s">
        <v>123</v>
      </c>
      <c r="L195" s="234"/>
      <c r="M195" s="235" t="s">
        <v>19</v>
      </c>
      <c r="N195" s="236" t="s">
        <v>45</v>
      </c>
      <c r="O195" s="84"/>
      <c r="P195" s="206">
        <f>O195*H195</f>
        <v>0</v>
      </c>
      <c r="Q195" s="206">
        <v>0.023</v>
      </c>
      <c r="R195" s="206">
        <f>Q195*H195</f>
        <v>6.410859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298</v>
      </c>
      <c r="AT195" s="208" t="s">
        <v>143</v>
      </c>
      <c r="AU195" s="208" t="s">
        <v>81</v>
      </c>
      <c r="AY195" s="17" t="s">
        <v>116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7" t="s">
        <v>79</v>
      </c>
      <c r="BK195" s="209">
        <f>ROUND(I195*H195,2)</f>
        <v>0</v>
      </c>
      <c r="BL195" s="17" t="s">
        <v>219</v>
      </c>
      <c r="BM195" s="208" t="s">
        <v>358</v>
      </c>
    </row>
    <row r="196" spans="1:51" s="13" customFormat="1" ht="12">
      <c r="A196" s="13"/>
      <c r="B196" s="215"/>
      <c r="C196" s="216"/>
      <c r="D196" s="217" t="s">
        <v>128</v>
      </c>
      <c r="E196" s="218" t="s">
        <v>19</v>
      </c>
      <c r="F196" s="219" t="s">
        <v>359</v>
      </c>
      <c r="G196" s="216"/>
      <c r="H196" s="220">
        <v>253.394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6" t="s">
        <v>128</v>
      </c>
      <c r="AU196" s="226" t="s">
        <v>81</v>
      </c>
      <c r="AV196" s="13" t="s">
        <v>81</v>
      </c>
      <c r="AW196" s="13" t="s">
        <v>35</v>
      </c>
      <c r="AX196" s="13" t="s">
        <v>79</v>
      </c>
      <c r="AY196" s="226" t="s">
        <v>116</v>
      </c>
    </row>
    <row r="197" spans="1:51" s="13" customFormat="1" ht="12">
      <c r="A197" s="13"/>
      <c r="B197" s="215"/>
      <c r="C197" s="216"/>
      <c r="D197" s="217" t="s">
        <v>128</v>
      </c>
      <c r="E197" s="216"/>
      <c r="F197" s="219" t="s">
        <v>360</v>
      </c>
      <c r="G197" s="216"/>
      <c r="H197" s="220">
        <v>278.733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6" t="s">
        <v>128</v>
      </c>
      <c r="AU197" s="226" t="s">
        <v>81</v>
      </c>
      <c r="AV197" s="13" t="s">
        <v>81</v>
      </c>
      <c r="AW197" s="13" t="s">
        <v>4</v>
      </c>
      <c r="AX197" s="13" t="s">
        <v>79</v>
      </c>
      <c r="AY197" s="226" t="s">
        <v>116</v>
      </c>
    </row>
    <row r="198" spans="1:65" s="2" customFormat="1" ht="16.5" customHeight="1">
      <c r="A198" s="38"/>
      <c r="B198" s="39"/>
      <c r="C198" s="197" t="s">
        <v>361</v>
      </c>
      <c r="D198" s="197" t="s">
        <v>119</v>
      </c>
      <c r="E198" s="198" t="s">
        <v>362</v>
      </c>
      <c r="F198" s="199" t="s">
        <v>363</v>
      </c>
      <c r="G198" s="200" t="s">
        <v>122</v>
      </c>
      <c r="H198" s="201">
        <v>260.162</v>
      </c>
      <c r="I198" s="202"/>
      <c r="J198" s="203">
        <f>ROUND(I198*H198,2)</f>
        <v>0</v>
      </c>
      <c r="K198" s="199" t="s">
        <v>123</v>
      </c>
      <c r="L198" s="44"/>
      <c r="M198" s="204" t="s">
        <v>19</v>
      </c>
      <c r="N198" s="205" t="s">
        <v>45</v>
      </c>
      <c r="O198" s="84"/>
      <c r="P198" s="206">
        <f>O198*H198</f>
        <v>0</v>
      </c>
      <c r="Q198" s="206">
        <v>0.0015</v>
      </c>
      <c r="R198" s="206">
        <f>Q198*H198</f>
        <v>0.39024299999999995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219</v>
      </c>
      <c r="AT198" s="208" t="s">
        <v>119</v>
      </c>
      <c r="AU198" s="208" t="s">
        <v>81</v>
      </c>
      <c r="AY198" s="17" t="s">
        <v>116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7" t="s">
        <v>79</v>
      </c>
      <c r="BK198" s="209">
        <f>ROUND(I198*H198,2)</f>
        <v>0</v>
      </c>
      <c r="BL198" s="17" t="s">
        <v>219</v>
      </c>
      <c r="BM198" s="208" t="s">
        <v>364</v>
      </c>
    </row>
    <row r="199" spans="1:47" s="2" customFormat="1" ht="12">
      <c r="A199" s="38"/>
      <c r="B199" s="39"/>
      <c r="C199" s="40"/>
      <c r="D199" s="210" t="s">
        <v>126</v>
      </c>
      <c r="E199" s="40"/>
      <c r="F199" s="211" t="s">
        <v>365</v>
      </c>
      <c r="G199" s="40"/>
      <c r="H199" s="40"/>
      <c r="I199" s="212"/>
      <c r="J199" s="40"/>
      <c r="K199" s="40"/>
      <c r="L199" s="44"/>
      <c r="M199" s="213"/>
      <c r="N199" s="214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126</v>
      </c>
      <c r="AU199" s="17" t="s">
        <v>81</v>
      </c>
    </row>
    <row r="200" spans="1:51" s="13" customFormat="1" ht="12">
      <c r="A200" s="13"/>
      <c r="B200" s="215"/>
      <c r="C200" s="216"/>
      <c r="D200" s="217" t="s">
        <v>128</v>
      </c>
      <c r="E200" s="218" t="s">
        <v>19</v>
      </c>
      <c r="F200" s="219" t="s">
        <v>184</v>
      </c>
      <c r="G200" s="216"/>
      <c r="H200" s="220">
        <v>237.6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6" t="s">
        <v>128</v>
      </c>
      <c r="AU200" s="226" t="s">
        <v>81</v>
      </c>
      <c r="AV200" s="13" t="s">
        <v>81</v>
      </c>
      <c r="AW200" s="13" t="s">
        <v>35</v>
      </c>
      <c r="AX200" s="13" t="s">
        <v>74</v>
      </c>
      <c r="AY200" s="226" t="s">
        <v>116</v>
      </c>
    </row>
    <row r="201" spans="1:51" s="13" customFormat="1" ht="12">
      <c r="A201" s="13"/>
      <c r="B201" s="215"/>
      <c r="C201" s="216"/>
      <c r="D201" s="217" t="s">
        <v>128</v>
      </c>
      <c r="E201" s="218" t="s">
        <v>19</v>
      </c>
      <c r="F201" s="219" t="s">
        <v>318</v>
      </c>
      <c r="G201" s="216"/>
      <c r="H201" s="220">
        <v>22.562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6" t="s">
        <v>128</v>
      </c>
      <c r="AU201" s="226" t="s">
        <v>81</v>
      </c>
      <c r="AV201" s="13" t="s">
        <v>81</v>
      </c>
      <c r="AW201" s="13" t="s">
        <v>35</v>
      </c>
      <c r="AX201" s="13" t="s">
        <v>74</v>
      </c>
      <c r="AY201" s="226" t="s">
        <v>116</v>
      </c>
    </row>
    <row r="202" spans="1:51" s="14" customFormat="1" ht="12">
      <c r="A202" s="14"/>
      <c r="B202" s="237"/>
      <c r="C202" s="238"/>
      <c r="D202" s="217" t="s">
        <v>128</v>
      </c>
      <c r="E202" s="239" t="s">
        <v>19</v>
      </c>
      <c r="F202" s="240" t="s">
        <v>157</v>
      </c>
      <c r="G202" s="238"/>
      <c r="H202" s="241">
        <v>260.162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128</v>
      </c>
      <c r="AU202" s="247" t="s">
        <v>81</v>
      </c>
      <c r="AV202" s="14" t="s">
        <v>124</v>
      </c>
      <c r="AW202" s="14" t="s">
        <v>35</v>
      </c>
      <c r="AX202" s="14" t="s">
        <v>79</v>
      </c>
      <c r="AY202" s="247" t="s">
        <v>116</v>
      </c>
    </row>
    <row r="203" spans="1:65" s="2" customFormat="1" ht="16.5" customHeight="1">
      <c r="A203" s="38"/>
      <c r="B203" s="39"/>
      <c r="C203" s="197" t="s">
        <v>366</v>
      </c>
      <c r="D203" s="197" t="s">
        <v>119</v>
      </c>
      <c r="E203" s="198" t="s">
        <v>367</v>
      </c>
      <c r="F203" s="199" t="s">
        <v>368</v>
      </c>
      <c r="G203" s="200" t="s">
        <v>173</v>
      </c>
      <c r="H203" s="201">
        <v>112.81</v>
      </c>
      <c r="I203" s="202"/>
      <c r="J203" s="203">
        <f>ROUND(I203*H203,2)</f>
        <v>0</v>
      </c>
      <c r="K203" s="199" t="s">
        <v>123</v>
      </c>
      <c r="L203" s="44"/>
      <c r="M203" s="204" t="s">
        <v>19</v>
      </c>
      <c r="N203" s="205" t="s">
        <v>45</v>
      </c>
      <c r="O203" s="84"/>
      <c r="P203" s="206">
        <f>O203*H203</f>
        <v>0</v>
      </c>
      <c r="Q203" s="206">
        <v>0.00032</v>
      </c>
      <c r="R203" s="206">
        <f>Q203*H203</f>
        <v>0.036099200000000005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219</v>
      </c>
      <c r="AT203" s="208" t="s">
        <v>119</v>
      </c>
      <c r="AU203" s="208" t="s">
        <v>81</v>
      </c>
      <c r="AY203" s="17" t="s">
        <v>116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7" t="s">
        <v>79</v>
      </c>
      <c r="BK203" s="209">
        <f>ROUND(I203*H203,2)</f>
        <v>0</v>
      </c>
      <c r="BL203" s="17" t="s">
        <v>219</v>
      </c>
      <c r="BM203" s="208" t="s">
        <v>369</v>
      </c>
    </row>
    <row r="204" spans="1:47" s="2" customFormat="1" ht="12">
      <c r="A204" s="38"/>
      <c r="B204" s="39"/>
      <c r="C204" s="40"/>
      <c r="D204" s="210" t="s">
        <v>126</v>
      </c>
      <c r="E204" s="40"/>
      <c r="F204" s="211" t="s">
        <v>370</v>
      </c>
      <c r="G204" s="40"/>
      <c r="H204" s="40"/>
      <c r="I204" s="212"/>
      <c r="J204" s="40"/>
      <c r="K204" s="40"/>
      <c r="L204" s="44"/>
      <c r="M204" s="213"/>
      <c r="N204" s="214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126</v>
      </c>
      <c r="AU204" s="17" t="s">
        <v>81</v>
      </c>
    </row>
    <row r="205" spans="1:51" s="13" customFormat="1" ht="12">
      <c r="A205" s="13"/>
      <c r="B205" s="215"/>
      <c r="C205" s="216"/>
      <c r="D205" s="217" t="s">
        <v>128</v>
      </c>
      <c r="E205" s="218" t="s">
        <v>19</v>
      </c>
      <c r="F205" s="219" t="s">
        <v>176</v>
      </c>
      <c r="G205" s="216"/>
      <c r="H205" s="220">
        <v>65.07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6" t="s">
        <v>128</v>
      </c>
      <c r="AU205" s="226" t="s">
        <v>81</v>
      </c>
      <c r="AV205" s="13" t="s">
        <v>81</v>
      </c>
      <c r="AW205" s="13" t="s">
        <v>35</v>
      </c>
      <c r="AX205" s="13" t="s">
        <v>74</v>
      </c>
      <c r="AY205" s="226" t="s">
        <v>116</v>
      </c>
    </row>
    <row r="206" spans="1:51" s="13" customFormat="1" ht="12">
      <c r="A206" s="13"/>
      <c r="B206" s="215"/>
      <c r="C206" s="216"/>
      <c r="D206" s="217" t="s">
        <v>128</v>
      </c>
      <c r="E206" s="218" t="s">
        <v>19</v>
      </c>
      <c r="F206" s="219" t="s">
        <v>177</v>
      </c>
      <c r="G206" s="216"/>
      <c r="H206" s="220">
        <v>7.98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6" t="s">
        <v>128</v>
      </c>
      <c r="AU206" s="226" t="s">
        <v>81</v>
      </c>
      <c r="AV206" s="13" t="s">
        <v>81</v>
      </c>
      <c r="AW206" s="13" t="s">
        <v>35</v>
      </c>
      <c r="AX206" s="13" t="s">
        <v>74</v>
      </c>
      <c r="AY206" s="226" t="s">
        <v>116</v>
      </c>
    </row>
    <row r="207" spans="1:51" s="13" customFormat="1" ht="12">
      <c r="A207" s="13"/>
      <c r="B207" s="215"/>
      <c r="C207" s="216"/>
      <c r="D207" s="217" t="s">
        <v>128</v>
      </c>
      <c r="E207" s="218" t="s">
        <v>19</v>
      </c>
      <c r="F207" s="219" t="s">
        <v>178</v>
      </c>
      <c r="G207" s="216"/>
      <c r="H207" s="220">
        <v>5.92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6" t="s">
        <v>128</v>
      </c>
      <c r="AU207" s="226" t="s">
        <v>81</v>
      </c>
      <c r="AV207" s="13" t="s">
        <v>81</v>
      </c>
      <c r="AW207" s="13" t="s">
        <v>35</v>
      </c>
      <c r="AX207" s="13" t="s">
        <v>74</v>
      </c>
      <c r="AY207" s="226" t="s">
        <v>116</v>
      </c>
    </row>
    <row r="208" spans="1:51" s="13" customFormat="1" ht="12">
      <c r="A208" s="13"/>
      <c r="B208" s="215"/>
      <c r="C208" s="216"/>
      <c r="D208" s="217" t="s">
        <v>128</v>
      </c>
      <c r="E208" s="218" t="s">
        <v>19</v>
      </c>
      <c r="F208" s="219" t="s">
        <v>371</v>
      </c>
      <c r="G208" s="216"/>
      <c r="H208" s="220">
        <v>25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6" t="s">
        <v>128</v>
      </c>
      <c r="AU208" s="226" t="s">
        <v>81</v>
      </c>
      <c r="AV208" s="13" t="s">
        <v>81</v>
      </c>
      <c r="AW208" s="13" t="s">
        <v>35</v>
      </c>
      <c r="AX208" s="13" t="s">
        <v>74</v>
      </c>
      <c r="AY208" s="226" t="s">
        <v>116</v>
      </c>
    </row>
    <row r="209" spans="1:51" s="13" customFormat="1" ht="12">
      <c r="A209" s="13"/>
      <c r="B209" s="215"/>
      <c r="C209" s="216"/>
      <c r="D209" s="217" t="s">
        <v>128</v>
      </c>
      <c r="E209" s="218" t="s">
        <v>19</v>
      </c>
      <c r="F209" s="219" t="s">
        <v>372</v>
      </c>
      <c r="G209" s="216"/>
      <c r="H209" s="220">
        <v>8.84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6" t="s">
        <v>128</v>
      </c>
      <c r="AU209" s="226" t="s">
        <v>81</v>
      </c>
      <c r="AV209" s="13" t="s">
        <v>81</v>
      </c>
      <c r="AW209" s="13" t="s">
        <v>35</v>
      </c>
      <c r="AX209" s="13" t="s">
        <v>74</v>
      </c>
      <c r="AY209" s="226" t="s">
        <v>116</v>
      </c>
    </row>
    <row r="210" spans="1:51" s="14" customFormat="1" ht="12">
      <c r="A210" s="14"/>
      <c r="B210" s="237"/>
      <c r="C210" s="238"/>
      <c r="D210" s="217" t="s">
        <v>128</v>
      </c>
      <c r="E210" s="239" t="s">
        <v>19</v>
      </c>
      <c r="F210" s="240" t="s">
        <v>157</v>
      </c>
      <c r="G210" s="238"/>
      <c r="H210" s="241">
        <v>112.81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128</v>
      </c>
      <c r="AU210" s="247" t="s">
        <v>81</v>
      </c>
      <c r="AV210" s="14" t="s">
        <v>124</v>
      </c>
      <c r="AW210" s="14" t="s">
        <v>35</v>
      </c>
      <c r="AX210" s="14" t="s">
        <v>79</v>
      </c>
      <c r="AY210" s="247" t="s">
        <v>116</v>
      </c>
    </row>
    <row r="211" spans="1:65" s="2" customFormat="1" ht="24.15" customHeight="1">
      <c r="A211" s="38"/>
      <c r="B211" s="39"/>
      <c r="C211" s="197" t="s">
        <v>373</v>
      </c>
      <c r="D211" s="197" t="s">
        <v>119</v>
      </c>
      <c r="E211" s="198" t="s">
        <v>374</v>
      </c>
      <c r="F211" s="199" t="s">
        <v>375</v>
      </c>
      <c r="G211" s="200" t="s">
        <v>212</v>
      </c>
      <c r="H211" s="201">
        <v>10.142</v>
      </c>
      <c r="I211" s="202"/>
      <c r="J211" s="203">
        <f>ROUND(I211*H211,2)</f>
        <v>0</v>
      </c>
      <c r="K211" s="199" t="s">
        <v>123</v>
      </c>
      <c r="L211" s="44"/>
      <c r="M211" s="204" t="s">
        <v>19</v>
      </c>
      <c r="N211" s="205" t="s">
        <v>45</v>
      </c>
      <c r="O211" s="84"/>
      <c r="P211" s="206">
        <f>O211*H211</f>
        <v>0</v>
      </c>
      <c r="Q211" s="206">
        <v>0</v>
      </c>
      <c r="R211" s="206">
        <f>Q211*H211</f>
        <v>0</v>
      </c>
      <c r="S211" s="206">
        <v>0</v>
      </c>
      <c r="T211" s="20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219</v>
      </c>
      <c r="AT211" s="208" t="s">
        <v>119</v>
      </c>
      <c r="AU211" s="208" t="s">
        <v>81</v>
      </c>
      <c r="AY211" s="17" t="s">
        <v>116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7" t="s">
        <v>79</v>
      </c>
      <c r="BK211" s="209">
        <f>ROUND(I211*H211,2)</f>
        <v>0</v>
      </c>
      <c r="BL211" s="17" t="s">
        <v>219</v>
      </c>
      <c r="BM211" s="208" t="s">
        <v>376</v>
      </c>
    </row>
    <row r="212" spans="1:47" s="2" customFormat="1" ht="12">
      <c r="A212" s="38"/>
      <c r="B212" s="39"/>
      <c r="C212" s="40"/>
      <c r="D212" s="210" t="s">
        <v>126</v>
      </c>
      <c r="E212" s="40"/>
      <c r="F212" s="211" t="s">
        <v>377</v>
      </c>
      <c r="G212" s="40"/>
      <c r="H212" s="40"/>
      <c r="I212" s="212"/>
      <c r="J212" s="40"/>
      <c r="K212" s="40"/>
      <c r="L212" s="44"/>
      <c r="M212" s="213"/>
      <c r="N212" s="214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126</v>
      </c>
      <c r="AU212" s="17" t="s">
        <v>81</v>
      </c>
    </row>
    <row r="213" spans="1:63" s="12" customFormat="1" ht="22.8" customHeight="1">
      <c r="A213" s="12"/>
      <c r="B213" s="181"/>
      <c r="C213" s="182"/>
      <c r="D213" s="183" t="s">
        <v>73</v>
      </c>
      <c r="E213" s="195" t="s">
        <v>378</v>
      </c>
      <c r="F213" s="195" t="s">
        <v>379</v>
      </c>
      <c r="G213" s="182"/>
      <c r="H213" s="182"/>
      <c r="I213" s="185"/>
      <c r="J213" s="196">
        <f>BK213</f>
        <v>0</v>
      </c>
      <c r="K213" s="182"/>
      <c r="L213" s="187"/>
      <c r="M213" s="188"/>
      <c r="N213" s="189"/>
      <c r="O213" s="189"/>
      <c r="P213" s="190">
        <f>SUM(P214:P222)</f>
        <v>0</v>
      </c>
      <c r="Q213" s="189"/>
      <c r="R213" s="190">
        <f>SUM(R214:R222)</f>
        <v>0.0686526</v>
      </c>
      <c r="S213" s="189"/>
      <c r="T213" s="191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2" t="s">
        <v>81</v>
      </c>
      <c r="AT213" s="193" t="s">
        <v>73</v>
      </c>
      <c r="AU213" s="193" t="s">
        <v>79</v>
      </c>
      <c r="AY213" s="192" t="s">
        <v>116</v>
      </c>
      <c r="BK213" s="194">
        <f>SUM(BK214:BK222)</f>
        <v>0</v>
      </c>
    </row>
    <row r="214" spans="1:65" s="2" customFormat="1" ht="16.5" customHeight="1">
      <c r="A214" s="38"/>
      <c r="B214" s="39"/>
      <c r="C214" s="197" t="s">
        <v>380</v>
      </c>
      <c r="D214" s="197" t="s">
        <v>119</v>
      </c>
      <c r="E214" s="198" t="s">
        <v>381</v>
      </c>
      <c r="F214" s="199" t="s">
        <v>382</v>
      </c>
      <c r="G214" s="200" t="s">
        <v>122</v>
      </c>
      <c r="H214" s="201">
        <v>3.536</v>
      </c>
      <c r="I214" s="202"/>
      <c r="J214" s="203">
        <f>ROUND(I214*H214,2)</f>
        <v>0</v>
      </c>
      <c r="K214" s="199" t="s">
        <v>123</v>
      </c>
      <c r="L214" s="44"/>
      <c r="M214" s="204" t="s">
        <v>19</v>
      </c>
      <c r="N214" s="205" t="s">
        <v>45</v>
      </c>
      <c r="O214" s="84"/>
      <c r="P214" s="206">
        <f>O214*H214</f>
        <v>0</v>
      </c>
      <c r="Q214" s="206">
        <v>0.0003</v>
      </c>
      <c r="R214" s="206">
        <f>Q214*H214</f>
        <v>0.0010608</v>
      </c>
      <c r="S214" s="206">
        <v>0</v>
      </c>
      <c r="T214" s="20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8" t="s">
        <v>219</v>
      </c>
      <c r="AT214" s="208" t="s">
        <v>119</v>
      </c>
      <c r="AU214" s="208" t="s">
        <v>81</v>
      </c>
      <c r="AY214" s="17" t="s">
        <v>116</v>
      </c>
      <c r="BE214" s="209">
        <f>IF(N214="základní",J214,0)</f>
        <v>0</v>
      </c>
      <c r="BF214" s="209">
        <f>IF(N214="snížená",J214,0)</f>
        <v>0</v>
      </c>
      <c r="BG214" s="209">
        <f>IF(N214="zákl. přenesená",J214,0)</f>
        <v>0</v>
      </c>
      <c r="BH214" s="209">
        <f>IF(N214="sníž. přenesená",J214,0)</f>
        <v>0</v>
      </c>
      <c r="BI214" s="209">
        <f>IF(N214="nulová",J214,0)</f>
        <v>0</v>
      </c>
      <c r="BJ214" s="17" t="s">
        <v>79</v>
      </c>
      <c r="BK214" s="209">
        <f>ROUND(I214*H214,2)</f>
        <v>0</v>
      </c>
      <c r="BL214" s="17" t="s">
        <v>219</v>
      </c>
      <c r="BM214" s="208" t="s">
        <v>383</v>
      </c>
    </row>
    <row r="215" spans="1:47" s="2" customFormat="1" ht="12">
      <c r="A215" s="38"/>
      <c r="B215" s="39"/>
      <c r="C215" s="40"/>
      <c r="D215" s="210" t="s">
        <v>126</v>
      </c>
      <c r="E215" s="40"/>
      <c r="F215" s="211" t="s">
        <v>384</v>
      </c>
      <c r="G215" s="40"/>
      <c r="H215" s="40"/>
      <c r="I215" s="212"/>
      <c r="J215" s="40"/>
      <c r="K215" s="40"/>
      <c r="L215" s="44"/>
      <c r="M215" s="213"/>
      <c r="N215" s="214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126</v>
      </c>
      <c r="AU215" s="17" t="s">
        <v>81</v>
      </c>
    </row>
    <row r="216" spans="1:51" s="13" customFormat="1" ht="12">
      <c r="A216" s="13"/>
      <c r="B216" s="215"/>
      <c r="C216" s="216"/>
      <c r="D216" s="217" t="s">
        <v>128</v>
      </c>
      <c r="E216" s="218" t="s">
        <v>19</v>
      </c>
      <c r="F216" s="219" t="s">
        <v>129</v>
      </c>
      <c r="G216" s="216"/>
      <c r="H216" s="220">
        <v>3.536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6" t="s">
        <v>128</v>
      </c>
      <c r="AU216" s="226" t="s">
        <v>81</v>
      </c>
      <c r="AV216" s="13" t="s">
        <v>81</v>
      </c>
      <c r="AW216" s="13" t="s">
        <v>35</v>
      </c>
      <c r="AX216" s="13" t="s">
        <v>79</v>
      </c>
      <c r="AY216" s="226" t="s">
        <v>116</v>
      </c>
    </row>
    <row r="217" spans="1:65" s="2" customFormat="1" ht="24.15" customHeight="1">
      <c r="A217" s="38"/>
      <c r="B217" s="39"/>
      <c r="C217" s="197" t="s">
        <v>385</v>
      </c>
      <c r="D217" s="197" t="s">
        <v>119</v>
      </c>
      <c r="E217" s="198" t="s">
        <v>386</v>
      </c>
      <c r="F217" s="199" t="s">
        <v>387</v>
      </c>
      <c r="G217" s="200" t="s">
        <v>122</v>
      </c>
      <c r="H217" s="201">
        <v>3.546</v>
      </c>
      <c r="I217" s="202"/>
      <c r="J217" s="203">
        <f>ROUND(I217*H217,2)</f>
        <v>0</v>
      </c>
      <c r="K217" s="199" t="s">
        <v>123</v>
      </c>
      <c r="L217" s="44"/>
      <c r="M217" s="204" t="s">
        <v>19</v>
      </c>
      <c r="N217" s="205" t="s">
        <v>45</v>
      </c>
      <c r="O217" s="84"/>
      <c r="P217" s="206">
        <f>O217*H217</f>
        <v>0</v>
      </c>
      <c r="Q217" s="206">
        <v>0.0052</v>
      </c>
      <c r="R217" s="206">
        <f>Q217*H217</f>
        <v>0.0184392</v>
      </c>
      <c r="S217" s="206">
        <v>0</v>
      </c>
      <c r="T217" s="20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8" t="s">
        <v>219</v>
      </c>
      <c r="AT217" s="208" t="s">
        <v>119</v>
      </c>
      <c r="AU217" s="208" t="s">
        <v>81</v>
      </c>
      <c r="AY217" s="17" t="s">
        <v>116</v>
      </c>
      <c r="BE217" s="209">
        <f>IF(N217="základní",J217,0)</f>
        <v>0</v>
      </c>
      <c r="BF217" s="209">
        <f>IF(N217="snížená",J217,0)</f>
        <v>0</v>
      </c>
      <c r="BG217" s="209">
        <f>IF(N217="zákl. přenesená",J217,0)</f>
        <v>0</v>
      </c>
      <c r="BH217" s="209">
        <f>IF(N217="sníž. přenesená",J217,0)</f>
        <v>0</v>
      </c>
      <c r="BI217" s="209">
        <f>IF(N217="nulová",J217,0)</f>
        <v>0</v>
      </c>
      <c r="BJ217" s="17" t="s">
        <v>79</v>
      </c>
      <c r="BK217" s="209">
        <f>ROUND(I217*H217,2)</f>
        <v>0</v>
      </c>
      <c r="BL217" s="17" t="s">
        <v>219</v>
      </c>
      <c r="BM217" s="208" t="s">
        <v>388</v>
      </c>
    </row>
    <row r="218" spans="1:47" s="2" customFormat="1" ht="12">
      <c r="A218" s="38"/>
      <c r="B218" s="39"/>
      <c r="C218" s="40"/>
      <c r="D218" s="210" t="s">
        <v>126</v>
      </c>
      <c r="E218" s="40"/>
      <c r="F218" s="211" t="s">
        <v>389</v>
      </c>
      <c r="G218" s="40"/>
      <c r="H218" s="40"/>
      <c r="I218" s="212"/>
      <c r="J218" s="40"/>
      <c r="K218" s="40"/>
      <c r="L218" s="44"/>
      <c r="M218" s="213"/>
      <c r="N218" s="214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126</v>
      </c>
      <c r="AU218" s="17" t="s">
        <v>81</v>
      </c>
    </row>
    <row r="219" spans="1:65" s="2" customFormat="1" ht="16.5" customHeight="1">
      <c r="A219" s="38"/>
      <c r="B219" s="39"/>
      <c r="C219" s="227" t="s">
        <v>390</v>
      </c>
      <c r="D219" s="227" t="s">
        <v>143</v>
      </c>
      <c r="E219" s="228" t="s">
        <v>391</v>
      </c>
      <c r="F219" s="229" t="s">
        <v>392</v>
      </c>
      <c r="G219" s="230" t="s">
        <v>122</v>
      </c>
      <c r="H219" s="231">
        <v>3.901</v>
      </c>
      <c r="I219" s="232"/>
      <c r="J219" s="233">
        <f>ROUND(I219*H219,2)</f>
        <v>0</v>
      </c>
      <c r="K219" s="229" t="s">
        <v>123</v>
      </c>
      <c r="L219" s="234"/>
      <c r="M219" s="235" t="s">
        <v>19</v>
      </c>
      <c r="N219" s="236" t="s">
        <v>45</v>
      </c>
      <c r="O219" s="84"/>
      <c r="P219" s="206">
        <f>O219*H219</f>
        <v>0</v>
      </c>
      <c r="Q219" s="206">
        <v>0.0126</v>
      </c>
      <c r="R219" s="206">
        <f>Q219*H219</f>
        <v>0.0491526</v>
      </c>
      <c r="S219" s="206">
        <v>0</v>
      </c>
      <c r="T219" s="20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08" t="s">
        <v>298</v>
      </c>
      <c r="AT219" s="208" t="s">
        <v>143</v>
      </c>
      <c r="AU219" s="208" t="s">
        <v>81</v>
      </c>
      <c r="AY219" s="17" t="s">
        <v>116</v>
      </c>
      <c r="BE219" s="209">
        <f>IF(N219="základní",J219,0)</f>
        <v>0</v>
      </c>
      <c r="BF219" s="209">
        <f>IF(N219="snížená",J219,0)</f>
        <v>0</v>
      </c>
      <c r="BG219" s="209">
        <f>IF(N219="zákl. přenesená",J219,0)</f>
        <v>0</v>
      </c>
      <c r="BH219" s="209">
        <f>IF(N219="sníž. přenesená",J219,0)</f>
        <v>0</v>
      </c>
      <c r="BI219" s="209">
        <f>IF(N219="nulová",J219,0)</f>
        <v>0</v>
      </c>
      <c r="BJ219" s="17" t="s">
        <v>79</v>
      </c>
      <c r="BK219" s="209">
        <f>ROUND(I219*H219,2)</f>
        <v>0</v>
      </c>
      <c r="BL219" s="17" t="s">
        <v>219</v>
      </c>
      <c r="BM219" s="208" t="s">
        <v>393</v>
      </c>
    </row>
    <row r="220" spans="1:51" s="13" customFormat="1" ht="12">
      <c r="A220" s="13"/>
      <c r="B220" s="215"/>
      <c r="C220" s="216"/>
      <c r="D220" s="217" t="s">
        <v>128</v>
      </c>
      <c r="E220" s="216"/>
      <c r="F220" s="219" t="s">
        <v>394</v>
      </c>
      <c r="G220" s="216"/>
      <c r="H220" s="220">
        <v>3.901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6" t="s">
        <v>128</v>
      </c>
      <c r="AU220" s="226" t="s">
        <v>81</v>
      </c>
      <c r="AV220" s="13" t="s">
        <v>81</v>
      </c>
      <c r="AW220" s="13" t="s">
        <v>4</v>
      </c>
      <c r="AX220" s="13" t="s">
        <v>79</v>
      </c>
      <c r="AY220" s="226" t="s">
        <v>116</v>
      </c>
    </row>
    <row r="221" spans="1:65" s="2" customFormat="1" ht="24.15" customHeight="1">
      <c r="A221" s="38"/>
      <c r="B221" s="39"/>
      <c r="C221" s="197" t="s">
        <v>395</v>
      </c>
      <c r="D221" s="197" t="s">
        <v>119</v>
      </c>
      <c r="E221" s="198" t="s">
        <v>396</v>
      </c>
      <c r="F221" s="199" t="s">
        <v>397</v>
      </c>
      <c r="G221" s="200" t="s">
        <v>212</v>
      </c>
      <c r="H221" s="201">
        <v>0.069</v>
      </c>
      <c r="I221" s="202"/>
      <c r="J221" s="203">
        <f>ROUND(I221*H221,2)</f>
        <v>0</v>
      </c>
      <c r="K221" s="199" t="s">
        <v>123</v>
      </c>
      <c r="L221" s="44"/>
      <c r="M221" s="204" t="s">
        <v>19</v>
      </c>
      <c r="N221" s="205" t="s">
        <v>45</v>
      </c>
      <c r="O221" s="84"/>
      <c r="P221" s="206">
        <f>O221*H221</f>
        <v>0</v>
      </c>
      <c r="Q221" s="206">
        <v>0</v>
      </c>
      <c r="R221" s="206">
        <f>Q221*H221</f>
        <v>0</v>
      </c>
      <c r="S221" s="206">
        <v>0</v>
      </c>
      <c r="T221" s="20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8" t="s">
        <v>219</v>
      </c>
      <c r="AT221" s="208" t="s">
        <v>119</v>
      </c>
      <c r="AU221" s="208" t="s">
        <v>81</v>
      </c>
      <c r="AY221" s="17" t="s">
        <v>116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7" t="s">
        <v>79</v>
      </c>
      <c r="BK221" s="209">
        <f>ROUND(I221*H221,2)</f>
        <v>0</v>
      </c>
      <c r="BL221" s="17" t="s">
        <v>219</v>
      </c>
      <c r="BM221" s="208" t="s">
        <v>398</v>
      </c>
    </row>
    <row r="222" spans="1:47" s="2" customFormat="1" ht="12">
      <c r="A222" s="38"/>
      <c r="B222" s="39"/>
      <c r="C222" s="40"/>
      <c r="D222" s="210" t="s">
        <v>126</v>
      </c>
      <c r="E222" s="40"/>
      <c r="F222" s="211" t="s">
        <v>399</v>
      </c>
      <c r="G222" s="40"/>
      <c r="H222" s="40"/>
      <c r="I222" s="212"/>
      <c r="J222" s="40"/>
      <c r="K222" s="40"/>
      <c r="L222" s="44"/>
      <c r="M222" s="213"/>
      <c r="N222" s="214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126</v>
      </c>
      <c r="AU222" s="17" t="s">
        <v>81</v>
      </c>
    </row>
    <row r="223" spans="1:63" s="12" customFormat="1" ht="22.8" customHeight="1">
      <c r="A223" s="12"/>
      <c r="B223" s="181"/>
      <c r="C223" s="182"/>
      <c r="D223" s="183" t="s">
        <v>73</v>
      </c>
      <c r="E223" s="195" t="s">
        <v>400</v>
      </c>
      <c r="F223" s="195" t="s">
        <v>401</v>
      </c>
      <c r="G223" s="182"/>
      <c r="H223" s="182"/>
      <c r="I223" s="185"/>
      <c r="J223" s="196">
        <f>BK223</f>
        <v>0</v>
      </c>
      <c r="K223" s="182"/>
      <c r="L223" s="187"/>
      <c r="M223" s="188"/>
      <c r="N223" s="189"/>
      <c r="O223" s="189"/>
      <c r="P223" s="190">
        <f>SUM(P224:P235)</f>
        <v>0</v>
      </c>
      <c r="Q223" s="189"/>
      <c r="R223" s="190">
        <f>SUM(R224:R235)</f>
        <v>0.18625024</v>
      </c>
      <c r="S223" s="189"/>
      <c r="T223" s="191">
        <f>SUM(T224:T235)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92" t="s">
        <v>81</v>
      </c>
      <c r="AT223" s="193" t="s">
        <v>73</v>
      </c>
      <c r="AU223" s="193" t="s">
        <v>79</v>
      </c>
      <c r="AY223" s="192" t="s">
        <v>116</v>
      </c>
      <c r="BK223" s="194">
        <f>SUM(BK224:BK235)</f>
        <v>0</v>
      </c>
    </row>
    <row r="224" spans="1:65" s="2" customFormat="1" ht="16.5" customHeight="1">
      <c r="A224" s="38"/>
      <c r="B224" s="39"/>
      <c r="C224" s="197" t="s">
        <v>402</v>
      </c>
      <c r="D224" s="197" t="s">
        <v>119</v>
      </c>
      <c r="E224" s="198" t="s">
        <v>403</v>
      </c>
      <c r="F224" s="199" t="s">
        <v>404</v>
      </c>
      <c r="G224" s="200" t="s">
        <v>122</v>
      </c>
      <c r="H224" s="201">
        <v>211.648</v>
      </c>
      <c r="I224" s="202"/>
      <c r="J224" s="203">
        <f>ROUND(I224*H224,2)</f>
        <v>0</v>
      </c>
      <c r="K224" s="199" t="s">
        <v>123</v>
      </c>
      <c r="L224" s="44"/>
      <c r="M224" s="204" t="s">
        <v>19</v>
      </c>
      <c r="N224" s="205" t="s">
        <v>45</v>
      </c>
      <c r="O224" s="84"/>
      <c r="P224" s="206">
        <f>O224*H224</f>
        <v>0</v>
      </c>
      <c r="Q224" s="206">
        <v>0</v>
      </c>
      <c r="R224" s="206">
        <f>Q224*H224</f>
        <v>0</v>
      </c>
      <c r="S224" s="206">
        <v>0</v>
      </c>
      <c r="T224" s="207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8" t="s">
        <v>219</v>
      </c>
      <c r="AT224" s="208" t="s">
        <v>119</v>
      </c>
      <c r="AU224" s="208" t="s">
        <v>81</v>
      </c>
      <c r="AY224" s="17" t="s">
        <v>116</v>
      </c>
      <c r="BE224" s="209">
        <f>IF(N224="základní",J224,0)</f>
        <v>0</v>
      </c>
      <c r="BF224" s="209">
        <f>IF(N224="snížená",J224,0)</f>
        <v>0</v>
      </c>
      <c r="BG224" s="209">
        <f>IF(N224="zákl. přenesená",J224,0)</f>
        <v>0</v>
      </c>
      <c r="BH224" s="209">
        <f>IF(N224="sníž. přenesená",J224,0)</f>
        <v>0</v>
      </c>
      <c r="BI224" s="209">
        <f>IF(N224="nulová",J224,0)</f>
        <v>0</v>
      </c>
      <c r="BJ224" s="17" t="s">
        <v>79</v>
      </c>
      <c r="BK224" s="209">
        <f>ROUND(I224*H224,2)</f>
        <v>0</v>
      </c>
      <c r="BL224" s="17" t="s">
        <v>219</v>
      </c>
      <c r="BM224" s="208" t="s">
        <v>405</v>
      </c>
    </row>
    <row r="225" spans="1:47" s="2" customFormat="1" ht="12">
      <c r="A225" s="38"/>
      <c r="B225" s="39"/>
      <c r="C225" s="40"/>
      <c r="D225" s="210" t="s">
        <v>126</v>
      </c>
      <c r="E225" s="40"/>
      <c r="F225" s="211" t="s">
        <v>406</v>
      </c>
      <c r="G225" s="40"/>
      <c r="H225" s="40"/>
      <c r="I225" s="212"/>
      <c r="J225" s="40"/>
      <c r="K225" s="40"/>
      <c r="L225" s="44"/>
      <c r="M225" s="213"/>
      <c r="N225" s="214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126</v>
      </c>
      <c r="AU225" s="17" t="s">
        <v>81</v>
      </c>
    </row>
    <row r="226" spans="1:51" s="13" customFormat="1" ht="12">
      <c r="A226" s="13"/>
      <c r="B226" s="215"/>
      <c r="C226" s="216"/>
      <c r="D226" s="217" t="s">
        <v>128</v>
      </c>
      <c r="E226" s="218" t="s">
        <v>19</v>
      </c>
      <c r="F226" s="219" t="s">
        <v>407</v>
      </c>
      <c r="G226" s="216"/>
      <c r="H226" s="220">
        <v>48.096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6" t="s">
        <v>128</v>
      </c>
      <c r="AU226" s="226" t="s">
        <v>81</v>
      </c>
      <c r="AV226" s="13" t="s">
        <v>81</v>
      </c>
      <c r="AW226" s="13" t="s">
        <v>35</v>
      </c>
      <c r="AX226" s="13" t="s">
        <v>74</v>
      </c>
      <c r="AY226" s="226" t="s">
        <v>116</v>
      </c>
    </row>
    <row r="227" spans="1:51" s="13" customFormat="1" ht="12">
      <c r="A227" s="13"/>
      <c r="B227" s="215"/>
      <c r="C227" s="216"/>
      <c r="D227" s="217" t="s">
        <v>128</v>
      </c>
      <c r="E227" s="218" t="s">
        <v>19</v>
      </c>
      <c r="F227" s="219" t="s">
        <v>408</v>
      </c>
      <c r="G227" s="216"/>
      <c r="H227" s="220">
        <v>101.92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6" t="s">
        <v>128</v>
      </c>
      <c r="AU227" s="226" t="s">
        <v>81</v>
      </c>
      <c r="AV227" s="13" t="s">
        <v>81</v>
      </c>
      <c r="AW227" s="13" t="s">
        <v>35</v>
      </c>
      <c r="AX227" s="13" t="s">
        <v>74</v>
      </c>
      <c r="AY227" s="226" t="s">
        <v>116</v>
      </c>
    </row>
    <row r="228" spans="1:51" s="13" customFormat="1" ht="12">
      <c r="A228" s="13"/>
      <c r="B228" s="215"/>
      <c r="C228" s="216"/>
      <c r="D228" s="217" t="s">
        <v>128</v>
      </c>
      <c r="E228" s="218" t="s">
        <v>19</v>
      </c>
      <c r="F228" s="219" t="s">
        <v>409</v>
      </c>
      <c r="G228" s="216"/>
      <c r="H228" s="220">
        <v>40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6" t="s">
        <v>128</v>
      </c>
      <c r="AU228" s="226" t="s">
        <v>81</v>
      </c>
      <c r="AV228" s="13" t="s">
        <v>81</v>
      </c>
      <c r="AW228" s="13" t="s">
        <v>35</v>
      </c>
      <c r="AX228" s="13" t="s">
        <v>74</v>
      </c>
      <c r="AY228" s="226" t="s">
        <v>116</v>
      </c>
    </row>
    <row r="229" spans="1:51" s="13" customFormat="1" ht="12">
      <c r="A229" s="13"/>
      <c r="B229" s="215"/>
      <c r="C229" s="216"/>
      <c r="D229" s="217" t="s">
        <v>128</v>
      </c>
      <c r="E229" s="218" t="s">
        <v>19</v>
      </c>
      <c r="F229" s="219" t="s">
        <v>410</v>
      </c>
      <c r="G229" s="216"/>
      <c r="H229" s="220">
        <v>12.16</v>
      </c>
      <c r="I229" s="221"/>
      <c r="J229" s="216"/>
      <c r="K229" s="216"/>
      <c r="L229" s="222"/>
      <c r="M229" s="223"/>
      <c r="N229" s="224"/>
      <c r="O229" s="224"/>
      <c r="P229" s="224"/>
      <c r="Q229" s="224"/>
      <c r="R229" s="224"/>
      <c r="S229" s="224"/>
      <c r="T229" s="22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6" t="s">
        <v>128</v>
      </c>
      <c r="AU229" s="226" t="s">
        <v>81</v>
      </c>
      <c r="AV229" s="13" t="s">
        <v>81</v>
      </c>
      <c r="AW229" s="13" t="s">
        <v>35</v>
      </c>
      <c r="AX229" s="13" t="s">
        <v>74</v>
      </c>
      <c r="AY229" s="226" t="s">
        <v>116</v>
      </c>
    </row>
    <row r="230" spans="1:51" s="13" customFormat="1" ht="12">
      <c r="A230" s="13"/>
      <c r="B230" s="215"/>
      <c r="C230" s="216"/>
      <c r="D230" s="217" t="s">
        <v>128</v>
      </c>
      <c r="E230" s="218" t="s">
        <v>19</v>
      </c>
      <c r="F230" s="219" t="s">
        <v>411</v>
      </c>
      <c r="G230" s="216"/>
      <c r="H230" s="220">
        <v>9.472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6" t="s">
        <v>128</v>
      </c>
      <c r="AU230" s="226" t="s">
        <v>81</v>
      </c>
      <c r="AV230" s="13" t="s">
        <v>81</v>
      </c>
      <c r="AW230" s="13" t="s">
        <v>35</v>
      </c>
      <c r="AX230" s="13" t="s">
        <v>74</v>
      </c>
      <c r="AY230" s="226" t="s">
        <v>116</v>
      </c>
    </row>
    <row r="231" spans="1:51" s="14" customFormat="1" ht="12">
      <c r="A231" s="14"/>
      <c r="B231" s="237"/>
      <c r="C231" s="238"/>
      <c r="D231" s="217" t="s">
        <v>128</v>
      </c>
      <c r="E231" s="239" t="s">
        <v>19</v>
      </c>
      <c r="F231" s="240" t="s">
        <v>157</v>
      </c>
      <c r="G231" s="238"/>
      <c r="H231" s="241">
        <v>211.648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7" t="s">
        <v>128</v>
      </c>
      <c r="AU231" s="247" t="s">
        <v>81</v>
      </c>
      <c r="AV231" s="14" t="s">
        <v>124</v>
      </c>
      <c r="AW231" s="14" t="s">
        <v>35</v>
      </c>
      <c r="AX231" s="14" t="s">
        <v>79</v>
      </c>
      <c r="AY231" s="247" t="s">
        <v>116</v>
      </c>
    </row>
    <row r="232" spans="1:65" s="2" customFormat="1" ht="16.5" customHeight="1">
      <c r="A232" s="38"/>
      <c r="B232" s="39"/>
      <c r="C232" s="197" t="s">
        <v>412</v>
      </c>
      <c r="D232" s="197" t="s">
        <v>119</v>
      </c>
      <c r="E232" s="198" t="s">
        <v>413</v>
      </c>
      <c r="F232" s="199" t="s">
        <v>414</v>
      </c>
      <c r="G232" s="200" t="s">
        <v>122</v>
      </c>
      <c r="H232" s="201">
        <v>211.648</v>
      </c>
      <c r="I232" s="202"/>
      <c r="J232" s="203">
        <f>ROUND(I232*H232,2)</f>
        <v>0</v>
      </c>
      <c r="K232" s="199" t="s">
        <v>123</v>
      </c>
      <c r="L232" s="44"/>
      <c r="M232" s="204" t="s">
        <v>19</v>
      </c>
      <c r="N232" s="205" t="s">
        <v>45</v>
      </c>
      <c r="O232" s="84"/>
      <c r="P232" s="206">
        <f>O232*H232</f>
        <v>0</v>
      </c>
      <c r="Q232" s="206">
        <v>0.00034</v>
      </c>
      <c r="R232" s="206">
        <f>Q232*H232</f>
        <v>0.07196032000000001</v>
      </c>
      <c r="S232" s="206">
        <v>0</v>
      </c>
      <c r="T232" s="20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8" t="s">
        <v>219</v>
      </c>
      <c r="AT232" s="208" t="s">
        <v>119</v>
      </c>
      <c r="AU232" s="208" t="s">
        <v>81</v>
      </c>
      <c r="AY232" s="17" t="s">
        <v>116</v>
      </c>
      <c r="BE232" s="209">
        <f>IF(N232="základní",J232,0)</f>
        <v>0</v>
      </c>
      <c r="BF232" s="209">
        <f>IF(N232="snížená",J232,0)</f>
        <v>0</v>
      </c>
      <c r="BG232" s="209">
        <f>IF(N232="zákl. přenesená",J232,0)</f>
        <v>0</v>
      </c>
      <c r="BH232" s="209">
        <f>IF(N232="sníž. přenesená",J232,0)</f>
        <v>0</v>
      </c>
      <c r="BI232" s="209">
        <f>IF(N232="nulová",J232,0)</f>
        <v>0</v>
      </c>
      <c r="BJ232" s="17" t="s">
        <v>79</v>
      </c>
      <c r="BK232" s="209">
        <f>ROUND(I232*H232,2)</f>
        <v>0</v>
      </c>
      <c r="BL232" s="17" t="s">
        <v>219</v>
      </c>
      <c r="BM232" s="208" t="s">
        <v>415</v>
      </c>
    </row>
    <row r="233" spans="1:47" s="2" customFormat="1" ht="12">
      <c r="A233" s="38"/>
      <c r="B233" s="39"/>
      <c r="C233" s="40"/>
      <c r="D233" s="210" t="s">
        <v>126</v>
      </c>
      <c r="E233" s="40"/>
      <c r="F233" s="211" t="s">
        <v>416</v>
      </c>
      <c r="G233" s="40"/>
      <c r="H233" s="40"/>
      <c r="I233" s="212"/>
      <c r="J233" s="40"/>
      <c r="K233" s="40"/>
      <c r="L233" s="44"/>
      <c r="M233" s="213"/>
      <c r="N233" s="214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126</v>
      </c>
      <c r="AU233" s="17" t="s">
        <v>81</v>
      </c>
    </row>
    <row r="234" spans="1:65" s="2" customFormat="1" ht="24.15" customHeight="1">
      <c r="A234" s="38"/>
      <c r="B234" s="39"/>
      <c r="C234" s="197" t="s">
        <v>417</v>
      </c>
      <c r="D234" s="197" t="s">
        <v>119</v>
      </c>
      <c r="E234" s="198" t="s">
        <v>418</v>
      </c>
      <c r="F234" s="199" t="s">
        <v>419</v>
      </c>
      <c r="G234" s="200" t="s">
        <v>122</v>
      </c>
      <c r="H234" s="201">
        <v>211.648</v>
      </c>
      <c r="I234" s="202"/>
      <c r="J234" s="203">
        <f>ROUND(I234*H234,2)</f>
        <v>0</v>
      </c>
      <c r="K234" s="199" t="s">
        <v>123</v>
      </c>
      <c r="L234" s="44"/>
      <c r="M234" s="204" t="s">
        <v>19</v>
      </c>
      <c r="N234" s="205" t="s">
        <v>45</v>
      </c>
      <c r="O234" s="84"/>
      <c r="P234" s="206">
        <f>O234*H234</f>
        <v>0</v>
      </c>
      <c r="Q234" s="206">
        <v>0.00054</v>
      </c>
      <c r="R234" s="206">
        <f>Q234*H234</f>
        <v>0.11428992</v>
      </c>
      <c r="S234" s="206">
        <v>0</v>
      </c>
      <c r="T234" s="20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08" t="s">
        <v>219</v>
      </c>
      <c r="AT234" s="208" t="s">
        <v>119</v>
      </c>
      <c r="AU234" s="208" t="s">
        <v>81</v>
      </c>
      <c r="AY234" s="17" t="s">
        <v>116</v>
      </c>
      <c r="BE234" s="209">
        <f>IF(N234="základní",J234,0)</f>
        <v>0</v>
      </c>
      <c r="BF234" s="209">
        <f>IF(N234="snížená",J234,0)</f>
        <v>0</v>
      </c>
      <c r="BG234" s="209">
        <f>IF(N234="zákl. přenesená",J234,0)</f>
        <v>0</v>
      </c>
      <c r="BH234" s="209">
        <f>IF(N234="sníž. přenesená",J234,0)</f>
        <v>0</v>
      </c>
      <c r="BI234" s="209">
        <f>IF(N234="nulová",J234,0)</f>
        <v>0</v>
      </c>
      <c r="BJ234" s="17" t="s">
        <v>79</v>
      </c>
      <c r="BK234" s="209">
        <f>ROUND(I234*H234,2)</f>
        <v>0</v>
      </c>
      <c r="BL234" s="17" t="s">
        <v>219</v>
      </c>
      <c r="BM234" s="208" t="s">
        <v>420</v>
      </c>
    </row>
    <row r="235" spans="1:47" s="2" customFormat="1" ht="12">
      <c r="A235" s="38"/>
      <c r="B235" s="39"/>
      <c r="C235" s="40"/>
      <c r="D235" s="210" t="s">
        <v>126</v>
      </c>
      <c r="E235" s="40"/>
      <c r="F235" s="211" t="s">
        <v>421</v>
      </c>
      <c r="G235" s="40"/>
      <c r="H235" s="40"/>
      <c r="I235" s="212"/>
      <c r="J235" s="40"/>
      <c r="K235" s="40"/>
      <c r="L235" s="44"/>
      <c r="M235" s="213"/>
      <c r="N235" s="214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126</v>
      </c>
      <c r="AU235" s="17" t="s">
        <v>81</v>
      </c>
    </row>
    <row r="236" spans="1:63" s="12" customFormat="1" ht="22.8" customHeight="1">
      <c r="A236" s="12"/>
      <c r="B236" s="181"/>
      <c r="C236" s="182"/>
      <c r="D236" s="183" t="s">
        <v>73</v>
      </c>
      <c r="E236" s="195" t="s">
        <v>422</v>
      </c>
      <c r="F236" s="195" t="s">
        <v>423</v>
      </c>
      <c r="G236" s="182"/>
      <c r="H236" s="182"/>
      <c r="I236" s="185"/>
      <c r="J236" s="196">
        <f>BK236</f>
        <v>0</v>
      </c>
      <c r="K236" s="182"/>
      <c r="L236" s="187"/>
      <c r="M236" s="188"/>
      <c r="N236" s="189"/>
      <c r="O236" s="189"/>
      <c r="P236" s="190">
        <f>SUM(P237:P249)</f>
        <v>0</v>
      </c>
      <c r="Q236" s="189"/>
      <c r="R236" s="190">
        <f>SUM(R237:R249)</f>
        <v>0.22870878</v>
      </c>
      <c r="S236" s="189"/>
      <c r="T236" s="191">
        <f>SUM(T237:T249)</f>
        <v>0.07457894999999999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92" t="s">
        <v>81</v>
      </c>
      <c r="AT236" s="193" t="s">
        <v>73</v>
      </c>
      <c r="AU236" s="193" t="s">
        <v>79</v>
      </c>
      <c r="AY236" s="192" t="s">
        <v>116</v>
      </c>
      <c r="BK236" s="194">
        <f>SUM(BK237:BK249)</f>
        <v>0</v>
      </c>
    </row>
    <row r="237" spans="1:65" s="2" customFormat="1" ht="16.5" customHeight="1">
      <c r="A237" s="38"/>
      <c r="B237" s="39"/>
      <c r="C237" s="197" t="s">
        <v>424</v>
      </c>
      <c r="D237" s="197" t="s">
        <v>119</v>
      </c>
      <c r="E237" s="198" t="s">
        <v>425</v>
      </c>
      <c r="F237" s="199" t="s">
        <v>426</v>
      </c>
      <c r="G237" s="200" t="s">
        <v>122</v>
      </c>
      <c r="H237" s="201">
        <v>497.193</v>
      </c>
      <c r="I237" s="202"/>
      <c r="J237" s="203">
        <f>ROUND(I237*H237,2)</f>
        <v>0</v>
      </c>
      <c r="K237" s="199" t="s">
        <v>123</v>
      </c>
      <c r="L237" s="44"/>
      <c r="M237" s="204" t="s">
        <v>19</v>
      </c>
      <c r="N237" s="205" t="s">
        <v>45</v>
      </c>
      <c r="O237" s="84"/>
      <c r="P237" s="206">
        <f>O237*H237</f>
        <v>0</v>
      </c>
      <c r="Q237" s="206">
        <v>0</v>
      </c>
      <c r="R237" s="206">
        <f>Q237*H237</f>
        <v>0</v>
      </c>
      <c r="S237" s="206">
        <v>0.00015</v>
      </c>
      <c r="T237" s="207">
        <f>S237*H237</f>
        <v>0.07457894999999999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08" t="s">
        <v>219</v>
      </c>
      <c r="AT237" s="208" t="s">
        <v>119</v>
      </c>
      <c r="AU237" s="208" t="s">
        <v>81</v>
      </c>
      <c r="AY237" s="17" t="s">
        <v>116</v>
      </c>
      <c r="BE237" s="209">
        <f>IF(N237="základní",J237,0)</f>
        <v>0</v>
      </c>
      <c r="BF237" s="209">
        <f>IF(N237="snížená",J237,0)</f>
        <v>0</v>
      </c>
      <c r="BG237" s="209">
        <f>IF(N237="zákl. přenesená",J237,0)</f>
        <v>0</v>
      </c>
      <c r="BH237" s="209">
        <f>IF(N237="sníž. přenesená",J237,0)</f>
        <v>0</v>
      </c>
      <c r="BI237" s="209">
        <f>IF(N237="nulová",J237,0)</f>
        <v>0</v>
      </c>
      <c r="BJ237" s="17" t="s">
        <v>79</v>
      </c>
      <c r="BK237" s="209">
        <f>ROUND(I237*H237,2)</f>
        <v>0</v>
      </c>
      <c r="BL237" s="17" t="s">
        <v>219</v>
      </c>
      <c r="BM237" s="208" t="s">
        <v>427</v>
      </c>
    </row>
    <row r="238" spans="1:47" s="2" customFormat="1" ht="12">
      <c r="A238" s="38"/>
      <c r="B238" s="39"/>
      <c r="C238" s="40"/>
      <c r="D238" s="210" t="s">
        <v>126</v>
      </c>
      <c r="E238" s="40"/>
      <c r="F238" s="211" t="s">
        <v>428</v>
      </c>
      <c r="G238" s="40"/>
      <c r="H238" s="40"/>
      <c r="I238" s="212"/>
      <c r="J238" s="40"/>
      <c r="K238" s="40"/>
      <c r="L238" s="44"/>
      <c r="M238" s="213"/>
      <c r="N238" s="214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126</v>
      </c>
      <c r="AU238" s="17" t="s">
        <v>81</v>
      </c>
    </row>
    <row r="239" spans="1:51" s="13" customFormat="1" ht="12">
      <c r="A239" s="13"/>
      <c r="B239" s="215"/>
      <c r="C239" s="216"/>
      <c r="D239" s="217" t="s">
        <v>128</v>
      </c>
      <c r="E239" s="218" t="s">
        <v>19</v>
      </c>
      <c r="F239" s="219" t="s">
        <v>429</v>
      </c>
      <c r="G239" s="216"/>
      <c r="H239" s="220">
        <v>101.673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6" t="s">
        <v>128</v>
      </c>
      <c r="AU239" s="226" t="s">
        <v>81</v>
      </c>
      <c r="AV239" s="13" t="s">
        <v>81</v>
      </c>
      <c r="AW239" s="13" t="s">
        <v>35</v>
      </c>
      <c r="AX239" s="13" t="s">
        <v>74</v>
      </c>
      <c r="AY239" s="226" t="s">
        <v>116</v>
      </c>
    </row>
    <row r="240" spans="1:51" s="13" customFormat="1" ht="12">
      <c r="A240" s="13"/>
      <c r="B240" s="215"/>
      <c r="C240" s="216"/>
      <c r="D240" s="217" t="s">
        <v>128</v>
      </c>
      <c r="E240" s="218" t="s">
        <v>19</v>
      </c>
      <c r="F240" s="219" t="s">
        <v>430</v>
      </c>
      <c r="G240" s="216"/>
      <c r="H240" s="220">
        <v>271.4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6" t="s">
        <v>128</v>
      </c>
      <c r="AU240" s="226" t="s">
        <v>81</v>
      </c>
      <c r="AV240" s="13" t="s">
        <v>81</v>
      </c>
      <c r="AW240" s="13" t="s">
        <v>35</v>
      </c>
      <c r="AX240" s="13" t="s">
        <v>74</v>
      </c>
      <c r="AY240" s="226" t="s">
        <v>116</v>
      </c>
    </row>
    <row r="241" spans="1:51" s="13" customFormat="1" ht="12">
      <c r="A241" s="13"/>
      <c r="B241" s="215"/>
      <c r="C241" s="216"/>
      <c r="D241" s="217" t="s">
        <v>128</v>
      </c>
      <c r="E241" s="218" t="s">
        <v>19</v>
      </c>
      <c r="F241" s="219" t="s">
        <v>431</v>
      </c>
      <c r="G241" s="216"/>
      <c r="H241" s="220">
        <v>69.2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6" t="s">
        <v>128</v>
      </c>
      <c r="AU241" s="226" t="s">
        <v>81</v>
      </c>
      <c r="AV241" s="13" t="s">
        <v>81</v>
      </c>
      <c r="AW241" s="13" t="s">
        <v>35</v>
      </c>
      <c r="AX241" s="13" t="s">
        <v>74</v>
      </c>
      <c r="AY241" s="226" t="s">
        <v>116</v>
      </c>
    </row>
    <row r="242" spans="1:51" s="13" customFormat="1" ht="12">
      <c r="A242" s="13"/>
      <c r="B242" s="215"/>
      <c r="C242" s="216"/>
      <c r="D242" s="217" t="s">
        <v>128</v>
      </c>
      <c r="E242" s="218" t="s">
        <v>19</v>
      </c>
      <c r="F242" s="219" t="s">
        <v>432</v>
      </c>
      <c r="G242" s="216"/>
      <c r="H242" s="220">
        <v>18.6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6" t="s">
        <v>128</v>
      </c>
      <c r="AU242" s="226" t="s">
        <v>81</v>
      </c>
      <c r="AV242" s="13" t="s">
        <v>81</v>
      </c>
      <c r="AW242" s="13" t="s">
        <v>35</v>
      </c>
      <c r="AX242" s="13" t="s">
        <v>74</v>
      </c>
      <c r="AY242" s="226" t="s">
        <v>116</v>
      </c>
    </row>
    <row r="243" spans="1:51" s="13" customFormat="1" ht="12">
      <c r="A243" s="13"/>
      <c r="B243" s="215"/>
      <c r="C243" s="216"/>
      <c r="D243" s="217" t="s">
        <v>128</v>
      </c>
      <c r="E243" s="218" t="s">
        <v>19</v>
      </c>
      <c r="F243" s="219" t="s">
        <v>433</v>
      </c>
      <c r="G243" s="216"/>
      <c r="H243" s="220">
        <v>22.28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6" t="s">
        <v>128</v>
      </c>
      <c r="AU243" s="226" t="s">
        <v>81</v>
      </c>
      <c r="AV243" s="13" t="s">
        <v>81</v>
      </c>
      <c r="AW243" s="13" t="s">
        <v>35</v>
      </c>
      <c r="AX243" s="13" t="s">
        <v>74</v>
      </c>
      <c r="AY243" s="226" t="s">
        <v>116</v>
      </c>
    </row>
    <row r="244" spans="1:51" s="13" customFormat="1" ht="12">
      <c r="A244" s="13"/>
      <c r="B244" s="215"/>
      <c r="C244" s="216"/>
      <c r="D244" s="217" t="s">
        <v>128</v>
      </c>
      <c r="E244" s="218" t="s">
        <v>19</v>
      </c>
      <c r="F244" s="219" t="s">
        <v>434</v>
      </c>
      <c r="G244" s="216"/>
      <c r="H244" s="220">
        <v>14.04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6" t="s">
        <v>128</v>
      </c>
      <c r="AU244" s="226" t="s">
        <v>81</v>
      </c>
      <c r="AV244" s="13" t="s">
        <v>81</v>
      </c>
      <c r="AW244" s="13" t="s">
        <v>35</v>
      </c>
      <c r="AX244" s="13" t="s">
        <v>74</v>
      </c>
      <c r="AY244" s="226" t="s">
        <v>116</v>
      </c>
    </row>
    <row r="245" spans="1:51" s="14" customFormat="1" ht="12">
      <c r="A245" s="14"/>
      <c r="B245" s="237"/>
      <c r="C245" s="238"/>
      <c r="D245" s="217" t="s">
        <v>128</v>
      </c>
      <c r="E245" s="239" t="s">
        <v>19</v>
      </c>
      <c r="F245" s="240" t="s">
        <v>157</v>
      </c>
      <c r="G245" s="238"/>
      <c r="H245" s="241">
        <v>497.19300000000004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128</v>
      </c>
      <c r="AU245" s="247" t="s">
        <v>81</v>
      </c>
      <c r="AV245" s="14" t="s">
        <v>124</v>
      </c>
      <c r="AW245" s="14" t="s">
        <v>35</v>
      </c>
      <c r="AX245" s="14" t="s">
        <v>79</v>
      </c>
      <c r="AY245" s="247" t="s">
        <v>116</v>
      </c>
    </row>
    <row r="246" spans="1:65" s="2" customFormat="1" ht="16.5" customHeight="1">
      <c r="A246" s="38"/>
      <c r="B246" s="39"/>
      <c r="C246" s="197" t="s">
        <v>435</v>
      </c>
      <c r="D246" s="197" t="s">
        <v>119</v>
      </c>
      <c r="E246" s="198" t="s">
        <v>436</v>
      </c>
      <c r="F246" s="199" t="s">
        <v>437</v>
      </c>
      <c r="G246" s="200" t="s">
        <v>122</v>
      </c>
      <c r="H246" s="201">
        <v>497.193</v>
      </c>
      <c r="I246" s="202"/>
      <c r="J246" s="203">
        <f>ROUND(I246*H246,2)</f>
        <v>0</v>
      </c>
      <c r="K246" s="199" t="s">
        <v>123</v>
      </c>
      <c r="L246" s="44"/>
      <c r="M246" s="204" t="s">
        <v>19</v>
      </c>
      <c r="N246" s="205" t="s">
        <v>45</v>
      </c>
      <c r="O246" s="84"/>
      <c r="P246" s="206">
        <f>O246*H246</f>
        <v>0</v>
      </c>
      <c r="Q246" s="206">
        <v>0.0002</v>
      </c>
      <c r="R246" s="206">
        <f>Q246*H246</f>
        <v>0.0994386</v>
      </c>
      <c r="S246" s="206">
        <v>0</v>
      </c>
      <c r="T246" s="20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8" t="s">
        <v>219</v>
      </c>
      <c r="AT246" s="208" t="s">
        <v>119</v>
      </c>
      <c r="AU246" s="208" t="s">
        <v>81</v>
      </c>
      <c r="AY246" s="17" t="s">
        <v>116</v>
      </c>
      <c r="BE246" s="209">
        <f>IF(N246="základní",J246,0)</f>
        <v>0</v>
      </c>
      <c r="BF246" s="209">
        <f>IF(N246="snížená",J246,0)</f>
        <v>0</v>
      </c>
      <c r="BG246" s="209">
        <f>IF(N246="zákl. přenesená",J246,0)</f>
        <v>0</v>
      </c>
      <c r="BH246" s="209">
        <f>IF(N246="sníž. přenesená",J246,0)</f>
        <v>0</v>
      </c>
      <c r="BI246" s="209">
        <f>IF(N246="nulová",J246,0)</f>
        <v>0</v>
      </c>
      <c r="BJ246" s="17" t="s">
        <v>79</v>
      </c>
      <c r="BK246" s="209">
        <f>ROUND(I246*H246,2)</f>
        <v>0</v>
      </c>
      <c r="BL246" s="17" t="s">
        <v>219</v>
      </c>
      <c r="BM246" s="208" t="s">
        <v>438</v>
      </c>
    </row>
    <row r="247" spans="1:47" s="2" customFormat="1" ht="12">
      <c r="A247" s="38"/>
      <c r="B247" s="39"/>
      <c r="C247" s="40"/>
      <c r="D247" s="210" t="s">
        <v>126</v>
      </c>
      <c r="E247" s="40"/>
      <c r="F247" s="211" t="s">
        <v>439</v>
      </c>
      <c r="G247" s="40"/>
      <c r="H247" s="40"/>
      <c r="I247" s="212"/>
      <c r="J247" s="40"/>
      <c r="K247" s="40"/>
      <c r="L247" s="44"/>
      <c r="M247" s="213"/>
      <c r="N247" s="214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126</v>
      </c>
      <c r="AU247" s="17" t="s">
        <v>81</v>
      </c>
    </row>
    <row r="248" spans="1:65" s="2" customFormat="1" ht="24.15" customHeight="1">
      <c r="A248" s="38"/>
      <c r="B248" s="39"/>
      <c r="C248" s="197" t="s">
        <v>440</v>
      </c>
      <c r="D248" s="197" t="s">
        <v>119</v>
      </c>
      <c r="E248" s="198" t="s">
        <v>441</v>
      </c>
      <c r="F248" s="199" t="s">
        <v>442</v>
      </c>
      <c r="G248" s="200" t="s">
        <v>122</v>
      </c>
      <c r="H248" s="201">
        <v>497.193</v>
      </c>
      <c r="I248" s="202"/>
      <c r="J248" s="203">
        <f>ROUND(I248*H248,2)</f>
        <v>0</v>
      </c>
      <c r="K248" s="199" t="s">
        <v>123</v>
      </c>
      <c r="L248" s="44"/>
      <c r="M248" s="204" t="s">
        <v>19</v>
      </c>
      <c r="N248" s="205" t="s">
        <v>45</v>
      </c>
      <c r="O248" s="84"/>
      <c r="P248" s="206">
        <f>O248*H248</f>
        <v>0</v>
      </c>
      <c r="Q248" s="206">
        <v>0.00026</v>
      </c>
      <c r="R248" s="206">
        <f>Q248*H248</f>
        <v>0.12927017999999998</v>
      </c>
      <c r="S248" s="206">
        <v>0</v>
      </c>
      <c r="T248" s="20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08" t="s">
        <v>219</v>
      </c>
      <c r="AT248" s="208" t="s">
        <v>119</v>
      </c>
      <c r="AU248" s="208" t="s">
        <v>81</v>
      </c>
      <c r="AY248" s="17" t="s">
        <v>116</v>
      </c>
      <c r="BE248" s="209">
        <f>IF(N248="základní",J248,0)</f>
        <v>0</v>
      </c>
      <c r="BF248" s="209">
        <f>IF(N248="snížená",J248,0)</f>
        <v>0</v>
      </c>
      <c r="BG248" s="209">
        <f>IF(N248="zákl. přenesená",J248,0)</f>
        <v>0</v>
      </c>
      <c r="BH248" s="209">
        <f>IF(N248="sníž. přenesená",J248,0)</f>
        <v>0</v>
      </c>
      <c r="BI248" s="209">
        <f>IF(N248="nulová",J248,0)</f>
        <v>0</v>
      </c>
      <c r="BJ248" s="17" t="s">
        <v>79</v>
      </c>
      <c r="BK248" s="209">
        <f>ROUND(I248*H248,2)</f>
        <v>0</v>
      </c>
      <c r="BL248" s="17" t="s">
        <v>219</v>
      </c>
      <c r="BM248" s="208" t="s">
        <v>443</v>
      </c>
    </row>
    <row r="249" spans="1:47" s="2" customFormat="1" ht="12">
      <c r="A249" s="38"/>
      <c r="B249" s="39"/>
      <c r="C249" s="40"/>
      <c r="D249" s="210" t="s">
        <v>126</v>
      </c>
      <c r="E249" s="40"/>
      <c r="F249" s="211" t="s">
        <v>444</v>
      </c>
      <c r="G249" s="40"/>
      <c r="H249" s="40"/>
      <c r="I249" s="212"/>
      <c r="J249" s="40"/>
      <c r="K249" s="40"/>
      <c r="L249" s="44"/>
      <c r="M249" s="248"/>
      <c r="N249" s="249"/>
      <c r="O249" s="250"/>
      <c r="P249" s="250"/>
      <c r="Q249" s="250"/>
      <c r="R249" s="250"/>
      <c r="S249" s="250"/>
      <c r="T249" s="251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126</v>
      </c>
      <c r="AU249" s="17" t="s">
        <v>81</v>
      </c>
    </row>
    <row r="250" spans="1:31" s="2" customFormat="1" ht="6.95" customHeight="1">
      <c r="A250" s="38"/>
      <c r="B250" s="59"/>
      <c r="C250" s="60"/>
      <c r="D250" s="60"/>
      <c r="E250" s="60"/>
      <c r="F250" s="60"/>
      <c r="G250" s="60"/>
      <c r="H250" s="60"/>
      <c r="I250" s="60"/>
      <c r="J250" s="60"/>
      <c r="K250" s="60"/>
      <c r="L250" s="44"/>
      <c r="M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</sheetData>
  <sheetProtection password="CC35" sheet="1" objects="1" scenarios="1" formatColumns="0" formatRows="0" autoFilter="0"/>
  <autoFilter ref="C86:K249"/>
  <mergeCells count="6">
    <mergeCell ref="E7:H7"/>
    <mergeCell ref="E16:H16"/>
    <mergeCell ref="E25:H25"/>
    <mergeCell ref="E46:H46"/>
    <mergeCell ref="E79:H79"/>
    <mergeCell ref="L2:V2"/>
  </mergeCells>
  <hyperlinks>
    <hyperlink ref="F91" r:id="rId1" display="https://podminky.urs.cz/item/CS_URS_2022_01/612325113"/>
    <hyperlink ref="F96" r:id="rId2" display="https://podminky.urs.cz/item/CS_URS_2022_01/953942121"/>
    <hyperlink ref="F100" r:id="rId3" display="https://podminky.urs.cz/item/CS_URS_2022_01/721210812"/>
    <hyperlink ref="F105" r:id="rId4" display="https://podminky.urs.cz/item/CS_URS_2022_01/763411811"/>
    <hyperlink ref="F110" r:id="rId5" display="https://podminky.urs.cz/item/CS_URS_2022_01/766825811"/>
    <hyperlink ref="F113" r:id="rId6" display="https://podminky.urs.cz/item/CS_URS_2022_01/771473810"/>
    <hyperlink ref="F119" r:id="rId7" display="https://podminky.urs.cz/item/CS_URS_2022_01/965046111"/>
    <hyperlink ref="F122" r:id="rId8" display="https://podminky.urs.cz/item/CS_URS_2022_01/965046119"/>
    <hyperlink ref="F124" r:id="rId9" display="https://podminky.urs.cz/item/CS_URS_2022_01/965081213"/>
    <hyperlink ref="F127" r:id="rId10" display="https://podminky.urs.cz/item/CS_URS_2022_01/968072455"/>
    <hyperlink ref="F132" r:id="rId11" display="https://podminky.urs.cz/item/CS_URS_2022_01/978059511"/>
    <hyperlink ref="F136" r:id="rId12" display="https://podminky.urs.cz/item/CS_URS_2022_01/997221611"/>
    <hyperlink ref="F138" r:id="rId13" display="https://podminky.urs.cz/item/CS_URS_2022_01/997013501"/>
    <hyperlink ref="F140" r:id="rId14" display="https://podminky.urs.cz/item/CS_URS_2022_01/997013509"/>
    <hyperlink ref="F146" r:id="rId15" display="https://podminky.urs.cz/item/CS_URS_2022_01/998018001"/>
    <hyperlink ref="F150" r:id="rId16" display="https://podminky.urs.cz/item/CS_URS_2022_01/721211511"/>
    <hyperlink ref="F152" r:id="rId17" display="https://podminky.urs.cz/item/CS_URS_2022_01/998721101"/>
    <hyperlink ref="F165" r:id="rId18" display="https://podminky.urs.cz/item/CS_URS_2022_01/767640111"/>
    <hyperlink ref="F169" r:id="rId19" display="https://podminky.urs.cz/item/CS_URS_2022_01/998767101"/>
    <hyperlink ref="F172" r:id="rId20" display="https://podminky.urs.cz/item/CS_URS_2022_01/771121011"/>
    <hyperlink ref="F178" r:id="rId21" display="https://podminky.urs.cz/item/CS_URS_2022_01/771151022"/>
    <hyperlink ref="F180" r:id="rId22" display="https://podminky.urs.cz/item/CS_URS_2022_01/775429121"/>
    <hyperlink ref="F184" r:id="rId23" display="https://podminky.urs.cz/item/CS_URS_2022_01/771161011"/>
    <hyperlink ref="F188" r:id="rId24" display="https://podminky.urs.cz/item/CS_URS_2022_01/771474115"/>
    <hyperlink ref="F194" r:id="rId25" display="https://podminky.urs.cz/item/CS_URS_2022_01/771574226"/>
    <hyperlink ref="F199" r:id="rId26" display="https://podminky.urs.cz/item/CS_URS_2022_01/771591112"/>
    <hyperlink ref="F204" r:id="rId27" display="https://podminky.urs.cz/item/CS_URS_2022_01/771591264"/>
    <hyperlink ref="F212" r:id="rId28" display="https://podminky.urs.cz/item/CS_URS_2022_01/998771101"/>
    <hyperlink ref="F215" r:id="rId29" display="https://podminky.urs.cz/item/CS_URS_2022_01/781121011"/>
    <hyperlink ref="F218" r:id="rId30" display="https://podminky.urs.cz/item/CS_URS_2022_01/781474115"/>
    <hyperlink ref="F222" r:id="rId31" display="https://podminky.urs.cz/item/CS_URS_2022_01/998781101"/>
    <hyperlink ref="F225" r:id="rId32" display="https://podminky.urs.cz/item/CS_URS_2022_01/783801201"/>
    <hyperlink ref="F233" r:id="rId33" display="https://podminky.urs.cz/item/CS_URS_2022_01/783823103"/>
    <hyperlink ref="F235" r:id="rId34" display="https://podminky.urs.cz/item/CS_URS_2022_01/783827401"/>
    <hyperlink ref="F238" r:id="rId35" display="https://podminky.urs.cz/item/CS_URS_2022_01/784111011"/>
    <hyperlink ref="F247" r:id="rId36" display="https://podminky.urs.cz/item/CS_URS_2022_01/784181101"/>
    <hyperlink ref="F249" r:id="rId37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5" customFormat="1" ht="45" customHeight="1">
      <c r="B3" s="256"/>
      <c r="C3" s="257" t="s">
        <v>445</v>
      </c>
      <c r="D3" s="257"/>
      <c r="E3" s="257"/>
      <c r="F3" s="257"/>
      <c r="G3" s="257"/>
      <c r="H3" s="257"/>
      <c r="I3" s="257"/>
      <c r="J3" s="257"/>
      <c r="K3" s="258"/>
    </row>
    <row r="4" spans="2:11" s="1" customFormat="1" ht="25.5" customHeight="1">
      <c r="B4" s="259"/>
      <c r="C4" s="260" t="s">
        <v>446</v>
      </c>
      <c r="D4" s="260"/>
      <c r="E4" s="260"/>
      <c r="F4" s="260"/>
      <c r="G4" s="260"/>
      <c r="H4" s="260"/>
      <c r="I4" s="260"/>
      <c r="J4" s="260"/>
      <c r="K4" s="261"/>
    </row>
    <row r="5" spans="2:11" s="1" customFormat="1" ht="5.25" customHeight="1">
      <c r="B5" s="259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59"/>
      <c r="C6" s="263" t="s">
        <v>447</v>
      </c>
      <c r="D6" s="263"/>
      <c r="E6" s="263"/>
      <c r="F6" s="263"/>
      <c r="G6" s="263"/>
      <c r="H6" s="263"/>
      <c r="I6" s="263"/>
      <c r="J6" s="263"/>
      <c r="K6" s="261"/>
    </row>
    <row r="7" spans="2:11" s="1" customFormat="1" ht="15" customHeight="1">
      <c r="B7" s="264"/>
      <c r="C7" s="263" t="s">
        <v>448</v>
      </c>
      <c r="D7" s="263"/>
      <c r="E7" s="263"/>
      <c r="F7" s="263"/>
      <c r="G7" s="263"/>
      <c r="H7" s="263"/>
      <c r="I7" s="263"/>
      <c r="J7" s="263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263" t="s">
        <v>449</v>
      </c>
      <c r="D9" s="263"/>
      <c r="E9" s="263"/>
      <c r="F9" s="263"/>
      <c r="G9" s="263"/>
      <c r="H9" s="263"/>
      <c r="I9" s="263"/>
      <c r="J9" s="263"/>
      <c r="K9" s="261"/>
    </row>
    <row r="10" spans="2:11" s="1" customFormat="1" ht="15" customHeight="1">
      <c r="B10" s="264"/>
      <c r="C10" s="263"/>
      <c r="D10" s="263" t="s">
        <v>450</v>
      </c>
      <c r="E10" s="263"/>
      <c r="F10" s="263"/>
      <c r="G10" s="263"/>
      <c r="H10" s="263"/>
      <c r="I10" s="263"/>
      <c r="J10" s="263"/>
      <c r="K10" s="261"/>
    </row>
    <row r="11" spans="2:11" s="1" customFormat="1" ht="15" customHeight="1">
      <c r="B11" s="264"/>
      <c r="C11" s="265"/>
      <c r="D11" s="263" t="s">
        <v>451</v>
      </c>
      <c r="E11" s="263"/>
      <c r="F11" s="263"/>
      <c r="G11" s="263"/>
      <c r="H11" s="263"/>
      <c r="I11" s="263"/>
      <c r="J11" s="263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452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263" t="s">
        <v>453</v>
      </c>
      <c r="E15" s="263"/>
      <c r="F15" s="263"/>
      <c r="G15" s="263"/>
      <c r="H15" s="263"/>
      <c r="I15" s="263"/>
      <c r="J15" s="263"/>
      <c r="K15" s="261"/>
    </row>
    <row r="16" spans="2:11" s="1" customFormat="1" ht="15" customHeight="1">
      <c r="B16" s="264"/>
      <c r="C16" s="265"/>
      <c r="D16" s="263" t="s">
        <v>454</v>
      </c>
      <c r="E16" s="263"/>
      <c r="F16" s="263"/>
      <c r="G16" s="263"/>
      <c r="H16" s="263"/>
      <c r="I16" s="263"/>
      <c r="J16" s="263"/>
      <c r="K16" s="261"/>
    </row>
    <row r="17" spans="2:11" s="1" customFormat="1" ht="15" customHeight="1">
      <c r="B17" s="264"/>
      <c r="C17" s="265"/>
      <c r="D17" s="263" t="s">
        <v>455</v>
      </c>
      <c r="E17" s="263"/>
      <c r="F17" s="263"/>
      <c r="G17" s="263"/>
      <c r="H17" s="263"/>
      <c r="I17" s="263"/>
      <c r="J17" s="263"/>
      <c r="K17" s="261"/>
    </row>
    <row r="18" spans="2:11" s="1" customFormat="1" ht="15" customHeight="1">
      <c r="B18" s="264"/>
      <c r="C18" s="265"/>
      <c r="D18" s="265"/>
      <c r="E18" s="267" t="s">
        <v>78</v>
      </c>
      <c r="F18" s="263" t="s">
        <v>456</v>
      </c>
      <c r="G18" s="263"/>
      <c r="H18" s="263"/>
      <c r="I18" s="263"/>
      <c r="J18" s="263"/>
      <c r="K18" s="261"/>
    </row>
    <row r="19" spans="2:11" s="1" customFormat="1" ht="15" customHeight="1">
      <c r="B19" s="264"/>
      <c r="C19" s="265"/>
      <c r="D19" s="265"/>
      <c r="E19" s="267" t="s">
        <v>457</v>
      </c>
      <c r="F19" s="263" t="s">
        <v>458</v>
      </c>
      <c r="G19" s="263"/>
      <c r="H19" s="263"/>
      <c r="I19" s="263"/>
      <c r="J19" s="263"/>
      <c r="K19" s="261"/>
    </row>
    <row r="20" spans="2:11" s="1" customFormat="1" ht="15" customHeight="1">
      <c r="B20" s="264"/>
      <c r="C20" s="265"/>
      <c r="D20" s="265"/>
      <c r="E20" s="267" t="s">
        <v>459</v>
      </c>
      <c r="F20" s="263" t="s">
        <v>460</v>
      </c>
      <c r="G20" s="263"/>
      <c r="H20" s="263"/>
      <c r="I20" s="263"/>
      <c r="J20" s="263"/>
      <c r="K20" s="261"/>
    </row>
    <row r="21" spans="2:11" s="1" customFormat="1" ht="15" customHeight="1">
      <c r="B21" s="264"/>
      <c r="C21" s="265"/>
      <c r="D21" s="265"/>
      <c r="E21" s="267" t="s">
        <v>461</v>
      </c>
      <c r="F21" s="263" t="s">
        <v>462</v>
      </c>
      <c r="G21" s="263"/>
      <c r="H21" s="263"/>
      <c r="I21" s="263"/>
      <c r="J21" s="263"/>
      <c r="K21" s="261"/>
    </row>
    <row r="22" spans="2:11" s="1" customFormat="1" ht="15" customHeight="1">
      <c r="B22" s="264"/>
      <c r="C22" s="265"/>
      <c r="D22" s="265"/>
      <c r="E22" s="267" t="s">
        <v>463</v>
      </c>
      <c r="F22" s="263" t="s">
        <v>464</v>
      </c>
      <c r="G22" s="263"/>
      <c r="H22" s="263"/>
      <c r="I22" s="263"/>
      <c r="J22" s="263"/>
      <c r="K22" s="261"/>
    </row>
    <row r="23" spans="2:11" s="1" customFormat="1" ht="15" customHeight="1">
      <c r="B23" s="264"/>
      <c r="C23" s="265"/>
      <c r="D23" s="265"/>
      <c r="E23" s="267" t="s">
        <v>465</v>
      </c>
      <c r="F23" s="263" t="s">
        <v>466</v>
      </c>
      <c r="G23" s="263"/>
      <c r="H23" s="263"/>
      <c r="I23" s="263"/>
      <c r="J23" s="263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263" t="s">
        <v>467</v>
      </c>
      <c r="D25" s="263"/>
      <c r="E25" s="263"/>
      <c r="F25" s="263"/>
      <c r="G25" s="263"/>
      <c r="H25" s="263"/>
      <c r="I25" s="263"/>
      <c r="J25" s="263"/>
      <c r="K25" s="261"/>
    </row>
    <row r="26" spans="2:11" s="1" customFormat="1" ht="15" customHeight="1">
      <c r="B26" s="264"/>
      <c r="C26" s="263" t="s">
        <v>468</v>
      </c>
      <c r="D26" s="263"/>
      <c r="E26" s="263"/>
      <c r="F26" s="263"/>
      <c r="G26" s="263"/>
      <c r="H26" s="263"/>
      <c r="I26" s="263"/>
      <c r="J26" s="263"/>
      <c r="K26" s="261"/>
    </row>
    <row r="27" spans="2:11" s="1" customFormat="1" ht="15" customHeight="1">
      <c r="B27" s="264"/>
      <c r="C27" s="263"/>
      <c r="D27" s="263" t="s">
        <v>469</v>
      </c>
      <c r="E27" s="263"/>
      <c r="F27" s="263"/>
      <c r="G27" s="263"/>
      <c r="H27" s="263"/>
      <c r="I27" s="263"/>
      <c r="J27" s="263"/>
      <c r="K27" s="261"/>
    </row>
    <row r="28" spans="2:11" s="1" customFormat="1" ht="15" customHeight="1">
      <c r="B28" s="264"/>
      <c r="C28" s="265"/>
      <c r="D28" s="263" t="s">
        <v>470</v>
      </c>
      <c r="E28" s="263"/>
      <c r="F28" s="263"/>
      <c r="G28" s="263"/>
      <c r="H28" s="263"/>
      <c r="I28" s="263"/>
      <c r="J28" s="263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263" t="s">
        <v>471</v>
      </c>
      <c r="E30" s="263"/>
      <c r="F30" s="263"/>
      <c r="G30" s="263"/>
      <c r="H30" s="263"/>
      <c r="I30" s="263"/>
      <c r="J30" s="263"/>
      <c r="K30" s="261"/>
    </row>
    <row r="31" spans="2:11" s="1" customFormat="1" ht="15" customHeight="1">
      <c r="B31" s="264"/>
      <c r="C31" s="265"/>
      <c r="D31" s="263" t="s">
        <v>472</v>
      </c>
      <c r="E31" s="263"/>
      <c r="F31" s="263"/>
      <c r="G31" s="263"/>
      <c r="H31" s="263"/>
      <c r="I31" s="263"/>
      <c r="J31" s="263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263" t="s">
        <v>473</v>
      </c>
      <c r="E33" s="263"/>
      <c r="F33" s="263"/>
      <c r="G33" s="263"/>
      <c r="H33" s="263"/>
      <c r="I33" s="263"/>
      <c r="J33" s="263"/>
      <c r="K33" s="261"/>
    </row>
    <row r="34" spans="2:11" s="1" customFormat="1" ht="15" customHeight="1">
      <c r="B34" s="264"/>
      <c r="C34" s="265"/>
      <c r="D34" s="263" t="s">
        <v>474</v>
      </c>
      <c r="E34" s="263"/>
      <c r="F34" s="263"/>
      <c r="G34" s="263"/>
      <c r="H34" s="263"/>
      <c r="I34" s="263"/>
      <c r="J34" s="263"/>
      <c r="K34" s="261"/>
    </row>
    <row r="35" spans="2:11" s="1" customFormat="1" ht="15" customHeight="1">
      <c r="B35" s="264"/>
      <c r="C35" s="265"/>
      <c r="D35" s="263" t="s">
        <v>475</v>
      </c>
      <c r="E35" s="263"/>
      <c r="F35" s="263"/>
      <c r="G35" s="263"/>
      <c r="H35" s="263"/>
      <c r="I35" s="263"/>
      <c r="J35" s="263"/>
      <c r="K35" s="261"/>
    </row>
    <row r="36" spans="2:11" s="1" customFormat="1" ht="15" customHeight="1">
      <c r="B36" s="264"/>
      <c r="C36" s="265"/>
      <c r="D36" s="263"/>
      <c r="E36" s="266" t="s">
        <v>102</v>
      </c>
      <c r="F36" s="263"/>
      <c r="G36" s="263" t="s">
        <v>476</v>
      </c>
      <c r="H36" s="263"/>
      <c r="I36" s="263"/>
      <c r="J36" s="263"/>
      <c r="K36" s="261"/>
    </row>
    <row r="37" spans="2:11" s="1" customFormat="1" ht="30.75" customHeight="1">
      <c r="B37" s="264"/>
      <c r="C37" s="265"/>
      <c r="D37" s="263"/>
      <c r="E37" s="266" t="s">
        <v>477</v>
      </c>
      <c r="F37" s="263"/>
      <c r="G37" s="263" t="s">
        <v>478</v>
      </c>
      <c r="H37" s="263"/>
      <c r="I37" s="263"/>
      <c r="J37" s="263"/>
      <c r="K37" s="261"/>
    </row>
    <row r="38" spans="2:11" s="1" customFormat="1" ht="15" customHeight="1">
      <c r="B38" s="264"/>
      <c r="C38" s="265"/>
      <c r="D38" s="263"/>
      <c r="E38" s="266" t="s">
        <v>55</v>
      </c>
      <c r="F38" s="263"/>
      <c r="G38" s="263" t="s">
        <v>479</v>
      </c>
      <c r="H38" s="263"/>
      <c r="I38" s="263"/>
      <c r="J38" s="263"/>
      <c r="K38" s="261"/>
    </row>
    <row r="39" spans="2:11" s="1" customFormat="1" ht="15" customHeight="1">
      <c r="B39" s="264"/>
      <c r="C39" s="265"/>
      <c r="D39" s="263"/>
      <c r="E39" s="266" t="s">
        <v>56</v>
      </c>
      <c r="F39" s="263"/>
      <c r="G39" s="263" t="s">
        <v>480</v>
      </c>
      <c r="H39" s="263"/>
      <c r="I39" s="263"/>
      <c r="J39" s="263"/>
      <c r="K39" s="261"/>
    </row>
    <row r="40" spans="2:11" s="1" customFormat="1" ht="15" customHeight="1">
      <c r="B40" s="264"/>
      <c r="C40" s="265"/>
      <c r="D40" s="263"/>
      <c r="E40" s="266" t="s">
        <v>103</v>
      </c>
      <c r="F40" s="263"/>
      <c r="G40" s="263" t="s">
        <v>481</v>
      </c>
      <c r="H40" s="263"/>
      <c r="I40" s="263"/>
      <c r="J40" s="263"/>
      <c r="K40" s="261"/>
    </row>
    <row r="41" spans="2:11" s="1" customFormat="1" ht="15" customHeight="1">
      <c r="B41" s="264"/>
      <c r="C41" s="265"/>
      <c r="D41" s="263"/>
      <c r="E41" s="266" t="s">
        <v>104</v>
      </c>
      <c r="F41" s="263"/>
      <c r="G41" s="263" t="s">
        <v>482</v>
      </c>
      <c r="H41" s="263"/>
      <c r="I41" s="263"/>
      <c r="J41" s="263"/>
      <c r="K41" s="261"/>
    </row>
    <row r="42" spans="2:11" s="1" customFormat="1" ht="15" customHeight="1">
      <c r="B42" s="264"/>
      <c r="C42" s="265"/>
      <c r="D42" s="263"/>
      <c r="E42" s="266" t="s">
        <v>483</v>
      </c>
      <c r="F42" s="263"/>
      <c r="G42" s="263" t="s">
        <v>484</v>
      </c>
      <c r="H42" s="263"/>
      <c r="I42" s="263"/>
      <c r="J42" s="263"/>
      <c r="K42" s="261"/>
    </row>
    <row r="43" spans="2:11" s="1" customFormat="1" ht="15" customHeight="1">
      <c r="B43" s="264"/>
      <c r="C43" s="265"/>
      <c r="D43" s="263"/>
      <c r="E43" s="266"/>
      <c r="F43" s="263"/>
      <c r="G43" s="263" t="s">
        <v>485</v>
      </c>
      <c r="H43" s="263"/>
      <c r="I43" s="263"/>
      <c r="J43" s="263"/>
      <c r="K43" s="261"/>
    </row>
    <row r="44" spans="2:11" s="1" customFormat="1" ht="15" customHeight="1">
      <c r="B44" s="264"/>
      <c r="C44" s="265"/>
      <c r="D44" s="263"/>
      <c r="E44" s="266" t="s">
        <v>486</v>
      </c>
      <c r="F44" s="263"/>
      <c r="G44" s="263" t="s">
        <v>487</v>
      </c>
      <c r="H44" s="263"/>
      <c r="I44" s="263"/>
      <c r="J44" s="263"/>
      <c r="K44" s="261"/>
    </row>
    <row r="45" spans="2:11" s="1" customFormat="1" ht="15" customHeight="1">
      <c r="B45" s="264"/>
      <c r="C45" s="265"/>
      <c r="D45" s="263"/>
      <c r="E45" s="266" t="s">
        <v>106</v>
      </c>
      <c r="F45" s="263"/>
      <c r="G45" s="263" t="s">
        <v>488</v>
      </c>
      <c r="H45" s="263"/>
      <c r="I45" s="263"/>
      <c r="J45" s="263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263" t="s">
        <v>489</v>
      </c>
      <c r="E47" s="263"/>
      <c r="F47" s="263"/>
      <c r="G47" s="263"/>
      <c r="H47" s="263"/>
      <c r="I47" s="263"/>
      <c r="J47" s="263"/>
      <c r="K47" s="261"/>
    </row>
    <row r="48" spans="2:11" s="1" customFormat="1" ht="15" customHeight="1">
      <c r="B48" s="264"/>
      <c r="C48" s="265"/>
      <c r="D48" s="265"/>
      <c r="E48" s="263" t="s">
        <v>490</v>
      </c>
      <c r="F48" s="263"/>
      <c r="G48" s="263"/>
      <c r="H48" s="263"/>
      <c r="I48" s="263"/>
      <c r="J48" s="263"/>
      <c r="K48" s="261"/>
    </row>
    <row r="49" spans="2:11" s="1" customFormat="1" ht="15" customHeight="1">
      <c r="B49" s="264"/>
      <c r="C49" s="265"/>
      <c r="D49" s="265"/>
      <c r="E49" s="263" t="s">
        <v>491</v>
      </c>
      <c r="F49" s="263"/>
      <c r="G49" s="263"/>
      <c r="H49" s="263"/>
      <c r="I49" s="263"/>
      <c r="J49" s="263"/>
      <c r="K49" s="261"/>
    </row>
    <row r="50" spans="2:11" s="1" customFormat="1" ht="15" customHeight="1">
      <c r="B50" s="264"/>
      <c r="C50" s="265"/>
      <c r="D50" s="265"/>
      <c r="E50" s="263" t="s">
        <v>492</v>
      </c>
      <c r="F50" s="263"/>
      <c r="G50" s="263"/>
      <c r="H50" s="263"/>
      <c r="I50" s="263"/>
      <c r="J50" s="263"/>
      <c r="K50" s="261"/>
    </row>
    <row r="51" spans="2:11" s="1" customFormat="1" ht="15" customHeight="1">
      <c r="B51" s="264"/>
      <c r="C51" s="265"/>
      <c r="D51" s="263" t="s">
        <v>493</v>
      </c>
      <c r="E51" s="263"/>
      <c r="F51" s="263"/>
      <c r="G51" s="263"/>
      <c r="H51" s="263"/>
      <c r="I51" s="263"/>
      <c r="J51" s="263"/>
      <c r="K51" s="261"/>
    </row>
    <row r="52" spans="2:11" s="1" customFormat="1" ht="25.5" customHeight="1">
      <c r="B52" s="259"/>
      <c r="C52" s="260" t="s">
        <v>494</v>
      </c>
      <c r="D52" s="260"/>
      <c r="E52" s="260"/>
      <c r="F52" s="260"/>
      <c r="G52" s="260"/>
      <c r="H52" s="260"/>
      <c r="I52" s="260"/>
      <c r="J52" s="260"/>
      <c r="K52" s="261"/>
    </row>
    <row r="53" spans="2:11" s="1" customFormat="1" ht="5.25" customHeight="1">
      <c r="B53" s="259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59"/>
      <c r="C54" s="263" t="s">
        <v>495</v>
      </c>
      <c r="D54" s="263"/>
      <c r="E54" s="263"/>
      <c r="F54" s="263"/>
      <c r="G54" s="263"/>
      <c r="H54" s="263"/>
      <c r="I54" s="263"/>
      <c r="J54" s="263"/>
      <c r="K54" s="261"/>
    </row>
    <row r="55" spans="2:11" s="1" customFormat="1" ht="15" customHeight="1">
      <c r="B55" s="259"/>
      <c r="C55" s="263" t="s">
        <v>496</v>
      </c>
      <c r="D55" s="263"/>
      <c r="E55" s="263"/>
      <c r="F55" s="263"/>
      <c r="G55" s="263"/>
      <c r="H55" s="263"/>
      <c r="I55" s="263"/>
      <c r="J55" s="263"/>
      <c r="K55" s="261"/>
    </row>
    <row r="56" spans="2:11" s="1" customFormat="1" ht="12.75" customHeight="1">
      <c r="B56" s="259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59"/>
      <c r="C57" s="263" t="s">
        <v>497</v>
      </c>
      <c r="D57" s="263"/>
      <c r="E57" s="263"/>
      <c r="F57" s="263"/>
      <c r="G57" s="263"/>
      <c r="H57" s="263"/>
      <c r="I57" s="263"/>
      <c r="J57" s="263"/>
      <c r="K57" s="261"/>
    </row>
    <row r="58" spans="2:11" s="1" customFormat="1" ht="15" customHeight="1">
      <c r="B58" s="259"/>
      <c r="C58" s="265"/>
      <c r="D58" s="263" t="s">
        <v>498</v>
      </c>
      <c r="E58" s="263"/>
      <c r="F58" s="263"/>
      <c r="G58" s="263"/>
      <c r="H58" s="263"/>
      <c r="I58" s="263"/>
      <c r="J58" s="263"/>
      <c r="K58" s="261"/>
    </row>
    <row r="59" spans="2:11" s="1" customFormat="1" ht="15" customHeight="1">
      <c r="B59" s="259"/>
      <c r="C59" s="265"/>
      <c r="D59" s="263" t="s">
        <v>499</v>
      </c>
      <c r="E59" s="263"/>
      <c r="F59" s="263"/>
      <c r="G59" s="263"/>
      <c r="H59" s="263"/>
      <c r="I59" s="263"/>
      <c r="J59" s="263"/>
      <c r="K59" s="261"/>
    </row>
    <row r="60" spans="2:11" s="1" customFormat="1" ht="15" customHeight="1">
      <c r="B60" s="259"/>
      <c r="C60" s="265"/>
      <c r="D60" s="263" t="s">
        <v>500</v>
      </c>
      <c r="E60" s="263"/>
      <c r="F60" s="263"/>
      <c r="G60" s="263"/>
      <c r="H60" s="263"/>
      <c r="I60" s="263"/>
      <c r="J60" s="263"/>
      <c r="K60" s="261"/>
    </row>
    <row r="61" spans="2:11" s="1" customFormat="1" ht="15" customHeight="1">
      <c r="B61" s="259"/>
      <c r="C61" s="265"/>
      <c r="D61" s="263" t="s">
        <v>501</v>
      </c>
      <c r="E61" s="263"/>
      <c r="F61" s="263"/>
      <c r="G61" s="263"/>
      <c r="H61" s="263"/>
      <c r="I61" s="263"/>
      <c r="J61" s="263"/>
      <c r="K61" s="261"/>
    </row>
    <row r="62" spans="2:11" s="1" customFormat="1" ht="15" customHeight="1">
      <c r="B62" s="259"/>
      <c r="C62" s="265"/>
      <c r="D62" s="268" t="s">
        <v>502</v>
      </c>
      <c r="E62" s="268"/>
      <c r="F62" s="268"/>
      <c r="G62" s="268"/>
      <c r="H62" s="268"/>
      <c r="I62" s="268"/>
      <c r="J62" s="268"/>
      <c r="K62" s="261"/>
    </row>
    <row r="63" spans="2:11" s="1" customFormat="1" ht="15" customHeight="1">
      <c r="B63" s="259"/>
      <c r="C63" s="265"/>
      <c r="D63" s="263" t="s">
        <v>503</v>
      </c>
      <c r="E63" s="263"/>
      <c r="F63" s="263"/>
      <c r="G63" s="263"/>
      <c r="H63" s="263"/>
      <c r="I63" s="263"/>
      <c r="J63" s="263"/>
      <c r="K63" s="261"/>
    </row>
    <row r="64" spans="2:11" s="1" customFormat="1" ht="12.75" customHeight="1">
      <c r="B64" s="259"/>
      <c r="C64" s="265"/>
      <c r="D64" s="265"/>
      <c r="E64" s="269"/>
      <c r="F64" s="265"/>
      <c r="G64" s="265"/>
      <c r="H64" s="265"/>
      <c r="I64" s="265"/>
      <c r="J64" s="265"/>
      <c r="K64" s="261"/>
    </row>
    <row r="65" spans="2:11" s="1" customFormat="1" ht="15" customHeight="1">
      <c r="B65" s="259"/>
      <c r="C65" s="265"/>
      <c r="D65" s="263" t="s">
        <v>504</v>
      </c>
      <c r="E65" s="263"/>
      <c r="F65" s="263"/>
      <c r="G65" s="263"/>
      <c r="H65" s="263"/>
      <c r="I65" s="263"/>
      <c r="J65" s="263"/>
      <c r="K65" s="261"/>
    </row>
    <row r="66" spans="2:11" s="1" customFormat="1" ht="15" customHeight="1">
      <c r="B66" s="259"/>
      <c r="C66" s="265"/>
      <c r="D66" s="268" t="s">
        <v>505</v>
      </c>
      <c r="E66" s="268"/>
      <c r="F66" s="268"/>
      <c r="G66" s="268"/>
      <c r="H66" s="268"/>
      <c r="I66" s="268"/>
      <c r="J66" s="268"/>
      <c r="K66" s="261"/>
    </row>
    <row r="67" spans="2:11" s="1" customFormat="1" ht="15" customHeight="1">
      <c r="B67" s="259"/>
      <c r="C67" s="265"/>
      <c r="D67" s="263" t="s">
        <v>506</v>
      </c>
      <c r="E67" s="263"/>
      <c r="F67" s="263"/>
      <c r="G67" s="263"/>
      <c r="H67" s="263"/>
      <c r="I67" s="263"/>
      <c r="J67" s="263"/>
      <c r="K67" s="261"/>
    </row>
    <row r="68" spans="2:11" s="1" customFormat="1" ht="15" customHeight="1">
      <c r="B68" s="259"/>
      <c r="C68" s="265"/>
      <c r="D68" s="263" t="s">
        <v>507</v>
      </c>
      <c r="E68" s="263"/>
      <c r="F68" s="263"/>
      <c r="G68" s="263"/>
      <c r="H68" s="263"/>
      <c r="I68" s="263"/>
      <c r="J68" s="263"/>
      <c r="K68" s="261"/>
    </row>
    <row r="69" spans="2:11" s="1" customFormat="1" ht="15" customHeight="1">
      <c r="B69" s="259"/>
      <c r="C69" s="265"/>
      <c r="D69" s="263" t="s">
        <v>508</v>
      </c>
      <c r="E69" s="263"/>
      <c r="F69" s="263"/>
      <c r="G69" s="263"/>
      <c r="H69" s="263"/>
      <c r="I69" s="263"/>
      <c r="J69" s="263"/>
      <c r="K69" s="261"/>
    </row>
    <row r="70" spans="2:11" s="1" customFormat="1" ht="15" customHeight="1">
      <c r="B70" s="259"/>
      <c r="C70" s="265"/>
      <c r="D70" s="263" t="s">
        <v>509</v>
      </c>
      <c r="E70" s="263"/>
      <c r="F70" s="263"/>
      <c r="G70" s="263"/>
      <c r="H70" s="263"/>
      <c r="I70" s="263"/>
      <c r="J70" s="263"/>
      <c r="K70" s="261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279" t="s">
        <v>510</v>
      </c>
      <c r="D75" s="279"/>
      <c r="E75" s="279"/>
      <c r="F75" s="279"/>
      <c r="G75" s="279"/>
      <c r="H75" s="279"/>
      <c r="I75" s="279"/>
      <c r="J75" s="279"/>
      <c r="K75" s="280"/>
    </row>
    <row r="76" spans="2:11" s="1" customFormat="1" ht="17.25" customHeight="1">
      <c r="B76" s="278"/>
      <c r="C76" s="281" t="s">
        <v>511</v>
      </c>
      <c r="D76" s="281"/>
      <c r="E76" s="281"/>
      <c r="F76" s="281" t="s">
        <v>512</v>
      </c>
      <c r="G76" s="282"/>
      <c r="H76" s="281" t="s">
        <v>56</v>
      </c>
      <c r="I76" s="281" t="s">
        <v>59</v>
      </c>
      <c r="J76" s="281" t="s">
        <v>513</v>
      </c>
      <c r="K76" s="280"/>
    </row>
    <row r="77" spans="2:11" s="1" customFormat="1" ht="17.25" customHeight="1">
      <c r="B77" s="278"/>
      <c r="C77" s="283" t="s">
        <v>514</v>
      </c>
      <c r="D77" s="283"/>
      <c r="E77" s="283"/>
      <c r="F77" s="284" t="s">
        <v>515</v>
      </c>
      <c r="G77" s="285"/>
      <c r="H77" s="283"/>
      <c r="I77" s="283"/>
      <c r="J77" s="283" t="s">
        <v>516</v>
      </c>
      <c r="K77" s="280"/>
    </row>
    <row r="78" spans="2:11" s="1" customFormat="1" ht="5.25" customHeight="1">
      <c r="B78" s="278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8"/>
      <c r="C79" s="266" t="s">
        <v>55</v>
      </c>
      <c r="D79" s="288"/>
      <c r="E79" s="288"/>
      <c r="F79" s="289" t="s">
        <v>517</v>
      </c>
      <c r="G79" s="290"/>
      <c r="H79" s="266" t="s">
        <v>518</v>
      </c>
      <c r="I79" s="266" t="s">
        <v>519</v>
      </c>
      <c r="J79" s="266">
        <v>20</v>
      </c>
      <c r="K79" s="280"/>
    </row>
    <row r="80" spans="2:11" s="1" customFormat="1" ht="15" customHeight="1">
      <c r="B80" s="278"/>
      <c r="C80" s="266" t="s">
        <v>520</v>
      </c>
      <c r="D80" s="266"/>
      <c r="E80" s="266"/>
      <c r="F80" s="289" t="s">
        <v>517</v>
      </c>
      <c r="G80" s="290"/>
      <c r="H80" s="266" t="s">
        <v>521</v>
      </c>
      <c r="I80" s="266" t="s">
        <v>519</v>
      </c>
      <c r="J80" s="266">
        <v>120</v>
      </c>
      <c r="K80" s="280"/>
    </row>
    <row r="81" spans="2:11" s="1" customFormat="1" ht="15" customHeight="1">
      <c r="B81" s="291"/>
      <c r="C81" s="266" t="s">
        <v>522</v>
      </c>
      <c r="D81" s="266"/>
      <c r="E81" s="266"/>
      <c r="F81" s="289" t="s">
        <v>523</v>
      </c>
      <c r="G81" s="290"/>
      <c r="H81" s="266" t="s">
        <v>524</v>
      </c>
      <c r="I81" s="266" t="s">
        <v>519</v>
      </c>
      <c r="J81" s="266">
        <v>50</v>
      </c>
      <c r="K81" s="280"/>
    </row>
    <row r="82" spans="2:11" s="1" customFormat="1" ht="15" customHeight="1">
      <c r="B82" s="291"/>
      <c r="C82" s="266" t="s">
        <v>525</v>
      </c>
      <c r="D82" s="266"/>
      <c r="E82" s="266"/>
      <c r="F82" s="289" t="s">
        <v>517</v>
      </c>
      <c r="G82" s="290"/>
      <c r="H82" s="266" t="s">
        <v>526</v>
      </c>
      <c r="I82" s="266" t="s">
        <v>527</v>
      </c>
      <c r="J82" s="266"/>
      <c r="K82" s="280"/>
    </row>
    <row r="83" spans="2:11" s="1" customFormat="1" ht="15" customHeight="1">
      <c r="B83" s="291"/>
      <c r="C83" s="292" t="s">
        <v>528</v>
      </c>
      <c r="D83" s="292"/>
      <c r="E83" s="292"/>
      <c r="F83" s="293" t="s">
        <v>523</v>
      </c>
      <c r="G83" s="292"/>
      <c r="H83" s="292" t="s">
        <v>529</v>
      </c>
      <c r="I83" s="292" t="s">
        <v>519</v>
      </c>
      <c r="J83" s="292">
        <v>15</v>
      </c>
      <c r="K83" s="280"/>
    </row>
    <row r="84" spans="2:11" s="1" customFormat="1" ht="15" customHeight="1">
      <c r="B84" s="291"/>
      <c r="C84" s="292" t="s">
        <v>530</v>
      </c>
      <c r="D84" s="292"/>
      <c r="E84" s="292"/>
      <c r="F84" s="293" t="s">
        <v>523</v>
      </c>
      <c r="G84" s="292"/>
      <c r="H84" s="292" t="s">
        <v>531</v>
      </c>
      <c r="I84" s="292" t="s">
        <v>519</v>
      </c>
      <c r="J84" s="292">
        <v>15</v>
      </c>
      <c r="K84" s="280"/>
    </row>
    <row r="85" spans="2:11" s="1" customFormat="1" ht="15" customHeight="1">
      <c r="B85" s="291"/>
      <c r="C85" s="292" t="s">
        <v>532</v>
      </c>
      <c r="D85" s="292"/>
      <c r="E85" s="292"/>
      <c r="F85" s="293" t="s">
        <v>523</v>
      </c>
      <c r="G85" s="292"/>
      <c r="H85" s="292" t="s">
        <v>533</v>
      </c>
      <c r="I85" s="292" t="s">
        <v>519</v>
      </c>
      <c r="J85" s="292">
        <v>20</v>
      </c>
      <c r="K85" s="280"/>
    </row>
    <row r="86" spans="2:11" s="1" customFormat="1" ht="15" customHeight="1">
      <c r="B86" s="291"/>
      <c r="C86" s="292" t="s">
        <v>534</v>
      </c>
      <c r="D86" s="292"/>
      <c r="E86" s="292"/>
      <c r="F86" s="293" t="s">
        <v>523</v>
      </c>
      <c r="G86" s="292"/>
      <c r="H86" s="292" t="s">
        <v>535</v>
      </c>
      <c r="I86" s="292" t="s">
        <v>519</v>
      </c>
      <c r="J86" s="292">
        <v>20</v>
      </c>
      <c r="K86" s="280"/>
    </row>
    <row r="87" spans="2:11" s="1" customFormat="1" ht="15" customHeight="1">
      <c r="B87" s="291"/>
      <c r="C87" s="266" t="s">
        <v>536</v>
      </c>
      <c r="D87" s="266"/>
      <c r="E87" s="266"/>
      <c r="F87" s="289" t="s">
        <v>523</v>
      </c>
      <c r="G87" s="290"/>
      <c r="H87" s="266" t="s">
        <v>537</v>
      </c>
      <c r="I87" s="266" t="s">
        <v>519</v>
      </c>
      <c r="J87" s="266">
        <v>50</v>
      </c>
      <c r="K87" s="280"/>
    </row>
    <row r="88" spans="2:11" s="1" customFormat="1" ht="15" customHeight="1">
      <c r="B88" s="291"/>
      <c r="C88" s="266" t="s">
        <v>538</v>
      </c>
      <c r="D88" s="266"/>
      <c r="E88" s="266"/>
      <c r="F88" s="289" t="s">
        <v>523</v>
      </c>
      <c r="G88" s="290"/>
      <c r="H88" s="266" t="s">
        <v>539</v>
      </c>
      <c r="I88" s="266" t="s">
        <v>519</v>
      </c>
      <c r="J88" s="266">
        <v>20</v>
      </c>
      <c r="K88" s="280"/>
    </row>
    <row r="89" spans="2:11" s="1" customFormat="1" ht="15" customHeight="1">
      <c r="B89" s="291"/>
      <c r="C89" s="266" t="s">
        <v>540</v>
      </c>
      <c r="D89" s="266"/>
      <c r="E89" s="266"/>
      <c r="F89" s="289" t="s">
        <v>523</v>
      </c>
      <c r="G89" s="290"/>
      <c r="H89" s="266" t="s">
        <v>541</v>
      </c>
      <c r="I89" s="266" t="s">
        <v>519</v>
      </c>
      <c r="J89" s="266">
        <v>20</v>
      </c>
      <c r="K89" s="280"/>
    </row>
    <row r="90" spans="2:11" s="1" customFormat="1" ht="15" customHeight="1">
      <c r="B90" s="291"/>
      <c r="C90" s="266" t="s">
        <v>542</v>
      </c>
      <c r="D90" s="266"/>
      <c r="E90" s="266"/>
      <c r="F90" s="289" t="s">
        <v>523</v>
      </c>
      <c r="G90" s="290"/>
      <c r="H90" s="266" t="s">
        <v>543</v>
      </c>
      <c r="I90" s="266" t="s">
        <v>519</v>
      </c>
      <c r="J90" s="266">
        <v>50</v>
      </c>
      <c r="K90" s="280"/>
    </row>
    <row r="91" spans="2:11" s="1" customFormat="1" ht="15" customHeight="1">
      <c r="B91" s="291"/>
      <c r="C91" s="266" t="s">
        <v>544</v>
      </c>
      <c r="D91" s="266"/>
      <c r="E91" s="266"/>
      <c r="F91" s="289" t="s">
        <v>523</v>
      </c>
      <c r="G91" s="290"/>
      <c r="H91" s="266" t="s">
        <v>544</v>
      </c>
      <c r="I91" s="266" t="s">
        <v>519</v>
      </c>
      <c r="J91" s="266">
        <v>50</v>
      </c>
      <c r="K91" s="280"/>
    </row>
    <row r="92" spans="2:11" s="1" customFormat="1" ht="15" customHeight="1">
      <c r="B92" s="291"/>
      <c r="C92" s="266" t="s">
        <v>545</v>
      </c>
      <c r="D92" s="266"/>
      <c r="E92" s="266"/>
      <c r="F92" s="289" t="s">
        <v>523</v>
      </c>
      <c r="G92" s="290"/>
      <c r="H92" s="266" t="s">
        <v>546</v>
      </c>
      <c r="I92" s="266" t="s">
        <v>519</v>
      </c>
      <c r="J92" s="266">
        <v>255</v>
      </c>
      <c r="K92" s="280"/>
    </row>
    <row r="93" spans="2:11" s="1" customFormat="1" ht="15" customHeight="1">
      <c r="B93" s="291"/>
      <c r="C93" s="266" t="s">
        <v>547</v>
      </c>
      <c r="D93" s="266"/>
      <c r="E93" s="266"/>
      <c r="F93" s="289" t="s">
        <v>517</v>
      </c>
      <c r="G93" s="290"/>
      <c r="H93" s="266" t="s">
        <v>548</v>
      </c>
      <c r="I93" s="266" t="s">
        <v>549</v>
      </c>
      <c r="J93" s="266"/>
      <c r="K93" s="280"/>
    </row>
    <row r="94" spans="2:11" s="1" customFormat="1" ht="15" customHeight="1">
      <c r="B94" s="291"/>
      <c r="C94" s="266" t="s">
        <v>550</v>
      </c>
      <c r="D94" s="266"/>
      <c r="E94" s="266"/>
      <c r="F94" s="289" t="s">
        <v>517</v>
      </c>
      <c r="G94" s="290"/>
      <c r="H94" s="266" t="s">
        <v>551</v>
      </c>
      <c r="I94" s="266" t="s">
        <v>552</v>
      </c>
      <c r="J94" s="266"/>
      <c r="K94" s="280"/>
    </row>
    <row r="95" spans="2:11" s="1" customFormat="1" ht="15" customHeight="1">
      <c r="B95" s="291"/>
      <c r="C95" s="266" t="s">
        <v>553</v>
      </c>
      <c r="D95" s="266"/>
      <c r="E95" s="266"/>
      <c r="F95" s="289" t="s">
        <v>517</v>
      </c>
      <c r="G95" s="290"/>
      <c r="H95" s="266" t="s">
        <v>553</v>
      </c>
      <c r="I95" s="266" t="s">
        <v>552</v>
      </c>
      <c r="J95" s="266"/>
      <c r="K95" s="280"/>
    </row>
    <row r="96" spans="2:11" s="1" customFormat="1" ht="15" customHeight="1">
      <c r="B96" s="291"/>
      <c r="C96" s="266" t="s">
        <v>40</v>
      </c>
      <c r="D96" s="266"/>
      <c r="E96" s="266"/>
      <c r="F96" s="289" t="s">
        <v>517</v>
      </c>
      <c r="G96" s="290"/>
      <c r="H96" s="266" t="s">
        <v>554</v>
      </c>
      <c r="I96" s="266" t="s">
        <v>552</v>
      </c>
      <c r="J96" s="266"/>
      <c r="K96" s="280"/>
    </row>
    <row r="97" spans="2:11" s="1" customFormat="1" ht="15" customHeight="1">
      <c r="B97" s="291"/>
      <c r="C97" s="266" t="s">
        <v>50</v>
      </c>
      <c r="D97" s="266"/>
      <c r="E97" s="266"/>
      <c r="F97" s="289" t="s">
        <v>517</v>
      </c>
      <c r="G97" s="290"/>
      <c r="H97" s="266" t="s">
        <v>555</v>
      </c>
      <c r="I97" s="266" t="s">
        <v>552</v>
      </c>
      <c r="J97" s="266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279" t="s">
        <v>556</v>
      </c>
      <c r="D102" s="279"/>
      <c r="E102" s="279"/>
      <c r="F102" s="279"/>
      <c r="G102" s="279"/>
      <c r="H102" s="279"/>
      <c r="I102" s="279"/>
      <c r="J102" s="279"/>
      <c r="K102" s="280"/>
    </row>
    <row r="103" spans="2:11" s="1" customFormat="1" ht="17.25" customHeight="1">
      <c r="B103" s="278"/>
      <c r="C103" s="281" t="s">
        <v>511</v>
      </c>
      <c r="D103" s="281"/>
      <c r="E103" s="281"/>
      <c r="F103" s="281" t="s">
        <v>512</v>
      </c>
      <c r="G103" s="282"/>
      <c r="H103" s="281" t="s">
        <v>56</v>
      </c>
      <c r="I103" s="281" t="s">
        <v>59</v>
      </c>
      <c r="J103" s="281" t="s">
        <v>513</v>
      </c>
      <c r="K103" s="280"/>
    </row>
    <row r="104" spans="2:11" s="1" customFormat="1" ht="17.25" customHeight="1">
      <c r="B104" s="278"/>
      <c r="C104" s="283" t="s">
        <v>514</v>
      </c>
      <c r="D104" s="283"/>
      <c r="E104" s="283"/>
      <c r="F104" s="284" t="s">
        <v>515</v>
      </c>
      <c r="G104" s="285"/>
      <c r="H104" s="283"/>
      <c r="I104" s="283"/>
      <c r="J104" s="283" t="s">
        <v>516</v>
      </c>
      <c r="K104" s="280"/>
    </row>
    <row r="105" spans="2:11" s="1" customFormat="1" ht="5.25" customHeight="1">
      <c r="B105" s="278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8"/>
      <c r="C106" s="266" t="s">
        <v>55</v>
      </c>
      <c r="D106" s="288"/>
      <c r="E106" s="288"/>
      <c r="F106" s="289" t="s">
        <v>517</v>
      </c>
      <c r="G106" s="266"/>
      <c r="H106" s="266" t="s">
        <v>557</v>
      </c>
      <c r="I106" s="266" t="s">
        <v>519</v>
      </c>
      <c r="J106" s="266">
        <v>20</v>
      </c>
      <c r="K106" s="280"/>
    </row>
    <row r="107" spans="2:11" s="1" customFormat="1" ht="15" customHeight="1">
      <c r="B107" s="278"/>
      <c r="C107" s="266" t="s">
        <v>520</v>
      </c>
      <c r="D107" s="266"/>
      <c r="E107" s="266"/>
      <c r="F107" s="289" t="s">
        <v>517</v>
      </c>
      <c r="G107" s="266"/>
      <c r="H107" s="266" t="s">
        <v>557</v>
      </c>
      <c r="I107" s="266" t="s">
        <v>519</v>
      </c>
      <c r="J107" s="266">
        <v>120</v>
      </c>
      <c r="K107" s="280"/>
    </row>
    <row r="108" spans="2:11" s="1" customFormat="1" ht="15" customHeight="1">
      <c r="B108" s="291"/>
      <c r="C108" s="266" t="s">
        <v>522</v>
      </c>
      <c r="D108" s="266"/>
      <c r="E108" s="266"/>
      <c r="F108" s="289" t="s">
        <v>523</v>
      </c>
      <c r="G108" s="266"/>
      <c r="H108" s="266" t="s">
        <v>557</v>
      </c>
      <c r="I108" s="266" t="s">
        <v>519</v>
      </c>
      <c r="J108" s="266">
        <v>50</v>
      </c>
      <c r="K108" s="280"/>
    </row>
    <row r="109" spans="2:11" s="1" customFormat="1" ht="15" customHeight="1">
      <c r="B109" s="291"/>
      <c r="C109" s="266" t="s">
        <v>525</v>
      </c>
      <c r="D109" s="266"/>
      <c r="E109" s="266"/>
      <c r="F109" s="289" t="s">
        <v>517</v>
      </c>
      <c r="G109" s="266"/>
      <c r="H109" s="266" t="s">
        <v>557</v>
      </c>
      <c r="I109" s="266" t="s">
        <v>527</v>
      </c>
      <c r="J109" s="266"/>
      <c r="K109" s="280"/>
    </row>
    <row r="110" spans="2:11" s="1" customFormat="1" ht="15" customHeight="1">
      <c r="B110" s="291"/>
      <c r="C110" s="266" t="s">
        <v>536</v>
      </c>
      <c r="D110" s="266"/>
      <c r="E110" s="266"/>
      <c r="F110" s="289" t="s">
        <v>523</v>
      </c>
      <c r="G110" s="266"/>
      <c r="H110" s="266" t="s">
        <v>557</v>
      </c>
      <c r="I110" s="266" t="s">
        <v>519</v>
      </c>
      <c r="J110" s="266">
        <v>50</v>
      </c>
      <c r="K110" s="280"/>
    </row>
    <row r="111" spans="2:11" s="1" customFormat="1" ht="15" customHeight="1">
      <c r="B111" s="291"/>
      <c r="C111" s="266" t="s">
        <v>544</v>
      </c>
      <c r="D111" s="266"/>
      <c r="E111" s="266"/>
      <c r="F111" s="289" t="s">
        <v>523</v>
      </c>
      <c r="G111" s="266"/>
      <c r="H111" s="266" t="s">
        <v>557</v>
      </c>
      <c r="I111" s="266" t="s">
        <v>519</v>
      </c>
      <c r="J111" s="266">
        <v>50</v>
      </c>
      <c r="K111" s="280"/>
    </row>
    <row r="112" spans="2:11" s="1" customFormat="1" ht="15" customHeight="1">
      <c r="B112" s="291"/>
      <c r="C112" s="266" t="s">
        <v>542</v>
      </c>
      <c r="D112" s="266"/>
      <c r="E112" s="266"/>
      <c r="F112" s="289" t="s">
        <v>523</v>
      </c>
      <c r="G112" s="266"/>
      <c r="H112" s="266" t="s">
        <v>557</v>
      </c>
      <c r="I112" s="266" t="s">
        <v>519</v>
      </c>
      <c r="J112" s="266">
        <v>50</v>
      </c>
      <c r="K112" s="280"/>
    </row>
    <row r="113" spans="2:11" s="1" customFormat="1" ht="15" customHeight="1">
      <c r="B113" s="291"/>
      <c r="C113" s="266" t="s">
        <v>55</v>
      </c>
      <c r="D113" s="266"/>
      <c r="E113" s="266"/>
      <c r="F113" s="289" t="s">
        <v>517</v>
      </c>
      <c r="G113" s="266"/>
      <c r="H113" s="266" t="s">
        <v>558</v>
      </c>
      <c r="I113" s="266" t="s">
        <v>519</v>
      </c>
      <c r="J113" s="266">
        <v>20</v>
      </c>
      <c r="K113" s="280"/>
    </row>
    <row r="114" spans="2:11" s="1" customFormat="1" ht="15" customHeight="1">
      <c r="B114" s="291"/>
      <c r="C114" s="266" t="s">
        <v>559</v>
      </c>
      <c r="D114" s="266"/>
      <c r="E114" s="266"/>
      <c r="F114" s="289" t="s">
        <v>517</v>
      </c>
      <c r="G114" s="266"/>
      <c r="H114" s="266" t="s">
        <v>560</v>
      </c>
      <c r="I114" s="266" t="s">
        <v>519</v>
      </c>
      <c r="J114" s="266">
        <v>120</v>
      </c>
      <c r="K114" s="280"/>
    </row>
    <row r="115" spans="2:11" s="1" customFormat="1" ht="15" customHeight="1">
      <c r="B115" s="291"/>
      <c r="C115" s="266" t="s">
        <v>40</v>
      </c>
      <c r="D115" s="266"/>
      <c r="E115" s="266"/>
      <c r="F115" s="289" t="s">
        <v>517</v>
      </c>
      <c r="G115" s="266"/>
      <c r="H115" s="266" t="s">
        <v>561</v>
      </c>
      <c r="I115" s="266" t="s">
        <v>552</v>
      </c>
      <c r="J115" s="266"/>
      <c r="K115" s="280"/>
    </row>
    <row r="116" spans="2:11" s="1" customFormat="1" ht="15" customHeight="1">
      <c r="B116" s="291"/>
      <c r="C116" s="266" t="s">
        <v>50</v>
      </c>
      <c r="D116" s="266"/>
      <c r="E116" s="266"/>
      <c r="F116" s="289" t="s">
        <v>517</v>
      </c>
      <c r="G116" s="266"/>
      <c r="H116" s="266" t="s">
        <v>562</v>
      </c>
      <c r="I116" s="266" t="s">
        <v>552</v>
      </c>
      <c r="J116" s="266"/>
      <c r="K116" s="280"/>
    </row>
    <row r="117" spans="2:11" s="1" customFormat="1" ht="15" customHeight="1">
      <c r="B117" s="291"/>
      <c r="C117" s="266" t="s">
        <v>59</v>
      </c>
      <c r="D117" s="266"/>
      <c r="E117" s="266"/>
      <c r="F117" s="289" t="s">
        <v>517</v>
      </c>
      <c r="G117" s="266"/>
      <c r="H117" s="266" t="s">
        <v>563</v>
      </c>
      <c r="I117" s="266" t="s">
        <v>564</v>
      </c>
      <c r="J117" s="266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257" t="s">
        <v>565</v>
      </c>
      <c r="D122" s="257"/>
      <c r="E122" s="257"/>
      <c r="F122" s="257"/>
      <c r="G122" s="257"/>
      <c r="H122" s="257"/>
      <c r="I122" s="257"/>
      <c r="J122" s="257"/>
      <c r="K122" s="308"/>
    </row>
    <row r="123" spans="2:11" s="1" customFormat="1" ht="17.25" customHeight="1">
      <c r="B123" s="309"/>
      <c r="C123" s="281" t="s">
        <v>511</v>
      </c>
      <c r="D123" s="281"/>
      <c r="E123" s="281"/>
      <c r="F123" s="281" t="s">
        <v>512</v>
      </c>
      <c r="G123" s="282"/>
      <c r="H123" s="281" t="s">
        <v>56</v>
      </c>
      <c r="I123" s="281" t="s">
        <v>59</v>
      </c>
      <c r="J123" s="281" t="s">
        <v>513</v>
      </c>
      <c r="K123" s="310"/>
    </row>
    <row r="124" spans="2:11" s="1" customFormat="1" ht="17.25" customHeight="1">
      <c r="B124" s="309"/>
      <c r="C124" s="283" t="s">
        <v>514</v>
      </c>
      <c r="D124" s="283"/>
      <c r="E124" s="283"/>
      <c r="F124" s="284" t="s">
        <v>515</v>
      </c>
      <c r="G124" s="285"/>
      <c r="H124" s="283"/>
      <c r="I124" s="283"/>
      <c r="J124" s="283" t="s">
        <v>516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6" t="s">
        <v>520</v>
      </c>
      <c r="D126" s="288"/>
      <c r="E126" s="288"/>
      <c r="F126" s="289" t="s">
        <v>517</v>
      </c>
      <c r="G126" s="266"/>
      <c r="H126" s="266" t="s">
        <v>557</v>
      </c>
      <c r="I126" s="266" t="s">
        <v>519</v>
      </c>
      <c r="J126" s="266">
        <v>120</v>
      </c>
      <c r="K126" s="314"/>
    </row>
    <row r="127" spans="2:11" s="1" customFormat="1" ht="15" customHeight="1">
      <c r="B127" s="311"/>
      <c r="C127" s="266" t="s">
        <v>566</v>
      </c>
      <c r="D127" s="266"/>
      <c r="E127" s="266"/>
      <c r="F127" s="289" t="s">
        <v>517</v>
      </c>
      <c r="G127" s="266"/>
      <c r="H127" s="266" t="s">
        <v>567</v>
      </c>
      <c r="I127" s="266" t="s">
        <v>519</v>
      </c>
      <c r="J127" s="266" t="s">
        <v>568</v>
      </c>
      <c r="K127" s="314"/>
    </row>
    <row r="128" spans="2:11" s="1" customFormat="1" ht="15" customHeight="1">
      <c r="B128" s="311"/>
      <c r="C128" s="266" t="s">
        <v>465</v>
      </c>
      <c r="D128" s="266"/>
      <c r="E128" s="266"/>
      <c r="F128" s="289" t="s">
        <v>517</v>
      </c>
      <c r="G128" s="266"/>
      <c r="H128" s="266" t="s">
        <v>569</v>
      </c>
      <c r="I128" s="266" t="s">
        <v>519</v>
      </c>
      <c r="J128" s="266" t="s">
        <v>568</v>
      </c>
      <c r="K128" s="314"/>
    </row>
    <row r="129" spans="2:11" s="1" customFormat="1" ht="15" customHeight="1">
      <c r="B129" s="311"/>
      <c r="C129" s="266" t="s">
        <v>528</v>
      </c>
      <c r="D129" s="266"/>
      <c r="E129" s="266"/>
      <c r="F129" s="289" t="s">
        <v>523</v>
      </c>
      <c r="G129" s="266"/>
      <c r="H129" s="266" t="s">
        <v>529</v>
      </c>
      <c r="I129" s="266" t="s">
        <v>519</v>
      </c>
      <c r="J129" s="266">
        <v>15</v>
      </c>
      <c r="K129" s="314"/>
    </row>
    <row r="130" spans="2:11" s="1" customFormat="1" ht="15" customHeight="1">
      <c r="B130" s="311"/>
      <c r="C130" s="292" t="s">
        <v>530</v>
      </c>
      <c r="D130" s="292"/>
      <c r="E130" s="292"/>
      <c r="F130" s="293" t="s">
        <v>523</v>
      </c>
      <c r="G130" s="292"/>
      <c r="H130" s="292" t="s">
        <v>531</v>
      </c>
      <c r="I130" s="292" t="s">
        <v>519</v>
      </c>
      <c r="J130" s="292">
        <v>15</v>
      </c>
      <c r="K130" s="314"/>
    </row>
    <row r="131" spans="2:11" s="1" customFormat="1" ht="15" customHeight="1">
      <c r="B131" s="311"/>
      <c r="C131" s="292" t="s">
        <v>532</v>
      </c>
      <c r="D131" s="292"/>
      <c r="E131" s="292"/>
      <c r="F131" s="293" t="s">
        <v>523</v>
      </c>
      <c r="G131" s="292"/>
      <c r="H131" s="292" t="s">
        <v>533</v>
      </c>
      <c r="I131" s="292" t="s">
        <v>519</v>
      </c>
      <c r="J131" s="292">
        <v>20</v>
      </c>
      <c r="K131" s="314"/>
    </row>
    <row r="132" spans="2:11" s="1" customFormat="1" ht="15" customHeight="1">
      <c r="B132" s="311"/>
      <c r="C132" s="292" t="s">
        <v>534</v>
      </c>
      <c r="D132" s="292"/>
      <c r="E132" s="292"/>
      <c r="F132" s="293" t="s">
        <v>523</v>
      </c>
      <c r="G132" s="292"/>
      <c r="H132" s="292" t="s">
        <v>535</v>
      </c>
      <c r="I132" s="292" t="s">
        <v>519</v>
      </c>
      <c r="J132" s="292">
        <v>20</v>
      </c>
      <c r="K132" s="314"/>
    </row>
    <row r="133" spans="2:11" s="1" customFormat="1" ht="15" customHeight="1">
      <c r="B133" s="311"/>
      <c r="C133" s="266" t="s">
        <v>522</v>
      </c>
      <c r="D133" s="266"/>
      <c r="E133" s="266"/>
      <c r="F133" s="289" t="s">
        <v>523</v>
      </c>
      <c r="G133" s="266"/>
      <c r="H133" s="266" t="s">
        <v>557</v>
      </c>
      <c r="I133" s="266" t="s">
        <v>519</v>
      </c>
      <c r="J133" s="266">
        <v>50</v>
      </c>
      <c r="K133" s="314"/>
    </row>
    <row r="134" spans="2:11" s="1" customFormat="1" ht="15" customHeight="1">
      <c r="B134" s="311"/>
      <c r="C134" s="266" t="s">
        <v>536</v>
      </c>
      <c r="D134" s="266"/>
      <c r="E134" s="266"/>
      <c r="F134" s="289" t="s">
        <v>523</v>
      </c>
      <c r="G134" s="266"/>
      <c r="H134" s="266" t="s">
        <v>557</v>
      </c>
      <c r="I134" s="266" t="s">
        <v>519</v>
      </c>
      <c r="J134" s="266">
        <v>50</v>
      </c>
      <c r="K134" s="314"/>
    </row>
    <row r="135" spans="2:11" s="1" customFormat="1" ht="15" customHeight="1">
      <c r="B135" s="311"/>
      <c r="C135" s="266" t="s">
        <v>542</v>
      </c>
      <c r="D135" s="266"/>
      <c r="E135" s="266"/>
      <c r="F135" s="289" t="s">
        <v>523</v>
      </c>
      <c r="G135" s="266"/>
      <c r="H135" s="266" t="s">
        <v>557</v>
      </c>
      <c r="I135" s="266" t="s">
        <v>519</v>
      </c>
      <c r="J135" s="266">
        <v>50</v>
      </c>
      <c r="K135" s="314"/>
    </row>
    <row r="136" spans="2:11" s="1" customFormat="1" ht="15" customHeight="1">
      <c r="B136" s="311"/>
      <c r="C136" s="266" t="s">
        <v>544</v>
      </c>
      <c r="D136" s="266"/>
      <c r="E136" s="266"/>
      <c r="F136" s="289" t="s">
        <v>523</v>
      </c>
      <c r="G136" s="266"/>
      <c r="H136" s="266" t="s">
        <v>557</v>
      </c>
      <c r="I136" s="266" t="s">
        <v>519</v>
      </c>
      <c r="J136" s="266">
        <v>50</v>
      </c>
      <c r="K136" s="314"/>
    </row>
    <row r="137" spans="2:11" s="1" customFormat="1" ht="15" customHeight="1">
      <c r="B137" s="311"/>
      <c r="C137" s="266" t="s">
        <v>545</v>
      </c>
      <c r="D137" s="266"/>
      <c r="E137" s="266"/>
      <c r="F137" s="289" t="s">
        <v>523</v>
      </c>
      <c r="G137" s="266"/>
      <c r="H137" s="266" t="s">
        <v>570</v>
      </c>
      <c r="I137" s="266" t="s">
        <v>519</v>
      </c>
      <c r="J137" s="266">
        <v>255</v>
      </c>
      <c r="K137" s="314"/>
    </row>
    <row r="138" spans="2:11" s="1" customFormat="1" ht="15" customHeight="1">
      <c r="B138" s="311"/>
      <c r="C138" s="266" t="s">
        <v>547</v>
      </c>
      <c r="D138" s="266"/>
      <c r="E138" s="266"/>
      <c r="F138" s="289" t="s">
        <v>517</v>
      </c>
      <c r="G138" s="266"/>
      <c r="H138" s="266" t="s">
        <v>571</v>
      </c>
      <c r="I138" s="266" t="s">
        <v>549</v>
      </c>
      <c r="J138" s="266"/>
      <c r="K138" s="314"/>
    </row>
    <row r="139" spans="2:11" s="1" customFormat="1" ht="15" customHeight="1">
      <c r="B139" s="311"/>
      <c r="C139" s="266" t="s">
        <v>550</v>
      </c>
      <c r="D139" s="266"/>
      <c r="E139" s="266"/>
      <c r="F139" s="289" t="s">
        <v>517</v>
      </c>
      <c r="G139" s="266"/>
      <c r="H139" s="266" t="s">
        <v>572</v>
      </c>
      <c r="I139" s="266" t="s">
        <v>552</v>
      </c>
      <c r="J139" s="266"/>
      <c r="K139" s="314"/>
    </row>
    <row r="140" spans="2:11" s="1" customFormat="1" ht="15" customHeight="1">
      <c r="B140" s="311"/>
      <c r="C140" s="266" t="s">
        <v>553</v>
      </c>
      <c r="D140" s="266"/>
      <c r="E140" s="266"/>
      <c r="F140" s="289" t="s">
        <v>517</v>
      </c>
      <c r="G140" s="266"/>
      <c r="H140" s="266" t="s">
        <v>553</v>
      </c>
      <c r="I140" s="266" t="s">
        <v>552</v>
      </c>
      <c r="J140" s="266"/>
      <c r="K140" s="314"/>
    </row>
    <row r="141" spans="2:11" s="1" customFormat="1" ht="15" customHeight="1">
      <c r="B141" s="311"/>
      <c r="C141" s="266" t="s">
        <v>40</v>
      </c>
      <c r="D141" s="266"/>
      <c r="E141" s="266"/>
      <c r="F141" s="289" t="s">
        <v>517</v>
      </c>
      <c r="G141" s="266"/>
      <c r="H141" s="266" t="s">
        <v>573</v>
      </c>
      <c r="I141" s="266" t="s">
        <v>552</v>
      </c>
      <c r="J141" s="266"/>
      <c r="K141" s="314"/>
    </row>
    <row r="142" spans="2:11" s="1" customFormat="1" ht="15" customHeight="1">
      <c r="B142" s="311"/>
      <c r="C142" s="266" t="s">
        <v>574</v>
      </c>
      <c r="D142" s="266"/>
      <c r="E142" s="266"/>
      <c r="F142" s="289" t="s">
        <v>517</v>
      </c>
      <c r="G142" s="266"/>
      <c r="H142" s="266" t="s">
        <v>575</v>
      </c>
      <c r="I142" s="266" t="s">
        <v>552</v>
      </c>
      <c r="J142" s="266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279" t="s">
        <v>576</v>
      </c>
      <c r="D147" s="279"/>
      <c r="E147" s="279"/>
      <c r="F147" s="279"/>
      <c r="G147" s="279"/>
      <c r="H147" s="279"/>
      <c r="I147" s="279"/>
      <c r="J147" s="279"/>
      <c r="K147" s="280"/>
    </row>
    <row r="148" spans="2:11" s="1" customFormat="1" ht="17.25" customHeight="1">
      <c r="B148" s="278"/>
      <c r="C148" s="281" t="s">
        <v>511</v>
      </c>
      <c r="D148" s="281"/>
      <c r="E148" s="281"/>
      <c r="F148" s="281" t="s">
        <v>512</v>
      </c>
      <c r="G148" s="282"/>
      <c r="H148" s="281" t="s">
        <v>56</v>
      </c>
      <c r="I148" s="281" t="s">
        <v>59</v>
      </c>
      <c r="J148" s="281" t="s">
        <v>513</v>
      </c>
      <c r="K148" s="280"/>
    </row>
    <row r="149" spans="2:11" s="1" customFormat="1" ht="17.25" customHeight="1">
      <c r="B149" s="278"/>
      <c r="C149" s="283" t="s">
        <v>514</v>
      </c>
      <c r="D149" s="283"/>
      <c r="E149" s="283"/>
      <c r="F149" s="284" t="s">
        <v>515</v>
      </c>
      <c r="G149" s="285"/>
      <c r="H149" s="283"/>
      <c r="I149" s="283"/>
      <c r="J149" s="283" t="s">
        <v>516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520</v>
      </c>
      <c r="D151" s="266"/>
      <c r="E151" s="266"/>
      <c r="F151" s="319" t="s">
        <v>517</v>
      </c>
      <c r="G151" s="266"/>
      <c r="H151" s="318" t="s">
        <v>557</v>
      </c>
      <c r="I151" s="318" t="s">
        <v>519</v>
      </c>
      <c r="J151" s="318">
        <v>120</v>
      </c>
      <c r="K151" s="314"/>
    </row>
    <row r="152" spans="2:11" s="1" customFormat="1" ht="15" customHeight="1">
      <c r="B152" s="291"/>
      <c r="C152" s="318" t="s">
        <v>566</v>
      </c>
      <c r="D152" s="266"/>
      <c r="E152" s="266"/>
      <c r="F152" s="319" t="s">
        <v>517</v>
      </c>
      <c r="G152" s="266"/>
      <c r="H152" s="318" t="s">
        <v>577</v>
      </c>
      <c r="I152" s="318" t="s">
        <v>519</v>
      </c>
      <c r="J152" s="318" t="s">
        <v>568</v>
      </c>
      <c r="K152" s="314"/>
    </row>
    <row r="153" spans="2:11" s="1" customFormat="1" ht="15" customHeight="1">
      <c r="B153" s="291"/>
      <c r="C153" s="318" t="s">
        <v>465</v>
      </c>
      <c r="D153" s="266"/>
      <c r="E153" s="266"/>
      <c r="F153" s="319" t="s">
        <v>517</v>
      </c>
      <c r="G153" s="266"/>
      <c r="H153" s="318" t="s">
        <v>578</v>
      </c>
      <c r="I153" s="318" t="s">
        <v>519</v>
      </c>
      <c r="J153" s="318" t="s">
        <v>568</v>
      </c>
      <c r="K153" s="314"/>
    </row>
    <row r="154" spans="2:11" s="1" customFormat="1" ht="15" customHeight="1">
      <c r="B154" s="291"/>
      <c r="C154" s="318" t="s">
        <v>522</v>
      </c>
      <c r="D154" s="266"/>
      <c r="E154" s="266"/>
      <c r="F154" s="319" t="s">
        <v>523</v>
      </c>
      <c r="G154" s="266"/>
      <c r="H154" s="318" t="s">
        <v>557</v>
      </c>
      <c r="I154" s="318" t="s">
        <v>519</v>
      </c>
      <c r="J154" s="318">
        <v>50</v>
      </c>
      <c r="K154" s="314"/>
    </row>
    <row r="155" spans="2:11" s="1" customFormat="1" ht="15" customHeight="1">
      <c r="B155" s="291"/>
      <c r="C155" s="318" t="s">
        <v>525</v>
      </c>
      <c r="D155" s="266"/>
      <c r="E155" s="266"/>
      <c r="F155" s="319" t="s">
        <v>517</v>
      </c>
      <c r="G155" s="266"/>
      <c r="H155" s="318" t="s">
        <v>557</v>
      </c>
      <c r="I155" s="318" t="s">
        <v>527</v>
      </c>
      <c r="J155" s="318"/>
      <c r="K155" s="314"/>
    </row>
    <row r="156" spans="2:11" s="1" customFormat="1" ht="15" customHeight="1">
      <c r="B156" s="291"/>
      <c r="C156" s="318" t="s">
        <v>536</v>
      </c>
      <c r="D156" s="266"/>
      <c r="E156" s="266"/>
      <c r="F156" s="319" t="s">
        <v>523</v>
      </c>
      <c r="G156" s="266"/>
      <c r="H156" s="318" t="s">
        <v>557</v>
      </c>
      <c r="I156" s="318" t="s">
        <v>519</v>
      </c>
      <c r="J156" s="318">
        <v>50</v>
      </c>
      <c r="K156" s="314"/>
    </row>
    <row r="157" spans="2:11" s="1" customFormat="1" ht="15" customHeight="1">
      <c r="B157" s="291"/>
      <c r="C157" s="318" t="s">
        <v>544</v>
      </c>
      <c r="D157" s="266"/>
      <c r="E157" s="266"/>
      <c r="F157" s="319" t="s">
        <v>523</v>
      </c>
      <c r="G157" s="266"/>
      <c r="H157" s="318" t="s">
        <v>557</v>
      </c>
      <c r="I157" s="318" t="s">
        <v>519</v>
      </c>
      <c r="J157" s="318">
        <v>50</v>
      </c>
      <c r="K157" s="314"/>
    </row>
    <row r="158" spans="2:11" s="1" customFormat="1" ht="15" customHeight="1">
      <c r="B158" s="291"/>
      <c r="C158" s="318" t="s">
        <v>542</v>
      </c>
      <c r="D158" s="266"/>
      <c r="E158" s="266"/>
      <c r="F158" s="319" t="s">
        <v>523</v>
      </c>
      <c r="G158" s="266"/>
      <c r="H158" s="318" t="s">
        <v>557</v>
      </c>
      <c r="I158" s="318" t="s">
        <v>519</v>
      </c>
      <c r="J158" s="318">
        <v>50</v>
      </c>
      <c r="K158" s="314"/>
    </row>
    <row r="159" spans="2:11" s="1" customFormat="1" ht="15" customHeight="1">
      <c r="B159" s="291"/>
      <c r="C159" s="318" t="s">
        <v>84</v>
      </c>
      <c r="D159" s="266"/>
      <c r="E159" s="266"/>
      <c r="F159" s="319" t="s">
        <v>517</v>
      </c>
      <c r="G159" s="266"/>
      <c r="H159" s="318" t="s">
        <v>579</v>
      </c>
      <c r="I159" s="318" t="s">
        <v>519</v>
      </c>
      <c r="J159" s="318" t="s">
        <v>580</v>
      </c>
      <c r="K159" s="314"/>
    </row>
    <row r="160" spans="2:11" s="1" customFormat="1" ht="15" customHeight="1">
      <c r="B160" s="291"/>
      <c r="C160" s="318" t="s">
        <v>581</v>
      </c>
      <c r="D160" s="266"/>
      <c r="E160" s="266"/>
      <c r="F160" s="319" t="s">
        <v>517</v>
      </c>
      <c r="G160" s="266"/>
      <c r="H160" s="318" t="s">
        <v>582</v>
      </c>
      <c r="I160" s="318" t="s">
        <v>552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s="1" customFormat="1" ht="45" customHeight="1">
      <c r="B165" s="256"/>
      <c r="C165" s="257" t="s">
        <v>583</v>
      </c>
      <c r="D165" s="257"/>
      <c r="E165" s="257"/>
      <c r="F165" s="257"/>
      <c r="G165" s="257"/>
      <c r="H165" s="257"/>
      <c r="I165" s="257"/>
      <c r="J165" s="257"/>
      <c r="K165" s="258"/>
    </row>
    <row r="166" spans="2:11" s="1" customFormat="1" ht="17.25" customHeight="1">
      <c r="B166" s="256"/>
      <c r="C166" s="281" t="s">
        <v>511</v>
      </c>
      <c r="D166" s="281"/>
      <c r="E166" s="281"/>
      <c r="F166" s="281" t="s">
        <v>512</v>
      </c>
      <c r="G166" s="323"/>
      <c r="H166" s="324" t="s">
        <v>56</v>
      </c>
      <c r="I166" s="324" t="s">
        <v>59</v>
      </c>
      <c r="J166" s="281" t="s">
        <v>513</v>
      </c>
      <c r="K166" s="258"/>
    </row>
    <row r="167" spans="2:11" s="1" customFormat="1" ht="17.25" customHeight="1">
      <c r="B167" s="259"/>
      <c r="C167" s="283" t="s">
        <v>514</v>
      </c>
      <c r="D167" s="283"/>
      <c r="E167" s="283"/>
      <c r="F167" s="284" t="s">
        <v>515</v>
      </c>
      <c r="G167" s="325"/>
      <c r="H167" s="326"/>
      <c r="I167" s="326"/>
      <c r="J167" s="283" t="s">
        <v>516</v>
      </c>
      <c r="K167" s="261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6" t="s">
        <v>520</v>
      </c>
      <c r="D169" s="266"/>
      <c r="E169" s="266"/>
      <c r="F169" s="289" t="s">
        <v>517</v>
      </c>
      <c r="G169" s="266"/>
      <c r="H169" s="266" t="s">
        <v>557</v>
      </c>
      <c r="I169" s="266" t="s">
        <v>519</v>
      </c>
      <c r="J169" s="266">
        <v>120</v>
      </c>
      <c r="K169" s="314"/>
    </row>
    <row r="170" spans="2:11" s="1" customFormat="1" ht="15" customHeight="1">
      <c r="B170" s="291"/>
      <c r="C170" s="266" t="s">
        <v>566</v>
      </c>
      <c r="D170" s="266"/>
      <c r="E170" s="266"/>
      <c r="F170" s="289" t="s">
        <v>517</v>
      </c>
      <c r="G170" s="266"/>
      <c r="H170" s="266" t="s">
        <v>567</v>
      </c>
      <c r="I170" s="266" t="s">
        <v>519</v>
      </c>
      <c r="J170" s="266" t="s">
        <v>568</v>
      </c>
      <c r="K170" s="314"/>
    </row>
    <row r="171" spans="2:11" s="1" customFormat="1" ht="15" customHeight="1">
      <c r="B171" s="291"/>
      <c r="C171" s="266" t="s">
        <v>465</v>
      </c>
      <c r="D171" s="266"/>
      <c r="E171" s="266"/>
      <c r="F171" s="289" t="s">
        <v>517</v>
      </c>
      <c r="G171" s="266"/>
      <c r="H171" s="266" t="s">
        <v>584</v>
      </c>
      <c r="I171" s="266" t="s">
        <v>519</v>
      </c>
      <c r="J171" s="266" t="s">
        <v>568</v>
      </c>
      <c r="K171" s="314"/>
    </row>
    <row r="172" spans="2:11" s="1" customFormat="1" ht="15" customHeight="1">
      <c r="B172" s="291"/>
      <c r="C172" s="266" t="s">
        <v>522</v>
      </c>
      <c r="D172" s="266"/>
      <c r="E172" s="266"/>
      <c r="F172" s="289" t="s">
        <v>523</v>
      </c>
      <c r="G172" s="266"/>
      <c r="H172" s="266" t="s">
        <v>584</v>
      </c>
      <c r="I172" s="266" t="s">
        <v>519</v>
      </c>
      <c r="J172" s="266">
        <v>50</v>
      </c>
      <c r="K172" s="314"/>
    </row>
    <row r="173" spans="2:11" s="1" customFormat="1" ht="15" customHeight="1">
      <c r="B173" s="291"/>
      <c r="C173" s="266" t="s">
        <v>525</v>
      </c>
      <c r="D173" s="266"/>
      <c r="E173" s="266"/>
      <c r="F173" s="289" t="s">
        <v>517</v>
      </c>
      <c r="G173" s="266"/>
      <c r="H173" s="266" t="s">
        <v>584</v>
      </c>
      <c r="I173" s="266" t="s">
        <v>527</v>
      </c>
      <c r="J173" s="266"/>
      <c r="K173" s="314"/>
    </row>
    <row r="174" spans="2:11" s="1" customFormat="1" ht="15" customHeight="1">
      <c r="B174" s="291"/>
      <c r="C174" s="266" t="s">
        <v>536</v>
      </c>
      <c r="D174" s="266"/>
      <c r="E174" s="266"/>
      <c r="F174" s="289" t="s">
        <v>523</v>
      </c>
      <c r="G174" s="266"/>
      <c r="H174" s="266" t="s">
        <v>584</v>
      </c>
      <c r="I174" s="266" t="s">
        <v>519</v>
      </c>
      <c r="J174" s="266">
        <v>50</v>
      </c>
      <c r="K174" s="314"/>
    </row>
    <row r="175" spans="2:11" s="1" customFormat="1" ht="15" customHeight="1">
      <c r="B175" s="291"/>
      <c r="C175" s="266" t="s">
        <v>544</v>
      </c>
      <c r="D175" s="266"/>
      <c r="E175" s="266"/>
      <c r="F175" s="289" t="s">
        <v>523</v>
      </c>
      <c r="G175" s="266"/>
      <c r="H175" s="266" t="s">
        <v>584</v>
      </c>
      <c r="I175" s="266" t="s">
        <v>519</v>
      </c>
      <c r="J175" s="266">
        <v>50</v>
      </c>
      <c r="K175" s="314"/>
    </row>
    <row r="176" spans="2:11" s="1" customFormat="1" ht="15" customHeight="1">
      <c r="B176" s="291"/>
      <c r="C176" s="266" t="s">
        <v>542</v>
      </c>
      <c r="D176" s="266"/>
      <c r="E176" s="266"/>
      <c r="F176" s="289" t="s">
        <v>523</v>
      </c>
      <c r="G176" s="266"/>
      <c r="H176" s="266" t="s">
        <v>584</v>
      </c>
      <c r="I176" s="266" t="s">
        <v>519</v>
      </c>
      <c r="J176" s="266">
        <v>50</v>
      </c>
      <c r="K176" s="314"/>
    </row>
    <row r="177" spans="2:11" s="1" customFormat="1" ht="15" customHeight="1">
      <c r="B177" s="291"/>
      <c r="C177" s="266" t="s">
        <v>102</v>
      </c>
      <c r="D177" s="266"/>
      <c r="E177" s="266"/>
      <c r="F177" s="289" t="s">
        <v>517</v>
      </c>
      <c r="G177" s="266"/>
      <c r="H177" s="266" t="s">
        <v>585</v>
      </c>
      <c r="I177" s="266" t="s">
        <v>586</v>
      </c>
      <c r="J177" s="266"/>
      <c r="K177" s="314"/>
    </row>
    <row r="178" spans="2:11" s="1" customFormat="1" ht="15" customHeight="1">
      <c r="B178" s="291"/>
      <c r="C178" s="266" t="s">
        <v>59</v>
      </c>
      <c r="D178" s="266"/>
      <c r="E178" s="266"/>
      <c r="F178" s="289" t="s">
        <v>517</v>
      </c>
      <c r="G178" s="266"/>
      <c r="H178" s="266" t="s">
        <v>587</v>
      </c>
      <c r="I178" s="266" t="s">
        <v>588</v>
      </c>
      <c r="J178" s="266">
        <v>1</v>
      </c>
      <c r="K178" s="314"/>
    </row>
    <row r="179" spans="2:11" s="1" customFormat="1" ht="15" customHeight="1">
      <c r="B179" s="291"/>
      <c r="C179" s="266" t="s">
        <v>55</v>
      </c>
      <c r="D179" s="266"/>
      <c r="E179" s="266"/>
      <c r="F179" s="289" t="s">
        <v>517</v>
      </c>
      <c r="G179" s="266"/>
      <c r="H179" s="266" t="s">
        <v>589</v>
      </c>
      <c r="I179" s="266" t="s">
        <v>519</v>
      </c>
      <c r="J179" s="266">
        <v>20</v>
      </c>
      <c r="K179" s="314"/>
    </row>
    <row r="180" spans="2:11" s="1" customFormat="1" ht="15" customHeight="1">
      <c r="B180" s="291"/>
      <c r="C180" s="266" t="s">
        <v>56</v>
      </c>
      <c r="D180" s="266"/>
      <c r="E180" s="266"/>
      <c r="F180" s="289" t="s">
        <v>517</v>
      </c>
      <c r="G180" s="266"/>
      <c r="H180" s="266" t="s">
        <v>590</v>
      </c>
      <c r="I180" s="266" t="s">
        <v>519</v>
      </c>
      <c r="J180" s="266">
        <v>255</v>
      </c>
      <c r="K180" s="314"/>
    </row>
    <row r="181" spans="2:11" s="1" customFormat="1" ht="15" customHeight="1">
      <c r="B181" s="291"/>
      <c r="C181" s="266" t="s">
        <v>103</v>
      </c>
      <c r="D181" s="266"/>
      <c r="E181" s="266"/>
      <c r="F181" s="289" t="s">
        <v>517</v>
      </c>
      <c r="G181" s="266"/>
      <c r="H181" s="266" t="s">
        <v>481</v>
      </c>
      <c r="I181" s="266" t="s">
        <v>519</v>
      </c>
      <c r="J181" s="266">
        <v>10</v>
      </c>
      <c r="K181" s="314"/>
    </row>
    <row r="182" spans="2:11" s="1" customFormat="1" ht="15" customHeight="1">
      <c r="B182" s="291"/>
      <c r="C182" s="266" t="s">
        <v>104</v>
      </c>
      <c r="D182" s="266"/>
      <c r="E182" s="266"/>
      <c r="F182" s="289" t="s">
        <v>517</v>
      </c>
      <c r="G182" s="266"/>
      <c r="H182" s="266" t="s">
        <v>591</v>
      </c>
      <c r="I182" s="266" t="s">
        <v>552</v>
      </c>
      <c r="J182" s="266"/>
      <c r="K182" s="314"/>
    </row>
    <row r="183" spans="2:11" s="1" customFormat="1" ht="15" customHeight="1">
      <c r="B183" s="291"/>
      <c r="C183" s="266" t="s">
        <v>592</v>
      </c>
      <c r="D183" s="266"/>
      <c r="E183" s="266"/>
      <c r="F183" s="289" t="s">
        <v>517</v>
      </c>
      <c r="G183" s="266"/>
      <c r="H183" s="266" t="s">
        <v>593</v>
      </c>
      <c r="I183" s="266" t="s">
        <v>552</v>
      </c>
      <c r="J183" s="266"/>
      <c r="K183" s="314"/>
    </row>
    <row r="184" spans="2:11" s="1" customFormat="1" ht="15" customHeight="1">
      <c r="B184" s="291"/>
      <c r="C184" s="266" t="s">
        <v>581</v>
      </c>
      <c r="D184" s="266"/>
      <c r="E184" s="266"/>
      <c r="F184" s="289" t="s">
        <v>517</v>
      </c>
      <c r="G184" s="266"/>
      <c r="H184" s="266" t="s">
        <v>594</v>
      </c>
      <c r="I184" s="266" t="s">
        <v>552</v>
      </c>
      <c r="J184" s="266"/>
      <c r="K184" s="314"/>
    </row>
    <row r="185" spans="2:11" s="1" customFormat="1" ht="15" customHeight="1">
      <c r="B185" s="291"/>
      <c r="C185" s="266" t="s">
        <v>106</v>
      </c>
      <c r="D185" s="266"/>
      <c r="E185" s="266"/>
      <c r="F185" s="289" t="s">
        <v>523</v>
      </c>
      <c r="G185" s="266"/>
      <c r="H185" s="266" t="s">
        <v>595</v>
      </c>
      <c r="I185" s="266" t="s">
        <v>519</v>
      </c>
      <c r="J185" s="266">
        <v>50</v>
      </c>
      <c r="K185" s="314"/>
    </row>
    <row r="186" spans="2:11" s="1" customFormat="1" ht="15" customHeight="1">
      <c r="B186" s="291"/>
      <c r="C186" s="266" t="s">
        <v>596</v>
      </c>
      <c r="D186" s="266"/>
      <c r="E186" s="266"/>
      <c r="F186" s="289" t="s">
        <v>523</v>
      </c>
      <c r="G186" s="266"/>
      <c r="H186" s="266" t="s">
        <v>597</v>
      </c>
      <c r="I186" s="266" t="s">
        <v>598</v>
      </c>
      <c r="J186" s="266"/>
      <c r="K186" s="314"/>
    </row>
    <row r="187" spans="2:11" s="1" customFormat="1" ht="15" customHeight="1">
      <c r="B187" s="291"/>
      <c r="C187" s="266" t="s">
        <v>599</v>
      </c>
      <c r="D187" s="266"/>
      <c r="E187" s="266"/>
      <c r="F187" s="289" t="s">
        <v>523</v>
      </c>
      <c r="G187" s="266"/>
      <c r="H187" s="266" t="s">
        <v>600</v>
      </c>
      <c r="I187" s="266" t="s">
        <v>598</v>
      </c>
      <c r="J187" s="266"/>
      <c r="K187" s="314"/>
    </row>
    <row r="188" spans="2:11" s="1" customFormat="1" ht="15" customHeight="1">
      <c r="B188" s="291"/>
      <c r="C188" s="266" t="s">
        <v>601</v>
      </c>
      <c r="D188" s="266"/>
      <c r="E188" s="266"/>
      <c r="F188" s="289" t="s">
        <v>523</v>
      </c>
      <c r="G188" s="266"/>
      <c r="H188" s="266" t="s">
        <v>602</v>
      </c>
      <c r="I188" s="266" t="s">
        <v>598</v>
      </c>
      <c r="J188" s="266"/>
      <c r="K188" s="314"/>
    </row>
    <row r="189" spans="2:11" s="1" customFormat="1" ht="15" customHeight="1">
      <c r="B189" s="291"/>
      <c r="C189" s="327" t="s">
        <v>603</v>
      </c>
      <c r="D189" s="266"/>
      <c r="E189" s="266"/>
      <c r="F189" s="289" t="s">
        <v>523</v>
      </c>
      <c r="G189" s="266"/>
      <c r="H189" s="266" t="s">
        <v>604</v>
      </c>
      <c r="I189" s="266" t="s">
        <v>605</v>
      </c>
      <c r="J189" s="328" t="s">
        <v>606</v>
      </c>
      <c r="K189" s="314"/>
    </row>
    <row r="190" spans="2:11" s="1" customFormat="1" ht="15" customHeight="1">
      <c r="B190" s="291"/>
      <c r="C190" s="327" t="s">
        <v>44</v>
      </c>
      <c r="D190" s="266"/>
      <c r="E190" s="266"/>
      <c r="F190" s="289" t="s">
        <v>517</v>
      </c>
      <c r="G190" s="266"/>
      <c r="H190" s="263" t="s">
        <v>607</v>
      </c>
      <c r="I190" s="266" t="s">
        <v>608</v>
      </c>
      <c r="J190" s="266"/>
      <c r="K190" s="314"/>
    </row>
    <row r="191" spans="2:11" s="1" customFormat="1" ht="15" customHeight="1">
      <c r="B191" s="291"/>
      <c r="C191" s="327" t="s">
        <v>609</v>
      </c>
      <c r="D191" s="266"/>
      <c r="E191" s="266"/>
      <c r="F191" s="289" t="s">
        <v>517</v>
      </c>
      <c r="G191" s="266"/>
      <c r="H191" s="266" t="s">
        <v>610</v>
      </c>
      <c r="I191" s="266" t="s">
        <v>552</v>
      </c>
      <c r="J191" s="266"/>
      <c r="K191" s="314"/>
    </row>
    <row r="192" spans="2:11" s="1" customFormat="1" ht="15" customHeight="1">
      <c r="B192" s="291"/>
      <c r="C192" s="327" t="s">
        <v>611</v>
      </c>
      <c r="D192" s="266"/>
      <c r="E192" s="266"/>
      <c r="F192" s="289" t="s">
        <v>517</v>
      </c>
      <c r="G192" s="266"/>
      <c r="H192" s="266" t="s">
        <v>612</v>
      </c>
      <c r="I192" s="266" t="s">
        <v>552</v>
      </c>
      <c r="J192" s="266"/>
      <c r="K192" s="314"/>
    </row>
    <row r="193" spans="2:11" s="1" customFormat="1" ht="15" customHeight="1">
      <c r="B193" s="291"/>
      <c r="C193" s="327" t="s">
        <v>613</v>
      </c>
      <c r="D193" s="266"/>
      <c r="E193" s="266"/>
      <c r="F193" s="289" t="s">
        <v>523</v>
      </c>
      <c r="G193" s="266"/>
      <c r="H193" s="266" t="s">
        <v>614</v>
      </c>
      <c r="I193" s="266" t="s">
        <v>552</v>
      </c>
      <c r="J193" s="266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s="1" customFormat="1" ht="21">
      <c r="B199" s="256"/>
      <c r="C199" s="257" t="s">
        <v>615</v>
      </c>
      <c r="D199" s="257"/>
      <c r="E199" s="257"/>
      <c r="F199" s="257"/>
      <c r="G199" s="257"/>
      <c r="H199" s="257"/>
      <c r="I199" s="257"/>
      <c r="J199" s="257"/>
      <c r="K199" s="258"/>
    </row>
    <row r="200" spans="2:11" s="1" customFormat="1" ht="25.5" customHeight="1">
      <c r="B200" s="256"/>
      <c r="C200" s="330" t="s">
        <v>616</v>
      </c>
      <c r="D200" s="330"/>
      <c r="E200" s="330"/>
      <c r="F200" s="330" t="s">
        <v>617</v>
      </c>
      <c r="G200" s="331"/>
      <c r="H200" s="330" t="s">
        <v>618</v>
      </c>
      <c r="I200" s="330"/>
      <c r="J200" s="330"/>
      <c r="K200" s="258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6" t="s">
        <v>608</v>
      </c>
      <c r="D202" s="266"/>
      <c r="E202" s="266"/>
      <c r="F202" s="289" t="s">
        <v>45</v>
      </c>
      <c r="G202" s="266"/>
      <c r="H202" s="266" t="s">
        <v>619</v>
      </c>
      <c r="I202" s="266"/>
      <c r="J202" s="266"/>
      <c r="K202" s="314"/>
    </row>
    <row r="203" spans="2:11" s="1" customFormat="1" ht="15" customHeight="1">
      <c r="B203" s="291"/>
      <c r="C203" s="266"/>
      <c r="D203" s="266"/>
      <c r="E203" s="266"/>
      <c r="F203" s="289" t="s">
        <v>46</v>
      </c>
      <c r="G203" s="266"/>
      <c r="H203" s="266" t="s">
        <v>620</v>
      </c>
      <c r="I203" s="266"/>
      <c r="J203" s="266"/>
      <c r="K203" s="314"/>
    </row>
    <row r="204" spans="2:11" s="1" customFormat="1" ht="15" customHeight="1">
      <c r="B204" s="291"/>
      <c r="C204" s="266"/>
      <c r="D204" s="266"/>
      <c r="E204" s="266"/>
      <c r="F204" s="289" t="s">
        <v>49</v>
      </c>
      <c r="G204" s="266"/>
      <c r="H204" s="266" t="s">
        <v>621</v>
      </c>
      <c r="I204" s="266"/>
      <c r="J204" s="266"/>
      <c r="K204" s="314"/>
    </row>
    <row r="205" spans="2:11" s="1" customFormat="1" ht="15" customHeight="1">
      <c r="B205" s="291"/>
      <c r="C205" s="266"/>
      <c r="D205" s="266"/>
      <c r="E205" s="266"/>
      <c r="F205" s="289" t="s">
        <v>47</v>
      </c>
      <c r="G205" s="266"/>
      <c r="H205" s="266" t="s">
        <v>622</v>
      </c>
      <c r="I205" s="266"/>
      <c r="J205" s="266"/>
      <c r="K205" s="314"/>
    </row>
    <row r="206" spans="2:11" s="1" customFormat="1" ht="15" customHeight="1">
      <c r="B206" s="291"/>
      <c r="C206" s="266"/>
      <c r="D206" s="266"/>
      <c r="E206" s="266"/>
      <c r="F206" s="289" t="s">
        <v>48</v>
      </c>
      <c r="G206" s="266"/>
      <c r="H206" s="266" t="s">
        <v>623</v>
      </c>
      <c r="I206" s="266"/>
      <c r="J206" s="266"/>
      <c r="K206" s="314"/>
    </row>
    <row r="207" spans="2:11" s="1" customFormat="1" ht="15" customHeight="1">
      <c r="B207" s="291"/>
      <c r="C207" s="266"/>
      <c r="D207" s="266"/>
      <c r="E207" s="266"/>
      <c r="F207" s="289"/>
      <c r="G207" s="266"/>
      <c r="H207" s="266"/>
      <c r="I207" s="266"/>
      <c r="J207" s="266"/>
      <c r="K207" s="314"/>
    </row>
    <row r="208" spans="2:11" s="1" customFormat="1" ht="15" customHeight="1">
      <c r="B208" s="291"/>
      <c r="C208" s="266" t="s">
        <v>564</v>
      </c>
      <c r="D208" s="266"/>
      <c r="E208" s="266"/>
      <c r="F208" s="289" t="s">
        <v>78</v>
      </c>
      <c r="G208" s="266"/>
      <c r="H208" s="266" t="s">
        <v>624</v>
      </c>
      <c r="I208" s="266"/>
      <c r="J208" s="266"/>
      <c r="K208" s="314"/>
    </row>
    <row r="209" spans="2:11" s="1" customFormat="1" ht="15" customHeight="1">
      <c r="B209" s="291"/>
      <c r="C209" s="266"/>
      <c r="D209" s="266"/>
      <c r="E209" s="266"/>
      <c r="F209" s="289" t="s">
        <v>459</v>
      </c>
      <c r="G209" s="266"/>
      <c r="H209" s="266" t="s">
        <v>460</v>
      </c>
      <c r="I209" s="266"/>
      <c r="J209" s="266"/>
      <c r="K209" s="314"/>
    </row>
    <row r="210" spans="2:11" s="1" customFormat="1" ht="15" customHeight="1">
      <c r="B210" s="291"/>
      <c r="C210" s="266"/>
      <c r="D210" s="266"/>
      <c r="E210" s="266"/>
      <c r="F210" s="289" t="s">
        <v>457</v>
      </c>
      <c r="G210" s="266"/>
      <c r="H210" s="266" t="s">
        <v>625</v>
      </c>
      <c r="I210" s="266"/>
      <c r="J210" s="266"/>
      <c r="K210" s="314"/>
    </row>
    <row r="211" spans="2:11" s="1" customFormat="1" ht="15" customHeight="1">
      <c r="B211" s="332"/>
      <c r="C211" s="266"/>
      <c r="D211" s="266"/>
      <c r="E211" s="266"/>
      <c r="F211" s="289" t="s">
        <v>461</v>
      </c>
      <c r="G211" s="327"/>
      <c r="H211" s="318" t="s">
        <v>462</v>
      </c>
      <c r="I211" s="318"/>
      <c r="J211" s="318"/>
      <c r="K211" s="333"/>
    </row>
    <row r="212" spans="2:11" s="1" customFormat="1" ht="15" customHeight="1">
      <c r="B212" s="332"/>
      <c r="C212" s="266"/>
      <c r="D212" s="266"/>
      <c r="E212" s="266"/>
      <c r="F212" s="289" t="s">
        <v>463</v>
      </c>
      <c r="G212" s="327"/>
      <c r="H212" s="318" t="s">
        <v>626</v>
      </c>
      <c r="I212" s="318"/>
      <c r="J212" s="318"/>
      <c r="K212" s="333"/>
    </row>
    <row r="213" spans="2:11" s="1" customFormat="1" ht="15" customHeight="1">
      <c r="B213" s="332"/>
      <c r="C213" s="266"/>
      <c r="D213" s="266"/>
      <c r="E213" s="266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6" t="s">
        <v>588</v>
      </c>
      <c r="D214" s="266"/>
      <c r="E214" s="266"/>
      <c r="F214" s="289">
        <v>1</v>
      </c>
      <c r="G214" s="327"/>
      <c r="H214" s="318" t="s">
        <v>627</v>
      </c>
      <c r="I214" s="318"/>
      <c r="J214" s="318"/>
      <c r="K214" s="333"/>
    </row>
    <row r="215" spans="2:11" s="1" customFormat="1" ht="15" customHeight="1">
      <c r="B215" s="332"/>
      <c r="C215" s="266"/>
      <c r="D215" s="266"/>
      <c r="E215" s="266"/>
      <c r="F215" s="289">
        <v>2</v>
      </c>
      <c r="G215" s="327"/>
      <c r="H215" s="318" t="s">
        <v>628</v>
      </c>
      <c r="I215" s="318"/>
      <c r="J215" s="318"/>
      <c r="K215" s="333"/>
    </row>
    <row r="216" spans="2:11" s="1" customFormat="1" ht="15" customHeight="1">
      <c r="B216" s="332"/>
      <c r="C216" s="266"/>
      <c r="D216" s="266"/>
      <c r="E216" s="266"/>
      <c r="F216" s="289">
        <v>3</v>
      </c>
      <c r="G216" s="327"/>
      <c r="H216" s="318" t="s">
        <v>629</v>
      </c>
      <c r="I216" s="318"/>
      <c r="J216" s="318"/>
      <c r="K216" s="333"/>
    </row>
    <row r="217" spans="2:11" s="1" customFormat="1" ht="15" customHeight="1">
      <c r="B217" s="332"/>
      <c r="C217" s="266"/>
      <c r="D217" s="266"/>
      <c r="E217" s="266"/>
      <c r="F217" s="289">
        <v>4</v>
      </c>
      <c r="G217" s="327"/>
      <c r="H217" s="318" t="s">
        <v>630</v>
      </c>
      <c r="I217" s="318"/>
      <c r="J217" s="318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2022-03-24T10:58:13Z</dcterms:created>
  <dcterms:modified xsi:type="dcterms:W3CDTF">2022-03-24T10:58:18Z</dcterms:modified>
  <cp:category/>
  <cp:version/>
  <cp:contentType/>
  <cp:contentStatus/>
</cp:coreProperties>
</file>