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ben\Downloads\"/>
    </mc:Choice>
  </mc:AlternateContent>
  <xr:revisionPtr revIDLastSave="0" documentId="13_ncr:1_{6962A421-24AF-4A0C-85C8-EFFB36406DA4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1 Pol" sheetId="12" r:id="rId4"/>
    <sheet name="SO 02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Pol'!$A$1:$X$391</definedName>
    <definedName name="_xlnm.Print_Area" localSheetId="4">'SO 02 1 Pol'!$A$1:$X$60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1" i="12" l="1"/>
  <c r="O161" i="12"/>
  <c r="C234" i="12" s="1"/>
  <c r="E234" i="12" s="1"/>
  <c r="E233" i="12" s="1"/>
  <c r="G161" i="12"/>
  <c r="E169" i="12"/>
  <c r="O166" i="12"/>
  <c r="G166" i="12"/>
  <c r="M166" i="12" s="1"/>
  <c r="E166" i="12"/>
  <c r="V166" i="12" s="1"/>
  <c r="V162" i="12"/>
  <c r="Q162" i="12"/>
  <c r="O162" i="12"/>
  <c r="K162" i="12"/>
  <c r="I162" i="12"/>
  <c r="G162" i="12"/>
  <c r="M162" i="12" s="1"/>
  <c r="I166" i="12" l="1"/>
  <c r="Q166" i="12"/>
  <c r="K166" i="12"/>
  <c r="G9" i="13" l="1"/>
  <c r="I9" i="13"/>
  <c r="K9" i="13"/>
  <c r="M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BA359" i="12"/>
  <c r="BA283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6" i="12"/>
  <c r="M26" i="12" s="1"/>
  <c r="I26" i="12"/>
  <c r="K26" i="12"/>
  <c r="O26" i="12"/>
  <c r="Q26" i="12"/>
  <c r="V26" i="12"/>
  <c r="G30" i="12"/>
  <c r="M30" i="12" s="1"/>
  <c r="I30" i="12"/>
  <c r="K30" i="12"/>
  <c r="O30" i="12"/>
  <c r="Q30" i="12"/>
  <c r="V30" i="12"/>
  <c r="G34" i="12"/>
  <c r="M34" i="12" s="1"/>
  <c r="I34" i="12"/>
  <c r="K34" i="12"/>
  <c r="O34" i="12"/>
  <c r="Q34" i="12"/>
  <c r="V34" i="12"/>
  <c r="G40" i="12"/>
  <c r="M40" i="12" s="1"/>
  <c r="I40" i="12"/>
  <c r="K40" i="12"/>
  <c r="O40" i="12"/>
  <c r="Q40" i="12"/>
  <c r="V40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8" i="12"/>
  <c r="M68" i="12" s="1"/>
  <c r="I68" i="12"/>
  <c r="K68" i="12"/>
  <c r="O68" i="12"/>
  <c r="Q68" i="12"/>
  <c r="V68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Q76" i="12"/>
  <c r="V76" i="12"/>
  <c r="G79" i="12"/>
  <c r="M79" i="12" s="1"/>
  <c r="M78" i="12" s="1"/>
  <c r="I79" i="12"/>
  <c r="I78" i="12" s="1"/>
  <c r="K79" i="12"/>
  <c r="K78" i="12" s="1"/>
  <c r="O79" i="12"/>
  <c r="O78" i="12" s="1"/>
  <c r="Q79" i="12"/>
  <c r="Q78" i="12" s="1"/>
  <c r="V79" i="12"/>
  <c r="V78" i="12" s="1"/>
  <c r="G83" i="12"/>
  <c r="M83" i="12" s="1"/>
  <c r="I83" i="12"/>
  <c r="K83" i="12"/>
  <c r="O83" i="12"/>
  <c r="Q83" i="12"/>
  <c r="V83" i="12"/>
  <c r="G87" i="12"/>
  <c r="M87" i="12" s="1"/>
  <c r="I87" i="12"/>
  <c r="K87" i="12"/>
  <c r="O87" i="12"/>
  <c r="Q87" i="12"/>
  <c r="V87" i="12"/>
  <c r="G101" i="12"/>
  <c r="M101" i="12" s="1"/>
  <c r="I101" i="12"/>
  <c r="K101" i="12"/>
  <c r="O101" i="12"/>
  <c r="Q101" i="12"/>
  <c r="V101" i="12"/>
  <c r="G107" i="12"/>
  <c r="M107" i="12" s="1"/>
  <c r="I107" i="12"/>
  <c r="K107" i="12"/>
  <c r="O107" i="12"/>
  <c r="Q107" i="12"/>
  <c r="V107" i="12"/>
  <c r="G113" i="12"/>
  <c r="M113" i="12" s="1"/>
  <c r="I113" i="12"/>
  <c r="K113" i="12"/>
  <c r="O113" i="12"/>
  <c r="Q113" i="12"/>
  <c r="V113" i="12"/>
  <c r="G117" i="12"/>
  <c r="M117" i="12" s="1"/>
  <c r="I117" i="12"/>
  <c r="K117" i="12"/>
  <c r="O117" i="12"/>
  <c r="Q117" i="12"/>
  <c r="V117" i="12"/>
  <c r="G121" i="12"/>
  <c r="M121" i="12" s="1"/>
  <c r="I121" i="12"/>
  <c r="K121" i="12"/>
  <c r="O121" i="12"/>
  <c r="Q121" i="12"/>
  <c r="V121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G133" i="12"/>
  <c r="M133" i="12" s="1"/>
  <c r="I133" i="12"/>
  <c r="K133" i="12"/>
  <c r="O133" i="12"/>
  <c r="Q133" i="12"/>
  <c r="V133" i="12"/>
  <c r="G137" i="12"/>
  <c r="M137" i="12" s="1"/>
  <c r="I137" i="12"/>
  <c r="K137" i="12"/>
  <c r="O137" i="12"/>
  <c r="Q137" i="12"/>
  <c r="V137" i="12"/>
  <c r="G152" i="12"/>
  <c r="M152" i="12" s="1"/>
  <c r="M151" i="12" s="1"/>
  <c r="I152" i="12"/>
  <c r="I151" i="12" s="1"/>
  <c r="K152" i="12"/>
  <c r="K151" i="12" s="1"/>
  <c r="O152" i="12"/>
  <c r="O151" i="12" s="1"/>
  <c r="Q152" i="12"/>
  <c r="Q151" i="12" s="1"/>
  <c r="V152" i="12"/>
  <c r="V151" i="12" s="1"/>
  <c r="G156" i="12"/>
  <c r="M156" i="12" s="1"/>
  <c r="I156" i="12"/>
  <c r="K156" i="12"/>
  <c r="O156" i="12"/>
  <c r="Q156" i="12"/>
  <c r="V156" i="12"/>
  <c r="G159" i="12"/>
  <c r="M159" i="12" s="1"/>
  <c r="I159" i="12"/>
  <c r="K159" i="12"/>
  <c r="O159" i="12"/>
  <c r="Q159" i="12"/>
  <c r="V159" i="12"/>
  <c r="G170" i="12"/>
  <c r="I170" i="12"/>
  <c r="K170" i="12"/>
  <c r="O170" i="12"/>
  <c r="Q170" i="12"/>
  <c r="V170" i="12"/>
  <c r="G185" i="12"/>
  <c r="M185" i="12" s="1"/>
  <c r="I185" i="12"/>
  <c r="K185" i="12"/>
  <c r="O185" i="12"/>
  <c r="Q185" i="12"/>
  <c r="V185" i="12"/>
  <c r="G193" i="12"/>
  <c r="M193" i="12" s="1"/>
  <c r="I193" i="12"/>
  <c r="K193" i="12"/>
  <c r="O193" i="12"/>
  <c r="Q193" i="12"/>
  <c r="V193" i="12"/>
  <c r="G201" i="12"/>
  <c r="M201" i="12" s="1"/>
  <c r="I201" i="12"/>
  <c r="K201" i="12"/>
  <c r="O201" i="12"/>
  <c r="Q201" i="12"/>
  <c r="V201" i="12"/>
  <c r="G206" i="12"/>
  <c r="M206" i="12" s="1"/>
  <c r="I206" i="12"/>
  <c r="K206" i="12"/>
  <c r="O206" i="12"/>
  <c r="Q206" i="12"/>
  <c r="V206" i="12"/>
  <c r="G230" i="12"/>
  <c r="M230" i="12" s="1"/>
  <c r="I230" i="12"/>
  <c r="K230" i="12"/>
  <c r="O230" i="12"/>
  <c r="Q230" i="12"/>
  <c r="V230" i="12"/>
  <c r="G233" i="12"/>
  <c r="M233" i="12" s="1"/>
  <c r="I233" i="12"/>
  <c r="K233" i="12"/>
  <c r="O233" i="12"/>
  <c r="Q233" i="12"/>
  <c r="V233" i="12"/>
  <c r="G236" i="12"/>
  <c r="I236" i="12"/>
  <c r="K236" i="12"/>
  <c r="O236" i="12"/>
  <c r="Q236" i="12"/>
  <c r="V236" i="12"/>
  <c r="G247" i="12"/>
  <c r="M247" i="12" s="1"/>
  <c r="I247" i="12"/>
  <c r="K247" i="12"/>
  <c r="O247" i="12"/>
  <c r="Q247" i="12"/>
  <c r="V247" i="12"/>
  <c r="G251" i="12"/>
  <c r="M251" i="12" s="1"/>
  <c r="I251" i="12"/>
  <c r="K251" i="12"/>
  <c r="O251" i="12"/>
  <c r="Q251" i="12"/>
  <c r="V251" i="12"/>
  <c r="G254" i="12"/>
  <c r="M254" i="12" s="1"/>
  <c r="I254" i="12"/>
  <c r="K254" i="12"/>
  <c r="O254" i="12"/>
  <c r="Q254" i="12"/>
  <c r="V254" i="12"/>
  <c r="G264" i="12"/>
  <c r="M264" i="12" s="1"/>
  <c r="I264" i="12"/>
  <c r="K264" i="12"/>
  <c r="O264" i="12"/>
  <c r="Q264" i="12"/>
  <c r="V264" i="12"/>
  <c r="G270" i="12"/>
  <c r="M270" i="12" s="1"/>
  <c r="I270" i="12"/>
  <c r="K270" i="12"/>
  <c r="O270" i="12"/>
  <c r="Q270" i="12"/>
  <c r="V270" i="12"/>
  <c r="G274" i="12"/>
  <c r="M274" i="12" s="1"/>
  <c r="I274" i="12"/>
  <c r="K274" i="12"/>
  <c r="O274" i="12"/>
  <c r="Q274" i="12"/>
  <c r="V274" i="12"/>
  <c r="G279" i="12"/>
  <c r="M279" i="12" s="1"/>
  <c r="I279" i="12"/>
  <c r="K279" i="12"/>
  <c r="O279" i="12"/>
  <c r="Q279" i="12"/>
  <c r="V279" i="12"/>
  <c r="G282" i="12"/>
  <c r="M282" i="12" s="1"/>
  <c r="I282" i="12"/>
  <c r="K282" i="12"/>
  <c r="O282" i="12"/>
  <c r="Q282" i="12"/>
  <c r="V282" i="12"/>
  <c r="G287" i="12"/>
  <c r="M287" i="12" s="1"/>
  <c r="I287" i="12"/>
  <c r="K287" i="12"/>
  <c r="O287" i="12"/>
  <c r="Q287" i="12"/>
  <c r="V287" i="12"/>
  <c r="G291" i="12"/>
  <c r="M291" i="12" s="1"/>
  <c r="I291" i="12"/>
  <c r="K291" i="12"/>
  <c r="O291" i="12"/>
  <c r="Q291" i="12"/>
  <c r="V291" i="12"/>
  <c r="G305" i="12"/>
  <c r="M305" i="12" s="1"/>
  <c r="I305" i="12"/>
  <c r="K305" i="12"/>
  <c r="O305" i="12"/>
  <c r="Q305" i="12"/>
  <c r="V305" i="12"/>
  <c r="G307" i="12"/>
  <c r="M307" i="12" s="1"/>
  <c r="I307" i="12"/>
  <c r="K307" i="12"/>
  <c r="O307" i="12"/>
  <c r="Q307" i="12"/>
  <c r="V307" i="12"/>
  <c r="G311" i="12"/>
  <c r="M311" i="12" s="1"/>
  <c r="I311" i="12"/>
  <c r="K311" i="12"/>
  <c r="O311" i="12"/>
  <c r="Q311" i="12"/>
  <c r="V311" i="12"/>
  <c r="G319" i="12"/>
  <c r="M319" i="12" s="1"/>
  <c r="I319" i="12"/>
  <c r="K319" i="12"/>
  <c r="O319" i="12"/>
  <c r="Q319" i="12"/>
  <c r="V319" i="12"/>
  <c r="G321" i="12"/>
  <c r="M321" i="12" s="1"/>
  <c r="I321" i="12"/>
  <c r="K321" i="12"/>
  <c r="O321" i="12"/>
  <c r="Q321" i="12"/>
  <c r="V321" i="12"/>
  <c r="G323" i="12"/>
  <c r="M323" i="12" s="1"/>
  <c r="I323" i="12"/>
  <c r="K323" i="12"/>
  <c r="O323" i="12"/>
  <c r="Q323" i="12"/>
  <c r="V323" i="12"/>
  <c r="G326" i="12"/>
  <c r="M326" i="12" s="1"/>
  <c r="I326" i="12"/>
  <c r="K326" i="12"/>
  <c r="O326" i="12"/>
  <c r="Q326" i="12"/>
  <c r="V326" i="12"/>
  <c r="G329" i="12"/>
  <c r="M329" i="12" s="1"/>
  <c r="I329" i="12"/>
  <c r="K329" i="12"/>
  <c r="O329" i="12"/>
  <c r="Q329" i="12"/>
  <c r="V329" i="12"/>
  <c r="G332" i="12"/>
  <c r="I332" i="12"/>
  <c r="K332" i="12"/>
  <c r="O332" i="12"/>
  <c r="Q332" i="12"/>
  <c r="V332" i="12"/>
  <c r="G336" i="12"/>
  <c r="M336" i="12" s="1"/>
  <c r="I336" i="12"/>
  <c r="K336" i="12"/>
  <c r="O336" i="12"/>
  <c r="Q336" i="12"/>
  <c r="V336" i="12"/>
  <c r="G338" i="12"/>
  <c r="M338" i="12" s="1"/>
  <c r="I338" i="12"/>
  <c r="K338" i="12"/>
  <c r="O338" i="12"/>
  <c r="Q338" i="12"/>
  <c r="V338" i="12"/>
  <c r="G341" i="12"/>
  <c r="G340" i="12" s="1"/>
  <c r="I63" i="1" s="1"/>
  <c r="I341" i="12"/>
  <c r="I340" i="12" s="1"/>
  <c r="K341" i="12"/>
  <c r="K340" i="12" s="1"/>
  <c r="O341" i="12"/>
  <c r="O340" i="12" s="1"/>
  <c r="Q341" i="12"/>
  <c r="Q340" i="12" s="1"/>
  <c r="V341" i="12"/>
  <c r="V340" i="12" s="1"/>
  <c r="G346" i="12"/>
  <c r="I346" i="12"/>
  <c r="K346" i="12"/>
  <c r="O346" i="12"/>
  <c r="Q346" i="12"/>
  <c r="V346" i="12"/>
  <c r="G348" i="12"/>
  <c r="M348" i="12" s="1"/>
  <c r="I348" i="12"/>
  <c r="K348" i="12"/>
  <c r="O348" i="12"/>
  <c r="Q348" i="12"/>
  <c r="V348" i="12"/>
  <c r="G350" i="12"/>
  <c r="M350" i="12" s="1"/>
  <c r="I350" i="12"/>
  <c r="K350" i="12"/>
  <c r="O350" i="12"/>
  <c r="Q350" i="12"/>
  <c r="V350" i="12"/>
  <c r="G354" i="12"/>
  <c r="G353" i="12" s="1"/>
  <c r="I354" i="12"/>
  <c r="I353" i="12" s="1"/>
  <c r="K354" i="12"/>
  <c r="K353" i="12" s="1"/>
  <c r="O354" i="12"/>
  <c r="O353" i="12" s="1"/>
  <c r="Q354" i="12"/>
  <c r="Q353" i="12" s="1"/>
  <c r="V354" i="12"/>
  <c r="V353" i="12" s="1"/>
  <c r="G356" i="12"/>
  <c r="I356" i="12"/>
  <c r="K356" i="12"/>
  <c r="O356" i="12"/>
  <c r="Q356" i="12"/>
  <c r="V356" i="12"/>
  <c r="G363" i="12"/>
  <c r="M363" i="12" s="1"/>
  <c r="I363" i="12"/>
  <c r="K363" i="12"/>
  <c r="O363" i="12"/>
  <c r="Q363" i="12"/>
  <c r="V363" i="12"/>
  <c r="G366" i="12"/>
  <c r="M366" i="12" s="1"/>
  <c r="I366" i="12"/>
  <c r="K366" i="12"/>
  <c r="O366" i="12"/>
  <c r="Q366" i="12"/>
  <c r="V366" i="12"/>
  <c r="G372" i="12"/>
  <c r="M372" i="12" s="1"/>
  <c r="I372" i="12"/>
  <c r="K372" i="12"/>
  <c r="O372" i="12"/>
  <c r="Q372" i="12"/>
  <c r="V372" i="12"/>
  <c r="G377" i="12"/>
  <c r="M377" i="12" s="1"/>
  <c r="I377" i="12"/>
  <c r="K377" i="12"/>
  <c r="O377" i="12"/>
  <c r="Q377" i="12"/>
  <c r="V377" i="12"/>
  <c r="G381" i="12"/>
  <c r="M381" i="12" s="1"/>
  <c r="I381" i="12"/>
  <c r="K381" i="12"/>
  <c r="O381" i="12"/>
  <c r="Q381" i="12"/>
  <c r="V381" i="12"/>
  <c r="G386" i="12"/>
  <c r="I386" i="12"/>
  <c r="K386" i="12"/>
  <c r="O386" i="12"/>
  <c r="Q386" i="12"/>
  <c r="V386" i="12"/>
  <c r="G388" i="12"/>
  <c r="M388" i="12" s="1"/>
  <c r="I388" i="12"/>
  <c r="K388" i="12"/>
  <c r="O388" i="12"/>
  <c r="Q388" i="12"/>
  <c r="V388" i="12"/>
  <c r="F44" i="1"/>
  <c r="G44" i="1"/>
  <c r="H44" i="1"/>
  <c r="I44" i="1"/>
  <c r="J39" i="1" l="1"/>
  <c r="J44" i="1" s="1"/>
  <c r="G78" i="12"/>
  <c r="I54" i="1" s="1"/>
  <c r="G151" i="12"/>
  <c r="I56" i="1" s="1"/>
  <c r="Q155" i="12"/>
  <c r="I385" i="12"/>
  <c r="G385" i="12"/>
  <c r="I67" i="1" s="1"/>
  <c r="I19" i="1" s="1"/>
  <c r="V331" i="12"/>
  <c r="G235" i="12"/>
  <c r="I61" i="1" s="1"/>
  <c r="M386" i="12"/>
  <c r="M385" i="12" s="1"/>
  <c r="O385" i="12"/>
  <c r="O155" i="12"/>
  <c r="I155" i="12"/>
  <c r="Q355" i="12"/>
  <c r="K345" i="12"/>
  <c r="M50" i="13"/>
  <c r="O355" i="12"/>
  <c r="Q82" i="12"/>
  <c r="V50" i="13"/>
  <c r="I355" i="12"/>
  <c r="K355" i="12"/>
  <c r="V345" i="12"/>
  <c r="I235" i="12"/>
  <c r="O235" i="12"/>
  <c r="Q39" i="12"/>
  <c r="Q385" i="12"/>
  <c r="V355" i="12"/>
  <c r="Q331" i="12"/>
  <c r="I331" i="12"/>
  <c r="O331" i="12"/>
  <c r="K235" i="12"/>
  <c r="I161" i="12"/>
  <c r="V155" i="12"/>
  <c r="V39" i="12"/>
  <c r="K16" i="12"/>
  <c r="Q16" i="12"/>
  <c r="I16" i="12"/>
  <c r="G8" i="12"/>
  <c r="I51" i="1" s="1"/>
  <c r="O50" i="13"/>
  <c r="K8" i="13"/>
  <c r="Q8" i="13"/>
  <c r="I8" i="13"/>
  <c r="V161" i="12"/>
  <c r="K82" i="12"/>
  <c r="I82" i="12"/>
  <c r="O39" i="12"/>
  <c r="G331" i="12"/>
  <c r="I62" i="1" s="1"/>
  <c r="Q235" i="12"/>
  <c r="I60" i="1"/>
  <c r="K155" i="12"/>
  <c r="V82" i="12"/>
  <c r="K39" i="12"/>
  <c r="I39" i="12"/>
  <c r="O16" i="12"/>
  <c r="O8" i="13"/>
  <c r="K385" i="12"/>
  <c r="G345" i="12"/>
  <c r="I64" i="1" s="1"/>
  <c r="V385" i="12"/>
  <c r="G355" i="12"/>
  <c r="I66" i="1" s="1"/>
  <c r="I20" i="1" s="1"/>
  <c r="Q345" i="12"/>
  <c r="I345" i="12"/>
  <c r="O345" i="12"/>
  <c r="K331" i="12"/>
  <c r="V235" i="12"/>
  <c r="K161" i="12"/>
  <c r="O82" i="12"/>
  <c r="V16" i="12"/>
  <c r="K50" i="13"/>
  <c r="Q50" i="13"/>
  <c r="I50" i="13"/>
  <c r="V8" i="13"/>
  <c r="M8" i="13"/>
  <c r="G50" i="13"/>
  <c r="I59" i="1" s="1"/>
  <c r="G8" i="13"/>
  <c r="I58" i="1" s="1"/>
  <c r="M82" i="12"/>
  <c r="M16" i="12"/>
  <c r="M155" i="12"/>
  <c r="M39" i="12"/>
  <c r="G155" i="12"/>
  <c r="I57" i="1" s="1"/>
  <c r="G82" i="12"/>
  <c r="I55" i="1" s="1"/>
  <c r="G39" i="12"/>
  <c r="I53" i="1" s="1"/>
  <c r="G16" i="12"/>
  <c r="I52" i="1" s="1"/>
  <c r="M356" i="12"/>
  <c r="M355" i="12" s="1"/>
  <c r="M354" i="12"/>
  <c r="M353" i="12" s="1"/>
  <c r="M346" i="12"/>
  <c r="M345" i="12" s="1"/>
  <c r="M341" i="12"/>
  <c r="M340" i="12" s="1"/>
  <c r="M332" i="12"/>
  <c r="M331" i="12" s="1"/>
  <c r="M236" i="12"/>
  <c r="M235" i="12" s="1"/>
  <c r="M170" i="12"/>
  <c r="M161" i="12" s="1"/>
  <c r="J28" i="1"/>
  <c r="J26" i="1"/>
  <c r="G38" i="1"/>
  <c r="F38" i="1"/>
  <c r="J23" i="1"/>
  <c r="J24" i="1"/>
  <c r="J25" i="1"/>
  <c r="J27" i="1"/>
  <c r="E24" i="1"/>
  <c r="E26" i="1"/>
  <c r="I17" i="1" l="1"/>
  <c r="G41" i="1"/>
  <c r="I16" i="1"/>
  <c r="I18" i="1"/>
  <c r="G43" i="1"/>
  <c r="I68" i="1"/>
  <c r="J58" i="1" s="1"/>
  <c r="I21" i="1" l="1"/>
  <c r="H41" i="1"/>
  <c r="H40" i="1" s="1"/>
  <c r="G40" i="1"/>
  <c r="J65" i="1"/>
  <c r="J56" i="1"/>
  <c r="J64" i="1"/>
  <c r="J60" i="1"/>
  <c r="J62" i="1"/>
  <c r="J67" i="1"/>
  <c r="J61" i="1"/>
  <c r="J54" i="1"/>
  <c r="G42" i="1"/>
  <c r="G25" i="1" s="1"/>
  <c r="H43" i="1"/>
  <c r="H42" i="1" s="1"/>
  <c r="J52" i="1"/>
  <c r="J51" i="1"/>
  <c r="J57" i="1"/>
  <c r="J53" i="1"/>
  <c r="J63" i="1"/>
  <c r="J55" i="1"/>
  <c r="J66" i="1"/>
  <c r="J59" i="1"/>
  <c r="G26" i="1" l="1"/>
  <c r="I41" i="1"/>
  <c r="J41" i="1" s="1"/>
  <c r="J68" i="1"/>
  <c r="I43" i="1"/>
  <c r="G29" i="1"/>
  <c r="I40" i="1" l="1"/>
  <c r="J40" i="1" s="1"/>
  <c r="I42" i="1"/>
  <c r="J42" i="1" s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<sst xmlns="http://schemas.openxmlformats.org/spreadsheetml/2006/main" count="1721" uniqueCount="591">
  <si>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</si>
  <si>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</si>
  <si>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</si>
  <si>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</si>
  <si>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</si>
  <si>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</si>
  <si>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</si>
  <si>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</si>
  <si>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</si>
  <si>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</si>
  <si>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</si>
  <si>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</si>
  <si>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</si>
  <si>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</si>
  <si>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</si>
  <si>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</si>
  <si>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</si>
  <si>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</si>
  <si>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</si>
  <si>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</si>
  <si>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</si>
  <si>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</si>
  <si>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</si>
  <si>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</si>
  <si>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</si>
  <si>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</si>
  <si>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</si>
  <si>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</si>
  <si>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</si>
  <si>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</si>
  <si>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</si>
  <si>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</si>
  <si>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</si>
  <si>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</si>
  <si>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</si>
  <si>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</si>
  <si>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</si>
  <si>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</si>
  <si>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</si>
  <si>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</si>
  <si>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</si>
  <si>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</si>
  <si>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</si>
  <si>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Jiří Marek</t>
  </si>
  <si>
    <t>037</t>
  </si>
  <si>
    <t>ZŠ Na Stráni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</si>
  <si>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</si>
  <si>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</si>
  <si>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</si>
  <si>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</si>
  <si>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</si>
  <si>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</si>
  <si>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</si>
  <si>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</si>
  <si>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SO 01</t>
  </si>
  <si>
    <t>1</t>
  </si>
  <si>
    <t>SO 02</t>
  </si>
  <si>
    <t>Hromosvod</t>
  </si>
  <si>
    <t xml:space="preserve"> Ochrana před bleskem</t>
  </si>
  <si>
    <t>Celkem za stavbu</t>
  </si>
  <si>
    <t>CZK</t>
  </si>
  <si>
    <t>Rekapitulace dílů</t>
  </si>
  <si>
    <t>Typ dílu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</si>
  <si>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</si>
  <si>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</si>
  <si>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</si>
  <si>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</si>
  <si>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</si>
  <si>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</si>
  <si>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</si>
  <si>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</si>
  <si>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</si>
  <si>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</si>
  <si>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</si>
  <si>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</si>
  <si>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</si>
  <si>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</si>
  <si>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C21M</t>
  </si>
  <si>
    <t>Elektromontáže</t>
  </si>
  <si>
    <t>VRN</t>
  </si>
  <si>
    <t>Vedlejší rozpočtové náklady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</si>
  <si>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</si>
  <si>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</si>
  <si>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</si>
  <si>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</si>
  <si>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</si>
  <si>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</si>
  <si>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</si>
  <si>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</si>
  <si>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799</t>
  </si>
  <si>
    <t>Ostatní</t>
  </si>
  <si>
    <t>M21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</si>
  <si>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</si>
  <si>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</si>
  <si>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</si>
  <si>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</si>
  <si>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</si>
  <si>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</si>
  <si>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</si>
  <si>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</si>
  <si>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</si>
  <si>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</si>
  <si>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</si>
  <si>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</si>
  <si>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</si>
  <si>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</si>
  <si>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</si>
  <si>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</si>
  <si>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</si>
  <si>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</si>
  <si>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</si>
  <si>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</si>
  <si>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</si>
  <si>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</si>
  <si>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</si>
  <si>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</si>
  <si>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</si>
  <si>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</si>
  <si>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</si>
  <si>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</si>
  <si>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</si>
  <si>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</si>
  <si>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</si>
  <si>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314248552RT1</t>
  </si>
  <si>
    <t>Kom.stříš.Napoleon  2 průduchy</t>
  </si>
  <si>
    <t>kus</t>
  </si>
  <si>
    <t>RTS 21/ I</t>
  </si>
  <si>
    <t>RTS 19/ I</t>
  </si>
  <si>
    <t>Práce</t>
  </si>
  <si>
    <t>POL1_</t>
  </si>
  <si>
    <t>VV</t>
  </si>
  <si>
    <t/>
  </si>
  <si>
    <t xml:space="preserve">Stříška typu Napoleon : </t>
  </si>
  <si>
    <t xml:space="preserve">6 ks komínů cca po 2 s : </t>
  </si>
  <si>
    <t>2*6</t>
  </si>
  <si>
    <t xml:space="preserve">1 ks komínu po 1 ks : </t>
  </si>
  <si>
    <t>1*1</t>
  </si>
  <si>
    <t>077534311R00</t>
  </si>
  <si>
    <t>Výměna jednotlivých porušených komínovek</t>
  </si>
  <si>
    <t xml:space="preserve">po prohlíce  jednotlivých komínů bude množství upřesněno : </t>
  </si>
  <si>
    <t xml:space="preserve"> pro rozpočet uvažováno cca 15 ks na 1 ks komína : </t>
  </si>
  <si>
    <t>7*15</t>
  </si>
  <si>
    <t>216904212R00</t>
  </si>
  <si>
    <t>Očištění stlačeným vzduchem zdiva a rubu kleneb</t>
  </si>
  <si>
    <t>m2</t>
  </si>
  <si>
    <t xml:space="preserve">po otlučení omítek a vyspravení opláštění komína bude komín před omítkou očištěn stl. vzduchem : </t>
  </si>
  <si>
    <t xml:space="preserve">rekonstrukce komína uvažována v rozpočtu cca 0,5m pod střechou až po hlavu komína, tzn cca na 4m výšky : </t>
  </si>
  <si>
    <t>6*4*2*(0,7+1,45)</t>
  </si>
  <si>
    <t>1*4*2*(0,7+0,8)</t>
  </si>
  <si>
    <t>614471711R00</t>
  </si>
  <si>
    <t>Vyspravení beton. konstrukcí cem. maltou tl. 10 mm</t>
  </si>
  <si>
    <t xml:space="preserve">vyspravení stávajících betonových hlav komínu : </t>
  </si>
  <si>
    <t>6*(0,7*1,45)+6*2*(0,7+1,45)*0,1</t>
  </si>
  <si>
    <t>1*(0,7*0,8)+1*2*(0,7+0,8)</t>
  </si>
  <si>
    <t>622421131R00</t>
  </si>
  <si>
    <t>Omítka vnější stěn, MVC, hladká, složitost 1-2</t>
  </si>
  <si>
    <t xml:space="preserve">komín v rekonstruované části bude kompletně omítnut a následně natřen barvou : </t>
  </si>
  <si>
    <t>622471312R00</t>
  </si>
  <si>
    <t>Nátěr stěn barvou  složitost 1, 2</t>
  </si>
  <si>
    <t>Penetrace + 2 x krycí nátěr.</t>
  </si>
  <si>
    <t>POP</t>
  </si>
  <si>
    <t xml:space="preserve">komín v rekonstruované části bude natřen barvou-upřesní investor : </t>
  </si>
  <si>
    <t>941941032RT4</t>
  </si>
  <si>
    <t>Montáž lešení leh.řad.s podlahami,š.do 1 m, H 30 m lešení rámové pronajaté</t>
  </si>
  <si>
    <t>Včetně kotvení lešení.</t>
  </si>
  <si>
    <t xml:space="preserve">od ulice Na Stráni : </t>
  </si>
  <si>
    <t>30*9</t>
  </si>
  <si>
    <t>30*11</t>
  </si>
  <si>
    <t xml:space="preserve">od ulice Moskevská : </t>
  </si>
  <si>
    <t>23*15</t>
  </si>
  <si>
    <t xml:space="preserve">od ulice varšavská : </t>
  </si>
  <si>
    <t>17*9</t>
  </si>
  <si>
    <t xml:space="preserve">ze zdvora : </t>
  </si>
  <si>
    <t>25*9</t>
  </si>
  <si>
    <t>5*9</t>
  </si>
  <si>
    <t>6*9</t>
  </si>
  <si>
    <t>13*9</t>
  </si>
  <si>
    <t>19*9</t>
  </si>
  <si>
    <t>20*9</t>
  </si>
  <si>
    <t>12*10</t>
  </si>
  <si>
    <t>13*10</t>
  </si>
  <si>
    <t>14*12</t>
  </si>
  <si>
    <t>941941111R00</t>
  </si>
  <si>
    <t>Pronájem lešení za den</t>
  </si>
  <si>
    <t xml:space="preserve">předpoklad použití lešení = cca 3 měsíce : </t>
  </si>
  <si>
    <t>3*30*2308</t>
  </si>
  <si>
    <t>941941832RT4</t>
  </si>
  <si>
    <t>Demontáž lešení leh.řad.s podlahami,š.1 m, H 30 m lešení rámové pronajaté</t>
  </si>
  <si>
    <t>2308</t>
  </si>
  <si>
    <t>941955001R00</t>
  </si>
  <si>
    <t>Lešení lehké pomocné, výška podlahy do 1,2 m</t>
  </si>
  <si>
    <t xml:space="preserve">lešení pro opravu komínů a výměny části krovů : </t>
  </si>
  <si>
    <t xml:space="preserve">cca : </t>
  </si>
  <si>
    <t>150</t>
  </si>
  <si>
    <t>945941003R00</t>
  </si>
  <si>
    <t>Montáž a revize stavebního výtahu</t>
  </si>
  <si>
    <t xml:space="preserve">pro svislý přesun materiálu : </t>
  </si>
  <si>
    <t xml:space="preserve">typ výtahu si zvolí dodavatel stavby : </t>
  </si>
  <si>
    <t xml:space="preserve">položka obsahuje kompletní potřeby pro montáž a revizi výtahu, dtto pro demontáž : </t>
  </si>
  <si>
    <t>945941201R00</t>
  </si>
  <si>
    <t>Pronájem stavebního výtahu</t>
  </si>
  <si>
    <t>den</t>
  </si>
  <si>
    <t xml:space="preserve">předpoklad 90 dní : </t>
  </si>
  <si>
    <t>90</t>
  </si>
  <si>
    <t>945941803R00</t>
  </si>
  <si>
    <t>Demontáž stavebního výtahu</t>
  </si>
  <si>
    <t>952901111R00</t>
  </si>
  <si>
    <t>Vyčištění budov o výšce podlaží do 4 m</t>
  </si>
  <si>
    <t xml:space="preserve">vyčištění podkroví stavby, předpokládaný nutný úklid v prostoru  cca 500m2 : </t>
  </si>
  <si>
    <t>500</t>
  </si>
  <si>
    <t>978015231R00</t>
  </si>
  <si>
    <t>Otlučení omítek vnějších MVC v složit.1-4 do 20 %</t>
  </si>
  <si>
    <t xml:space="preserve">otlučení na ploše omítky komínů (cca 0,5 m poslední část komína) v rozssahu cca  20 % : </t>
  </si>
  <si>
    <t>6*0,5*2*(0,7+1,45)</t>
  </si>
  <si>
    <t>1*0,5*2*(0,7+0,8)</t>
  </si>
  <si>
    <t>762331812R00</t>
  </si>
  <si>
    <t>Demontáž konstrukcí krovů z hranolů do 224 cm2</t>
  </si>
  <si>
    <t>m</t>
  </si>
  <si>
    <t xml:space="preserve">předpoklad výměny cca 20% řeziva(krov + záklop)-bude upřesněno během rekonstrukce : </t>
  </si>
  <si>
    <t xml:space="preserve">spodní klaštiny 80 x 160 - celkem 676 m : </t>
  </si>
  <si>
    <t>676*0,2</t>
  </si>
  <si>
    <t xml:space="preserve">horní kleštiny 80 x160 - celkem 149,9 m : </t>
  </si>
  <si>
    <t>149,9*0,2</t>
  </si>
  <si>
    <t xml:space="preserve">pozednice 140 x 160 - celkem 265,7m : </t>
  </si>
  <si>
    <t>265,7*0,2</t>
  </si>
  <si>
    <t xml:space="preserve">sloupky 140 x 160- celkem 20,1m : </t>
  </si>
  <si>
    <t>20,1*0,2</t>
  </si>
  <si>
    <t xml:space="preserve">krokve 120 x 150 - celkem 2004,8m : </t>
  </si>
  <si>
    <t>2004,8*0,2</t>
  </si>
  <si>
    <t xml:space="preserve">úžlabí 120 x 150 - celkem 296,1m : </t>
  </si>
  <si>
    <t>296,1*0,2</t>
  </si>
  <si>
    <t>762331813R00</t>
  </si>
  <si>
    <t>Demontáž konstrukcí krovů z hranolů do 288 cm2</t>
  </si>
  <si>
    <t xml:space="preserve">sloupky 150 x 150 -celkem 184,7m : </t>
  </si>
  <si>
    <t>184,7*0,2</t>
  </si>
  <si>
    <t xml:space="preserve">diagonální vzpěra 150 x 180 - celkem 208,5m : </t>
  </si>
  <si>
    <t>208,5*0,2</t>
  </si>
  <si>
    <t>762331814R00</t>
  </si>
  <si>
    <t>Demontáž konstrukcí krovů z hranolů do 450 cm2</t>
  </si>
  <si>
    <t xml:space="preserve">střední vaznice 160 x 200 - celkem 229,2m : </t>
  </si>
  <si>
    <t>229,2*0,2</t>
  </si>
  <si>
    <t xml:space="preserve">vrcholová vaznice 160 x 200 - celkem 17,5m : </t>
  </si>
  <si>
    <t>17,5*0,2</t>
  </si>
  <si>
    <t>762331815R00</t>
  </si>
  <si>
    <t>Demontáž konstrukcí krovů z hranolů nad 450 cm2</t>
  </si>
  <si>
    <t xml:space="preserve">spodní vazný trám 200 x 280  - celkem 261,8m : </t>
  </si>
  <si>
    <t>261,8*0,2</t>
  </si>
  <si>
    <t>762341811R00</t>
  </si>
  <si>
    <t>Demontáž bednění střech rovných z prken hrubých</t>
  </si>
  <si>
    <t xml:space="preserve">výměra -dtto výměra střešní krytiny : </t>
  </si>
  <si>
    <t xml:space="preserve"> uvažováno s nutnou výměnou cca 20% : </t>
  </si>
  <si>
    <t>2137*0,2</t>
  </si>
  <si>
    <t>762355802R00</t>
  </si>
  <si>
    <t>Demontáž komínových lávek</t>
  </si>
  <si>
    <t xml:space="preserve">délka  1 ks lávky=cca1,5m : </t>
  </si>
  <si>
    <t xml:space="preserve">lávky včetně žebříku budou uloženy na staveništi, popřípadě repasovány a osazeny zpět : </t>
  </si>
  <si>
    <t>7*1,5</t>
  </si>
  <si>
    <t>764311832RT1</t>
  </si>
  <si>
    <t>Demont. krytiny, tabule 2 x 1 m, nad 25 m2, do 45° z Pz plechu</t>
  </si>
  <si>
    <t xml:space="preserve">plocha střechy dle výkresu D.1.1.2, položka 1 = 2.137 m2 : </t>
  </si>
  <si>
    <t>2137</t>
  </si>
  <si>
    <t>764352811R00</t>
  </si>
  <si>
    <t>Demontáž žlabů půlkruh. rovných, rš 330 mm, do 45°</t>
  </si>
  <si>
    <t xml:space="preserve">rozměry střechy dle výkresu D.1.1.2,zábrany= položka 12 : </t>
  </si>
  <si>
    <t>13,6+3,7+51,25+3+7,4+23,1+13,55+11,65+5,5+5,1+12+5,1+5,5+19,45+18,2+11,8+5,45+5,65+13,9+2,88+11,35+16,6</t>
  </si>
  <si>
    <t>10+2*1,6</t>
  </si>
  <si>
    <t>3,8+2*1,82</t>
  </si>
  <si>
    <t>764362812R00</t>
  </si>
  <si>
    <t>Demontáž střešního okna, hladká krytina, nad 45°</t>
  </si>
  <si>
    <t xml:space="preserve">počet výlezů dle PD=15 ks : </t>
  </si>
  <si>
    <t xml:space="preserve">počet výlezů dle snímku z google=18 : </t>
  </si>
  <si>
    <t>15+3</t>
  </si>
  <si>
    <t>764454802R00</t>
  </si>
  <si>
    <t>Demontáž odpadních trub kruhových,D 120 mm</t>
  </si>
  <si>
    <t xml:space="preserve">délky odpadních trub nutno doměřit při rekonstrukci : </t>
  </si>
  <si>
    <t xml:space="preserve">výměry jsou" odečteny" z google=cca : </t>
  </si>
  <si>
    <t xml:space="preserve">z ulice Na Stráni : </t>
  </si>
  <si>
    <t>1*9</t>
  </si>
  <si>
    <t>1*10</t>
  </si>
  <si>
    <t>3*12</t>
  </si>
  <si>
    <t xml:space="preserve">z ulice Moskevská : </t>
  </si>
  <si>
    <t>1*15</t>
  </si>
  <si>
    <t xml:space="preserve">z ulice Varšavská : </t>
  </si>
  <si>
    <t xml:space="preserve">ze zahrady : </t>
  </si>
  <si>
    <t>5*10</t>
  </si>
  <si>
    <t>5*12</t>
  </si>
  <si>
    <t>979951161R00</t>
  </si>
  <si>
    <t>Výkup kovů - zinek, plechy</t>
  </si>
  <si>
    <t>t</t>
  </si>
  <si>
    <t xml:space="preserve">výměra-viz demontáže střechy,okapů a svodů : </t>
  </si>
  <si>
    <t>17,14</t>
  </si>
  <si>
    <t>900      R02</t>
  </si>
  <si>
    <t>HZS stavební dělník v tarifní třídě 5</t>
  </si>
  <si>
    <t>h</t>
  </si>
  <si>
    <t>POL1_1</t>
  </si>
  <si>
    <t xml:space="preserve">pomocné práce k řemeslům, cca : </t>
  </si>
  <si>
    <t>20</t>
  </si>
  <si>
    <t>998011001R00</t>
  </si>
  <si>
    <t>Přesun hmot pro budovy zděné výšky do 6 m</t>
  </si>
  <si>
    <t>POL1_2</t>
  </si>
  <si>
    <t>6,13</t>
  </si>
  <si>
    <t>762712120RT3</t>
  </si>
  <si>
    <t xml:space="preserve">Montáž vázaných konstrukcí hraněných do 224 cm2 včetně dodávky řeziva, hranoly </t>
  </si>
  <si>
    <t xml:space="preserve">rozměry řeziva-viz výpis řeziva v tabulce krovu : </t>
  </si>
  <si>
    <t>762712130RT3</t>
  </si>
  <si>
    <t xml:space="preserve">Montáž vázaných konstrukcí hraněných do 288 cm2 včetně dodávky řeziva, hranoly </t>
  </si>
  <si>
    <t>762712140RT3</t>
  </si>
  <si>
    <t xml:space="preserve">Montáž vázaných konstrukcí hraněných do 450 cm2 včetně dodávky řeziva, hranoly </t>
  </si>
  <si>
    <t>762712150RT2</t>
  </si>
  <si>
    <t xml:space="preserve">Montáž vázaných konstrukcí hraněných do 600 cm2 včetně dodávky řeziva, hranoly </t>
  </si>
  <si>
    <t>762795000R00</t>
  </si>
  <si>
    <t>Spojovací prostředky pro vázané konstrukce</t>
  </si>
  <si>
    <t>m3</t>
  </si>
  <si>
    <t>0,8*0,16*676*0,2</t>
  </si>
  <si>
    <t>0,8*0,16*149,9*0,2</t>
  </si>
  <si>
    <t>0,14*0,16*265,7*0,2</t>
  </si>
  <si>
    <t>0,14*0,16*20,1*0,2</t>
  </si>
  <si>
    <t>0,12*0,15*2004,8*0,2</t>
  </si>
  <si>
    <t>0,12*0,15*296,1*0,2</t>
  </si>
  <si>
    <t>0,15*0,15*184,7*0,2</t>
  </si>
  <si>
    <t>0,15*0,18*208,5*0,2</t>
  </si>
  <si>
    <t>0,16*0,2*229,2*0,2</t>
  </si>
  <si>
    <t>0,16*0,2*17,5*0,2</t>
  </si>
  <si>
    <t>0,2*0,28*261,8*0,2</t>
  </si>
  <si>
    <t>762911112R00</t>
  </si>
  <si>
    <t>Impregnace řeziva máčením Bochemit OPTI F</t>
  </si>
  <si>
    <t>soubor</t>
  </si>
  <si>
    <t>Indiv</t>
  </si>
  <si>
    <t>998762103R00</t>
  </si>
  <si>
    <t>Přesun hmot pro tesařské konstrukce, výšky do 24 m</t>
  </si>
  <si>
    <t>764311203R00</t>
  </si>
  <si>
    <t>Krytina hladká , tabule 2 x 1 m, nad 45°</t>
  </si>
  <si>
    <t xml:space="preserve">výměra-viz tabulka střešních prvků = 2057,2 m2 : </t>
  </si>
  <si>
    <t xml:space="preserve">Dle cechu klempířů a tesařů: Základní pravidla pro klem. práce: : </t>
  </si>
  <si>
    <t xml:space="preserve">čl. 6.2.2 okapové plechy u samonosných plechových krytin jsou někdy také součástí systému : </t>
  </si>
  <si>
    <t xml:space="preserve">tento rozpočet uvažuje se samostatnou položkou, položka krytiny tudíž zde neobsahuje okapový plech : </t>
  </si>
  <si>
    <t>2057,2</t>
  </si>
  <si>
    <t>764324220R00</t>
  </si>
  <si>
    <t xml:space="preserve">okapnice  na okapové hraně : </t>
  </si>
  <si>
    <t xml:space="preserve">výměra-viz tabulka střešních prvků okapnice = 302,56m : </t>
  </si>
  <si>
    <t>302,56</t>
  </si>
  <si>
    <t>764322292R00</t>
  </si>
  <si>
    <t xml:space="preserve">Montáž oplechování rohů okapů </t>
  </si>
  <si>
    <t xml:space="preserve">počet rohů dle výkresu D.1.1.2 : </t>
  </si>
  <si>
    <t>16</t>
  </si>
  <si>
    <t>764332250R00</t>
  </si>
  <si>
    <t xml:space="preserve">výměra-viz tabulka střešních prvků : </t>
  </si>
  <si>
    <t xml:space="preserve">levý okraj = 5,86m : </t>
  </si>
  <si>
    <t>5,86</t>
  </si>
  <si>
    <t xml:space="preserve">pravý okraj =10,88m : </t>
  </si>
  <si>
    <t>10,88</t>
  </si>
  <si>
    <t xml:space="preserve">lemování zdí  boční = 41,89m : </t>
  </si>
  <si>
    <t>41,89</t>
  </si>
  <si>
    <t xml:space="preserve">lemování zdí  přední =23,02m : </t>
  </si>
  <si>
    <t>23,02</t>
  </si>
  <si>
    <t>764348221R00</t>
  </si>
  <si>
    <t xml:space="preserve">typ sněhové zábrany a rozmístění bude upřesněno v dílenské dokumentaci : </t>
  </si>
  <si>
    <t xml:space="preserve">pro rozpočet uvažováno 1 ks zábrany 500 mm, mezera 500,= 1 ks na 1 m : </t>
  </si>
  <si>
    <t>(13,6+3,7+49,4+3+7,4+23,1+13,55+11,65+2,5+5,1+12+5,1+2,5+19,45+18,2+11,8+5,45+5,65+13,9+0,875+11,35+16,6)*0,5</t>
  </si>
  <si>
    <t>0,0625</t>
  </si>
  <si>
    <t>764348231R00</t>
  </si>
  <si>
    <t xml:space="preserve">množství- viz montáž zachytávačů : </t>
  </si>
  <si>
    <t>255/2</t>
  </si>
  <si>
    <t>0,5</t>
  </si>
  <si>
    <t>764352203R00</t>
  </si>
  <si>
    <t xml:space="preserve">rozměry střechy dle výkresu D.1.1.2 : </t>
  </si>
  <si>
    <t>764359213R00</t>
  </si>
  <si>
    <t xml:space="preserve">počet kotlíků= počet svodů, dle výkresu D.1.1.2, položka 6 = 17 ks : </t>
  </si>
  <si>
    <t>17</t>
  </si>
  <si>
    <t>764392231R00</t>
  </si>
  <si>
    <t>Dodávka a montáž těsnícího pásu. Montáž naohýbaného a upraveného úžlabí včetně spojovacích prostředků. Bez dodávky úžlabního plechu.</t>
  </si>
  <si>
    <t xml:space="preserve">délka úžlabí, dle výkresu D.1.1.2, položka 4 : </t>
  </si>
  <si>
    <t xml:space="preserve">výměra-viz tabulka střešních prvků-úžlabí = 83,82m : </t>
  </si>
  <si>
    <t>83,82</t>
  </si>
  <si>
    <t>764393240R00</t>
  </si>
  <si>
    <t xml:space="preserve">délka hřebenu, dle výkresu D.1.1.2, položka 2 : </t>
  </si>
  <si>
    <t xml:space="preserve">výměra-viz tabulka střešních prvků- hřeben = 91,74m : </t>
  </si>
  <si>
    <t>91,74</t>
  </si>
  <si>
    <t>764454204R00</t>
  </si>
  <si>
    <t>764454293R00</t>
  </si>
  <si>
    <t>Montáž kolena kruhového</t>
  </si>
  <si>
    <t>17*2</t>
  </si>
  <si>
    <t>764292623R00</t>
  </si>
  <si>
    <t xml:space="preserve">délka nároží, dle výkresu D.1.1.2, položka 3 : </t>
  </si>
  <si>
    <t>181,79</t>
  </si>
  <si>
    <t>765901185R00</t>
  </si>
  <si>
    <t xml:space="preserve">Fólie podstřešní vodotěsná </t>
  </si>
  <si>
    <t>Dodávka a montáž hydroizolační fólie včetně spojovacích prostředků.</t>
  </si>
  <si>
    <t xml:space="preserve">Difúzně otevřená pojistná hydroizolace pod plechovou krytinou pro vytvoření vodotěsného podstřeší. : </t>
  </si>
  <si>
    <t xml:space="preserve">Položka obsahuje dodávku a montáž fólie, včetně přikotvení fólie sponami. : </t>
  </si>
  <si>
    <t xml:space="preserve">položka 36 obsahuje podkladní vrstvu pod falcovanou krytinu : </t>
  </si>
  <si>
    <t xml:space="preserve">soutěžící ocení položku 36 bez podkladní vrstvy, která je obasažena v této položce 49 : </t>
  </si>
  <si>
    <t>998764103R00</t>
  </si>
  <si>
    <t>Přesun hmot pro klempířské konstr., výšky do 24 m</t>
  </si>
  <si>
    <t>44,49</t>
  </si>
  <si>
    <t>01</t>
  </si>
  <si>
    <t>Napojení svodů do lapače splavenin</t>
  </si>
  <si>
    <t>Vlastní</t>
  </si>
  <si>
    <t>553449021R</t>
  </si>
  <si>
    <t>SPCM</t>
  </si>
  <si>
    <t>Specifikace</t>
  </si>
  <si>
    <t>POL3_</t>
  </si>
  <si>
    <t xml:space="preserve">dodávka plechu úžlabí : </t>
  </si>
  <si>
    <t>83,82*1,05</t>
  </si>
  <si>
    <t>553523012R</t>
  </si>
  <si>
    <t>553523116R</t>
  </si>
  <si>
    <t>766624052R00</t>
  </si>
  <si>
    <t>Montáž střešního výlezu rozměr 46/61 cm</t>
  </si>
  <si>
    <t>998766103R00</t>
  </si>
  <si>
    <t>Přesun hmot pro truhlářské konstr., výšky do 24 m</t>
  </si>
  <si>
    <t>0,169</t>
  </si>
  <si>
    <t>61140600R</t>
  </si>
  <si>
    <t>Výlez střešní  pro neobývané podkroví</t>
  </si>
  <si>
    <t>18</t>
  </si>
  <si>
    <t>767851103R00</t>
  </si>
  <si>
    <t>Montáž komínových lávek-kompletní lávka</t>
  </si>
  <si>
    <t>Včetně montáže zábradlí.</t>
  </si>
  <si>
    <t xml:space="preserve">osazení původních  lávek u všech komínů : </t>
  </si>
  <si>
    <t>7</t>
  </si>
  <si>
    <t>Osazení a dodávka výstražných tabulek</t>
  </si>
  <si>
    <t>2</t>
  </si>
  <si>
    <t>Dílenská(prováděcí) dokumentace dodavatele</t>
  </si>
  <si>
    <t>kpl</t>
  </si>
  <si>
    <t>Demontáž a zpětná montáž ostatních prvků na střeše</t>
  </si>
  <si>
    <t xml:space="preserve">antény ap. : </t>
  </si>
  <si>
    <t>210001</t>
  </si>
  <si>
    <t>Montáž a dodávka hromosvodu, včetně demontáží a revizí-viz samostatná příloha</t>
  </si>
  <si>
    <t>979086112R00</t>
  </si>
  <si>
    <t>Nakládání nebo překládání suti a vybouraných hmot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</si>
  <si>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</si>
  <si>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</si>
  <si>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</si>
  <si>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</si>
  <si>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výměra-viz bourání kcí : </t>
  </si>
  <si>
    <t>37,711</t>
  </si>
  <si>
    <t>979011111R00</t>
  </si>
  <si>
    <t>Svislá doprava suti a vybour. hmot za 2.NP a 1.PP</t>
  </si>
  <si>
    <t>979081111R00</t>
  </si>
  <si>
    <t>Odvoz suti a vybour. hmot na skládku do 1 km</t>
  </si>
  <si>
    <t>Včetně naložení na dopravní prostředek a složení na skládku, bez poplatku za skládku.</t>
  </si>
  <si>
    <t xml:space="preserve">odpad na skládku(dřevo + suť)-skládka Orlík : </t>
  </si>
  <si>
    <t>20,571</t>
  </si>
  <si>
    <t xml:space="preserve">odvoz plechu do sběru : </t>
  </si>
  <si>
    <t>979081121R00</t>
  </si>
  <si>
    <t>Příplatek k odvozu za každý další 1 km</t>
  </si>
  <si>
    <t xml:space="preserve">odpad na skládku(dřevo + suť)-skládka Orlík= 11 km, tzn 10 x množství : </t>
  </si>
  <si>
    <t>20,571*10</t>
  </si>
  <si>
    <t xml:space="preserve">odvoz plechu do sběru, sběrna = 3 km, tzn 2 x množství : </t>
  </si>
  <si>
    <t>17,14*2</t>
  </si>
  <si>
    <t>979082111R00</t>
  </si>
  <si>
    <t>Vnitrostaveništní doprava suti do 10 m</t>
  </si>
  <si>
    <t xml:space="preserve">předpoklad průměrné vnitropřepravy cca 10 m : </t>
  </si>
  <si>
    <t>979990191R00</t>
  </si>
  <si>
    <t>Poplatek za skládku suti dřevo,omítka ap</t>
  </si>
  <si>
    <t xml:space="preserve">dodavatel použije ceníkovou cenu vybrané skládky : </t>
  </si>
  <si>
    <t>005121 R</t>
  </si>
  <si>
    <t>Zařízení staveniště</t>
  </si>
  <si>
    <t>POL99_2</t>
  </si>
  <si>
    <t>VRN2</t>
  </si>
  <si>
    <t>Přesun stavebních kapacit</t>
  </si>
  <si>
    <t>END</t>
  </si>
  <si>
    <t>741421843</t>
  </si>
  <si>
    <t>Demontáž svorky šroubové hromosvodné se 2 šrouby</t>
  </si>
  <si>
    <t>URS</t>
  </si>
  <si>
    <t>ÚRS 19 02</t>
  </si>
  <si>
    <t>741421845</t>
  </si>
  <si>
    <t>Demontáž svorky šroubové hromosvodné se 3 šrouby a více šrouby</t>
  </si>
  <si>
    <t>741421851</t>
  </si>
  <si>
    <t>Demontáž vedení hromosvodné-podpěra střešní pod hřeben</t>
  </si>
  <si>
    <t>741421855</t>
  </si>
  <si>
    <t>Demontáž vedení hromosvodné-podpěra střešní pro plochou střechu</t>
  </si>
  <si>
    <t>741421863</t>
  </si>
  <si>
    <t>Demontáž vedení hromosvodné-podpěra svislého vedení zazděného</t>
  </si>
  <si>
    <t>741421873</t>
  </si>
  <si>
    <t>Demontáž vedení hromosvodné-ochranného úhelníku délky přes 1,4 m</t>
  </si>
  <si>
    <t>210220201-D</t>
  </si>
  <si>
    <t>Demontáž tyčí jímacích délky do 3 m na střešní hřeben</t>
  </si>
  <si>
    <t>210220221-D</t>
  </si>
  <si>
    <t>Demontáž tyčí jímacích délky do 3 m na konstrukci ocelovou</t>
  </si>
  <si>
    <t>210220401-D</t>
  </si>
  <si>
    <t>Demontáž vedení hromosvodné - štítků k označení svodů</t>
  </si>
  <si>
    <t>741421813</t>
  </si>
  <si>
    <t>Demontáž drátu nebo lana svodového vedení D přes 8 mm kolmý svod</t>
  </si>
  <si>
    <t>741421831</t>
  </si>
  <si>
    <t>Demontáž drátu nebo lana svodového vedení D do 8 mm šikmá střecha</t>
  </si>
  <si>
    <t>210220372R00</t>
  </si>
  <si>
    <t>Montáž ochranných prvků - úhelníků nebo trubek do zdiva</t>
  </si>
  <si>
    <t>511115</t>
  </si>
  <si>
    <t>Úhelník ochranný OU délka 1,7 m</t>
  </si>
  <si>
    <t>ks</t>
  </si>
  <si>
    <t>POL3_0</t>
  </si>
  <si>
    <t>DOUA</t>
  </si>
  <si>
    <t>Držák OU do zdi - DUZ</t>
  </si>
  <si>
    <t>210220302R00</t>
  </si>
  <si>
    <t>Montáž svorek hromosvodných se 3 a více šrouby</t>
  </si>
  <si>
    <t>SZB</t>
  </si>
  <si>
    <t>Svorka pro hromosvod SZ - litina</t>
  </si>
  <si>
    <t>210220401R00</t>
  </si>
  <si>
    <t>Montáž vedení hromosvodné - štítků k označení svodů</t>
  </si>
  <si>
    <t>ŠO</t>
  </si>
  <si>
    <t>Číslo označení svodu</t>
  </si>
  <si>
    <t>210220301R00</t>
  </si>
  <si>
    <t>Montáž svorek hromosvodných se 2 šrouby</t>
  </si>
  <si>
    <t>SOC N</t>
  </si>
  <si>
    <t>Svorka SOc - nerez</t>
  </si>
  <si>
    <t>SS N</t>
  </si>
  <si>
    <t>Svorka SS-nerez</t>
  </si>
  <si>
    <t>210220361R00</t>
  </si>
  <si>
    <t>Montáž tyčí zemnicích délky do 2 m</t>
  </si>
  <si>
    <t>712118</t>
  </si>
  <si>
    <t>Tyč ZT zemnící</t>
  </si>
  <si>
    <t>SJ01</t>
  </si>
  <si>
    <t>Svorka SJ01</t>
  </si>
  <si>
    <t>210220101R00</t>
  </si>
  <si>
    <t>Montáž hromosvodného vedení svodových vodičů s podpěrami průměru do 10 mm</t>
  </si>
  <si>
    <t>DRÁT 8 ALMGSI T/4</t>
  </si>
  <si>
    <t>Drát uzemňovací AL průměr 8 AlMgSi</t>
  </si>
  <si>
    <t>kg</t>
  </si>
  <si>
    <t>DRÁT 10</t>
  </si>
  <si>
    <t>Drát uzemňovací FeZn pozinkovaný průměr 10</t>
  </si>
  <si>
    <t>PV 1A-30</t>
  </si>
  <si>
    <t>Podpěra PV 06 (PV 1a-30) na svody</t>
  </si>
  <si>
    <t>223010</t>
  </si>
  <si>
    <t>Podpěra na falcovou střechu</t>
  </si>
  <si>
    <t>202900</t>
  </si>
  <si>
    <t>Podpěra DEHN 202900 nerez - hřeben</t>
  </si>
  <si>
    <t>210220201R00</t>
  </si>
  <si>
    <t>Montáž tyčí jímacích délky do 3 m na střešní hřeben</t>
  </si>
  <si>
    <t>103410</t>
  </si>
  <si>
    <t>Tyč DEHN 103410 M16x1500mm jímací</t>
  </si>
  <si>
    <t>123116</t>
  </si>
  <si>
    <t>Podpěra DEHN 123116 dvojitá</t>
  </si>
  <si>
    <t>210220221R00</t>
  </si>
  <si>
    <t>Montáž tyčí jímacích délky do 3 m na konstrukci ocelovou</t>
  </si>
  <si>
    <t>PJ0,5</t>
  </si>
  <si>
    <t>Pomocý jímač 0,5</t>
  </si>
  <si>
    <t>OJ</t>
  </si>
  <si>
    <t>Oddálený jímač</t>
  </si>
  <si>
    <t>210280002</t>
  </si>
  <si>
    <t>Zkoušky a prohlídky el rozvodů a zařízení celková prohlídka pro objem mtž prací do 500 000 Kč</t>
  </si>
  <si>
    <t>210280211</t>
  </si>
  <si>
    <t>Měření zemních odporů zemniče prvního nebo samostatného</t>
  </si>
  <si>
    <t>210280215</t>
  </si>
  <si>
    <t>Připlatek k měření zemních odporů prvního zemniče za každý další zemnič v síti</t>
  </si>
  <si>
    <t>141R00</t>
  </si>
  <si>
    <t>Přirážka za podružný materiál</t>
  </si>
  <si>
    <t>013254000</t>
  </si>
  <si>
    <t>Dokumentace skutečného provedení stavby</t>
  </si>
  <si>
    <t>034002000</t>
  </si>
  <si>
    <t>Zabezpečení staveniště</t>
  </si>
  <si>
    <t>065002000</t>
  </si>
  <si>
    <t>Mimostaveništní doprava materiálů</t>
  </si>
  <si>
    <t>071103000</t>
  </si>
  <si>
    <t>Provoz investora</t>
  </si>
  <si>
    <t>201      R00</t>
  </si>
  <si>
    <t>Podíl přidružených výkonů</t>
  </si>
  <si>
    <t>Montážní přirážka</t>
  </si>
  <si>
    <t>POL9_</t>
  </si>
  <si>
    <t>202      R00</t>
  </si>
  <si>
    <t>Zednické výpomoci</t>
  </si>
  <si>
    <t>00R00</t>
  </si>
  <si>
    <t>Likvidace odpadu, odvoz suti a vybouraných hmot na skládku,</t>
  </si>
  <si>
    <t xml:space="preserve">kompletní nátěr proti dřevokazným houbám a hmyzu, nátěr proveden na nových prvcích a prvcích upravovaných tzn. řezných plochách: </t>
  </si>
  <si>
    <t>Předpoklad krytina v tabulích možné i ve svitcích</t>
  </si>
  <si>
    <t xml:space="preserve">výměry jsou" odečteny z podkladů, nebylo přesně zaměřeno" cca : </t>
  </si>
  <si>
    <t xml:space="preserve">počet výlezů =18 : </t>
  </si>
  <si>
    <t>Podložka zachytače sněhu, 250x250 mm</t>
  </si>
  <si>
    <t>Úžlabí r.š. 500 mm, červené, klínové těsnění</t>
  </si>
  <si>
    <t>zpracování: Falcovaná krytina - dvojitý falc</t>
  </si>
  <si>
    <t>Tloušťka povrchové úpravy: 35 mikronů</t>
  </si>
  <si>
    <t>materiál: Pozink, tl. 0,6 mm, šíře cca 500-700 mm</t>
  </si>
  <si>
    <t>barva: Polyester mat červená (RAL 3009)</t>
  </si>
  <si>
    <t>Oplechování okapů, r.š. 330 mm, červená (RAL 3009)</t>
  </si>
  <si>
    <t>Lemování zdí, r.š. 500 mm, červená (RAL 3009)</t>
  </si>
  <si>
    <t>Zachytače sněhu tyčové, délka 500 mm, červená (RAL 3009)</t>
  </si>
  <si>
    <t>Žlaby podokapní půlkruhové, r.š. 330 mm, červené (RAL 3009)</t>
  </si>
  <si>
    <t>Kotlík kónický pro trouby D do 120 mm, červený (RAL 3009)</t>
  </si>
  <si>
    <t>Hřeben střechy, r.š. 500 mm, červený (RAL 3009)</t>
  </si>
  <si>
    <t>Odpadní trouby , kruhové, D 120 mm, červené (RAL 3009)</t>
  </si>
  <si>
    <t>Oplechování nároží, r.š. 500 mm, červená (RAL 3009)</t>
  </si>
  <si>
    <t>Úžlabí r.š. 400 mm, červené (RAL 3009)</t>
  </si>
  <si>
    <t>Roh žlabu půlkruhového r.š. 330, červený (RAL 3009)</t>
  </si>
  <si>
    <t>Koleno svodu d 120 mm 72°, červené (RAL 3009)</t>
  </si>
  <si>
    <t>N1</t>
  </si>
  <si>
    <t>762341210</t>
  </si>
  <si>
    <t>Montáž bednění střech rovných a šikmých sklonu do 60° z hrubých prken na sraz tl do 32 mm</t>
  </si>
  <si>
    <t>URS 22/II</t>
  </si>
  <si>
    <t>N2</t>
  </si>
  <si>
    <t>60511081</t>
  </si>
  <si>
    <t>řezivo jehličnaté středové smrk tl 18-32mm dl 4-5m</t>
  </si>
  <si>
    <t>2137*0,2*0,02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</si>
</sst>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39" xfId="0" applyFont="1" applyBorder="1" applyAlignment="1">
      <alignment horizontal="right" vertical="top"/>
    </xf>
    <xf numFmtId="4" fontId="16" fillId="0" borderId="0" xfId="0" applyNumberFormat="1" applyFont="1" applyAlignment="1">
      <alignment vertical="top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7" fillId="0" borderId="0" xfId="0" quotePrefix="1" applyNumberFormat="1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5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opLeftCell="B11" zoomScaleNormal="100" zoomScaleSheetLayoutView="75" workbookViewId="0">
      <selection activeCell="I20" sqref="I20:J20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5">
      <c r="A2" s="2"/>
      <c r="B2" s="76" t="s">
        <v>24</v>
      </c>
      <c r="C2" s="77"/>
      <c r="D2" s="78" t="s">
        <v>44</v>
      </c>
      <c r="E2" s="233" t="s">
        <v>45</v>
      </c>
      <c r="F2" s="234"/>
      <c r="G2" s="234"/>
      <c r="H2" s="234"/>
      <c r="I2" s="234"/>
      <c r="J2" s="235"/>
      <c r="O2" s="1"/>
    </row>
    <row r="3" spans="1:15" ht="27" hidden="1" customHeight="1" x14ac:dyDescent="0.25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5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5">
      <c r="A5" s="2"/>
      <c r="B5" s="31" t="s">
        <v>23</v>
      </c>
      <c r="D5" s="218" t="s">
        <v>46</v>
      </c>
      <c r="E5" s="219"/>
      <c r="F5" s="219"/>
      <c r="G5" s="219"/>
      <c r="H5" s="18" t="s">
        <v>42</v>
      </c>
      <c r="I5" s="85" t="s">
        <v>50</v>
      </c>
      <c r="J5" s="8"/>
    </row>
    <row r="6" spans="1:15" ht="15.75" customHeight="1" x14ac:dyDescent="0.25">
      <c r="A6" s="2"/>
      <c r="B6" s="28"/>
      <c r="C6" s="55"/>
      <c r="D6" s="220" t="s">
        <v>47</v>
      </c>
      <c r="E6" s="221"/>
      <c r="F6" s="221"/>
      <c r="G6" s="221"/>
      <c r="H6" s="18" t="s">
        <v>36</v>
      </c>
      <c r="I6" s="85" t="s">
        <v>51</v>
      </c>
      <c r="J6" s="8"/>
    </row>
    <row r="7" spans="1:15" ht="15.75" customHeight="1" x14ac:dyDescent="0.25">
      <c r="A7" s="2"/>
      <c r="B7" s="29"/>
      <c r="C7" s="56"/>
      <c r="D7" s="84" t="s">
        <v>49</v>
      </c>
      <c r="E7" s="222" t="s">
        <v>48</v>
      </c>
      <c r="F7" s="223"/>
      <c r="G7" s="223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0" t="s">
        <v>52</v>
      </c>
      <c r="E11" s="240"/>
      <c r="F11" s="240"/>
      <c r="G11" s="240"/>
      <c r="H11" s="18" t="s">
        <v>42</v>
      </c>
      <c r="I11" s="22"/>
      <c r="J11" s="8"/>
    </row>
    <row r="12" spans="1:15" ht="15.75" customHeight="1" x14ac:dyDescent="0.25">
      <c r="A12" s="2"/>
      <c r="B12" s="28"/>
      <c r="C12" s="55"/>
      <c r="D12" s="213"/>
      <c r="E12" s="213"/>
      <c r="F12" s="213"/>
      <c r="G12" s="213"/>
      <c r="H12" s="18" t="s">
        <v>36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16"/>
      <c r="F13" s="217"/>
      <c r="G13" s="217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I51+I52+I53+I54+I55+I56+I57</f>
        <v>0</v>
      </c>
      <c r="J16" s="203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I60+I61+I62+I63+I64</f>
        <v>0</v>
      </c>
      <c r="J17" s="203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I58+I59</f>
        <v>0</v>
      </c>
      <c r="J18" s="203"/>
    </row>
    <row r="19" spans="1:10" ht="23.25" customHeight="1" x14ac:dyDescent="0.25">
      <c r="A19" s="138" t="s">
        <v>94</v>
      </c>
      <c r="B19" s="38" t="s">
        <v>29</v>
      </c>
      <c r="C19" s="62"/>
      <c r="D19" s="63"/>
      <c r="E19" s="201"/>
      <c r="F19" s="202"/>
      <c r="G19" s="201"/>
      <c r="H19" s="202"/>
      <c r="I19" s="201">
        <f>I67</f>
        <v>0</v>
      </c>
      <c r="J19" s="203"/>
    </row>
    <row r="20" spans="1:10" ht="23.25" customHeight="1" x14ac:dyDescent="0.25">
      <c r="A20" s="138" t="s">
        <v>95</v>
      </c>
      <c r="B20" s="38" t="s">
        <v>30</v>
      </c>
      <c r="C20" s="62"/>
      <c r="D20" s="63"/>
      <c r="E20" s="201"/>
      <c r="F20" s="202"/>
      <c r="G20" s="201"/>
      <c r="H20" s="202"/>
      <c r="I20" s="201">
        <f>I66</f>
        <v>0</v>
      </c>
      <c r="J20" s="203"/>
    </row>
    <row r="21" spans="1:10" ht="23.25" customHeight="1" x14ac:dyDescent="0.25">
      <c r="A21" s="2"/>
      <c r="B21" s="48" t="s">
        <v>31</v>
      </c>
      <c r="C21" s="64"/>
      <c r="D21" s="65"/>
      <c r="E21" s="204"/>
      <c r="F21" s="212"/>
      <c r="G21" s="204"/>
      <c r="H21" s="212"/>
      <c r="I21" s="204">
        <f>SUM(I16:J20)</f>
        <v>0</v>
      </c>
      <c r="J21" s="205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99">
        <v>0</v>
      </c>
      <c r="H23" s="200"/>
      <c r="I23" s="200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7">
        <v>0</v>
      </c>
      <c r="H24" s="198"/>
      <c r="I24" s="198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99">
        <f>G40+G42</f>
        <v>0</v>
      </c>
      <c r="H25" s="200"/>
      <c r="I25" s="200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30">
        <f>H40+H42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32">
        <v>7.0000000000000007E-2</v>
      </c>
      <c r="H27" s="232"/>
      <c r="I27" s="232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06">
        <v>5923932.9299999997</v>
      </c>
      <c r="H28" s="207"/>
      <c r="I28" s="207"/>
      <c r="J28" s="116" t="str">
        <f t="shared" si="0"/>
        <v>CZK</v>
      </c>
    </row>
    <row r="29" spans="1:10" ht="27.75" customHeight="1" thickBot="1" x14ac:dyDescent="0.3">
      <c r="A29" s="2"/>
      <c r="B29" s="112" t="s">
        <v>37</v>
      </c>
      <c r="C29" s="117"/>
      <c r="D29" s="117"/>
      <c r="E29" s="117"/>
      <c r="F29" s="118"/>
      <c r="G29" s="206">
        <f>ZakladDPHSni+DPHSni+ZakladDPHZakl+DPHZakl</f>
        <v>0</v>
      </c>
      <c r="H29" s="206"/>
      <c r="I29" s="206"/>
      <c r="J29" s="119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8"/>
      <c r="E34" s="209"/>
      <c r="G34" s="210"/>
      <c r="H34" s="211"/>
      <c r="I34" s="211"/>
      <c r="J34" s="25"/>
    </row>
    <row r="35" spans="1:10" ht="12.75" customHeight="1" x14ac:dyDescent="0.25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53</v>
      </c>
      <c r="C39" s="194"/>
      <c r="D39" s="194"/>
      <c r="E39" s="194"/>
      <c r="F39" s="99">
        <v>0</v>
      </c>
      <c r="G39" s="100">
        <v>5923932.9299999997</v>
      </c>
      <c r="H39" s="101">
        <v>1244025.92</v>
      </c>
      <c r="I39" s="101">
        <v>7167958.8499999996</v>
      </c>
      <c r="J39" s="102">
        <f>IF(CenaCelkemVypocet=0,"",I39/CenaCelkemVypocet*100)</f>
        <v>100</v>
      </c>
    </row>
    <row r="40" spans="1:10" ht="25.5" customHeight="1" x14ac:dyDescent="0.25">
      <c r="A40" s="88">
        <v>2</v>
      </c>
      <c r="B40" s="103" t="s">
        <v>54</v>
      </c>
      <c r="C40" s="195" t="s">
        <v>45</v>
      </c>
      <c r="D40" s="195"/>
      <c r="E40" s="195"/>
      <c r="F40" s="104">
        <v>0</v>
      </c>
      <c r="G40" s="105">
        <f>G41</f>
        <v>0</v>
      </c>
      <c r="H40" s="105">
        <f>H41</f>
        <v>0</v>
      </c>
      <c r="I40" s="105">
        <f>I41</f>
        <v>0</v>
      </c>
      <c r="J40" s="106">
        <f>IF(CenaCelkemVypocet=0,"",I40/CenaCelkemVypocet*100)</f>
        <v>0</v>
      </c>
    </row>
    <row r="41" spans="1:10" ht="25.5" customHeight="1" x14ac:dyDescent="0.25">
      <c r="A41" s="88">
        <v>3</v>
      </c>
      <c r="B41" s="107" t="s">
        <v>55</v>
      </c>
      <c r="C41" s="194" t="s">
        <v>45</v>
      </c>
      <c r="D41" s="194"/>
      <c r="E41" s="194"/>
      <c r="F41" s="108">
        <v>0</v>
      </c>
      <c r="G41" s="101">
        <f>I51+I52+I53+I54+I55+I56+I57+I60+I61+I62+I63+I64+I65+I66+I67</f>
        <v>0</v>
      </c>
      <c r="H41" s="101">
        <f>G41*0.21</f>
        <v>0</v>
      </c>
      <c r="I41" s="101">
        <f>G41+H41</f>
        <v>0</v>
      </c>
      <c r="J41" s="102">
        <f>IF(CenaCelkemVypocet=0,"",I41/CenaCelkemVypocet*100)</f>
        <v>0</v>
      </c>
    </row>
    <row r="42" spans="1:10" ht="25.5" customHeight="1" x14ac:dyDescent="0.25">
      <c r="A42" s="88">
        <v>2</v>
      </c>
      <c r="B42" s="103" t="s">
        <v>56</v>
      </c>
      <c r="C42" s="195" t="s">
        <v>57</v>
      </c>
      <c r="D42" s="195"/>
      <c r="E42" s="195"/>
      <c r="F42" s="104">
        <v>0</v>
      </c>
      <c r="G42" s="105">
        <f>G43</f>
        <v>0</v>
      </c>
      <c r="H42" s="105">
        <f>H43</f>
        <v>0</v>
      </c>
      <c r="I42" s="105">
        <f>I43</f>
        <v>0</v>
      </c>
      <c r="J42" s="106">
        <f>IF(CenaCelkemVypocet=0,"",I42/CenaCelkemVypocet*100)</f>
        <v>0</v>
      </c>
    </row>
    <row r="43" spans="1:10" ht="25.5" customHeight="1" x14ac:dyDescent="0.25">
      <c r="A43" s="88">
        <v>3</v>
      </c>
      <c r="B43" s="107" t="s">
        <v>55</v>
      </c>
      <c r="C43" s="194" t="s">
        <v>58</v>
      </c>
      <c r="D43" s="194"/>
      <c r="E43" s="194"/>
      <c r="F43" s="108">
        <v>0</v>
      </c>
      <c r="G43" s="101">
        <f>I58+I59</f>
        <v>0</v>
      </c>
      <c r="H43" s="101">
        <f>G43*0.21</f>
        <v>0</v>
      </c>
      <c r="I43" s="101">
        <f>G43+H43</f>
        <v>0</v>
      </c>
      <c r="J43" s="102">
        <f>IF(CenaCelkemVypocet=0,"",I43/CenaCelkemVypocet*100)</f>
        <v>0</v>
      </c>
    </row>
    <row r="44" spans="1:10" ht="25.5" customHeight="1" x14ac:dyDescent="0.25">
      <c r="A44" s="88"/>
      <c r="B44" s="191" t="s">
        <v>59</v>
      </c>
      <c r="C44" s="192"/>
      <c r="D44" s="192"/>
      <c r="E44" s="193"/>
      <c r="F44" s="109">
        <f>SUMIF(A39:A43,"=1",F39:F43)</f>
        <v>0</v>
      </c>
      <c r="G44" s="110">
        <f>SUMIF(A39:A43,"=1",G39:G43)</f>
        <v>5923932.9299999997</v>
      </c>
      <c r="H44" s="110">
        <f>SUMIF(A39:A43,"=1",H39:H43)</f>
        <v>1244025.92</v>
      </c>
      <c r="I44" s="110">
        <f>SUMIF(A39:A43,"=1",I39:I43)</f>
        <v>7167958.8499999996</v>
      </c>
      <c r="J44" s="111">
        <f>SUMIF(A39:A43,"=1",J39:J43)</f>
        <v>100</v>
      </c>
    </row>
    <row r="48" spans="1:10" ht="15.6" x14ac:dyDescent="0.3">
      <c r="B48" s="120" t="s">
        <v>61</v>
      </c>
    </row>
    <row r="50" spans="1:10" ht="25.5" customHeight="1" x14ac:dyDescent="0.25">
      <c r="A50" s="122"/>
      <c r="B50" s="125" t="s">
        <v>18</v>
      </c>
      <c r="C50" s="125" t="s">
        <v>6</v>
      </c>
      <c r="D50" s="126"/>
      <c r="E50" s="126"/>
      <c r="F50" s="127" t="s">
        <v>62</v>
      </c>
      <c r="G50" s="127"/>
      <c r="H50" s="127"/>
      <c r="I50" s="127" t="s">
        <v>31</v>
      </c>
      <c r="J50" s="127" t="s">
        <v>0</v>
      </c>
    </row>
    <row r="51" spans="1:10" ht="36.75" customHeight="1" x14ac:dyDescent="0.25">
      <c r="A51" s="123"/>
      <c r="B51" s="128" t="s">
        <v>63</v>
      </c>
      <c r="C51" s="189" t="s">
        <v>64</v>
      </c>
      <c r="D51" s="190"/>
      <c r="E51" s="190"/>
      <c r="F51" s="136" t="s">
        <v>26</v>
      </c>
      <c r="G51" s="129"/>
      <c r="H51" s="129"/>
      <c r="I51" s="129">
        <f>'SO 01 1 Pol'!G8</f>
        <v>0</v>
      </c>
      <c r="J51" s="134" t="str">
        <f>IF(I68=0,"",I51/I68*100)</f>
        <v/>
      </c>
    </row>
    <row r="52" spans="1:10" ht="36.75" customHeight="1" x14ac:dyDescent="0.25">
      <c r="A52" s="123"/>
      <c r="B52" s="128" t="s">
        <v>65</v>
      </c>
      <c r="C52" s="189" t="s">
        <v>66</v>
      </c>
      <c r="D52" s="190"/>
      <c r="E52" s="190"/>
      <c r="F52" s="136" t="s">
        <v>26</v>
      </c>
      <c r="G52" s="129"/>
      <c r="H52" s="129"/>
      <c r="I52" s="129">
        <f>'SO 01 1 Pol'!G16</f>
        <v>0</v>
      </c>
      <c r="J52" s="134" t="str">
        <f>IF(I68=0,"",I52/I68*100)</f>
        <v/>
      </c>
    </row>
    <row r="53" spans="1:10" ht="36.75" customHeight="1" x14ac:dyDescent="0.25">
      <c r="A53" s="123"/>
      <c r="B53" s="128" t="s">
        <v>67</v>
      </c>
      <c r="C53" s="189" t="s">
        <v>68</v>
      </c>
      <c r="D53" s="190"/>
      <c r="E53" s="190"/>
      <c r="F53" s="136" t="s">
        <v>26</v>
      </c>
      <c r="G53" s="129"/>
      <c r="H53" s="129"/>
      <c r="I53" s="129">
        <f>'SO 01 1 Pol'!G39</f>
        <v>0</v>
      </c>
      <c r="J53" s="134" t="str">
        <f>IF(I68=0,"",I53/I68*100)</f>
        <v/>
      </c>
    </row>
    <row r="54" spans="1:10" ht="36.75" customHeight="1" x14ac:dyDescent="0.25">
      <c r="A54" s="123"/>
      <c r="B54" s="128" t="s">
        <v>69</v>
      </c>
      <c r="C54" s="189" t="s">
        <v>70</v>
      </c>
      <c r="D54" s="190"/>
      <c r="E54" s="190"/>
      <c r="F54" s="136" t="s">
        <v>26</v>
      </c>
      <c r="G54" s="129"/>
      <c r="H54" s="129"/>
      <c r="I54" s="129">
        <f>'SO 01 1 Pol'!G78</f>
        <v>0</v>
      </c>
      <c r="J54" s="134" t="str">
        <f>IF(I68=0,"",I54/I68*100)</f>
        <v/>
      </c>
    </row>
    <row r="55" spans="1:10" ht="36.75" customHeight="1" x14ac:dyDescent="0.25">
      <c r="A55" s="123"/>
      <c r="B55" s="128" t="s">
        <v>71</v>
      </c>
      <c r="C55" s="189" t="s">
        <v>72</v>
      </c>
      <c r="D55" s="190"/>
      <c r="E55" s="190"/>
      <c r="F55" s="136" t="s">
        <v>26</v>
      </c>
      <c r="G55" s="129"/>
      <c r="H55" s="129"/>
      <c r="I55" s="129">
        <f>'SO 01 1 Pol'!G82</f>
        <v>0</v>
      </c>
      <c r="J55" s="134" t="str">
        <f>IF(I68=0,"",I55/I68*100)</f>
        <v/>
      </c>
    </row>
    <row r="56" spans="1:10" ht="36.75" customHeight="1" x14ac:dyDescent="0.25">
      <c r="A56" s="123"/>
      <c r="B56" s="128" t="s">
        <v>73</v>
      </c>
      <c r="C56" s="189" t="s">
        <v>74</v>
      </c>
      <c r="D56" s="190"/>
      <c r="E56" s="190"/>
      <c r="F56" s="136" t="s">
        <v>26</v>
      </c>
      <c r="G56" s="129"/>
      <c r="H56" s="129"/>
      <c r="I56" s="129">
        <f>'SO 01 1 Pol'!G151</f>
        <v>0</v>
      </c>
      <c r="J56" s="134" t="str">
        <f>IF(I68=0,"",I56/I68*100)</f>
        <v/>
      </c>
    </row>
    <row r="57" spans="1:10" ht="36.75" customHeight="1" x14ac:dyDescent="0.25">
      <c r="A57" s="123"/>
      <c r="B57" s="128" t="s">
        <v>75</v>
      </c>
      <c r="C57" s="189" t="s">
        <v>76</v>
      </c>
      <c r="D57" s="190"/>
      <c r="E57" s="190"/>
      <c r="F57" s="136" t="s">
        <v>26</v>
      </c>
      <c r="G57" s="129"/>
      <c r="H57" s="129"/>
      <c r="I57" s="129">
        <f>'SO 01 1 Pol'!G155</f>
        <v>0</v>
      </c>
      <c r="J57" s="134" t="str">
        <f>IF(I68=0,"",I57/I68*100)</f>
        <v/>
      </c>
    </row>
    <row r="58" spans="1:10" ht="36.75" customHeight="1" x14ac:dyDescent="0.25">
      <c r="A58" s="123"/>
      <c r="B58" s="128" t="s">
        <v>77</v>
      </c>
      <c r="C58" s="224" t="s">
        <v>78</v>
      </c>
      <c r="D58" s="225"/>
      <c r="E58" s="226"/>
      <c r="F58" s="136" t="s">
        <v>28</v>
      </c>
      <c r="G58" s="129"/>
      <c r="H58" s="129"/>
      <c r="I58" s="129">
        <f>'SO 02 1 Pol'!G8</f>
        <v>0</v>
      </c>
      <c r="J58" s="134" t="str">
        <f>IF(I68=0,"",I58/I68*100)</f>
        <v/>
      </c>
    </row>
    <row r="59" spans="1:10" ht="36.75" customHeight="1" x14ac:dyDescent="0.25">
      <c r="A59" s="123"/>
      <c r="B59" s="128" t="s">
        <v>79</v>
      </c>
      <c r="C59" s="224" t="s">
        <v>80</v>
      </c>
      <c r="D59" s="225"/>
      <c r="E59" s="226"/>
      <c r="F59" s="136" t="s">
        <v>28</v>
      </c>
      <c r="G59" s="129"/>
      <c r="H59" s="129"/>
      <c r="I59" s="129">
        <f>'SO 02 1 Pol'!G50</f>
        <v>0</v>
      </c>
      <c r="J59" s="134" t="str">
        <f>IF(I68=0,"",I59/I68*100)</f>
        <v/>
      </c>
    </row>
    <row r="60" spans="1:10" ht="36.75" customHeight="1" x14ac:dyDescent="0.25">
      <c r="A60" s="123"/>
      <c r="B60" s="128" t="s">
        <v>81</v>
      </c>
      <c r="C60" s="189" t="s">
        <v>82</v>
      </c>
      <c r="D60" s="190"/>
      <c r="E60" s="190"/>
      <c r="F60" s="136" t="s">
        <v>27</v>
      </c>
      <c r="G60" s="129"/>
      <c r="H60" s="129"/>
      <c r="I60" s="129">
        <f>'SO 01 1 Pol'!G161</f>
        <v>0</v>
      </c>
      <c r="J60" s="134" t="str">
        <f>IF(I68=0,"",I60/I68*100)</f>
        <v/>
      </c>
    </row>
    <row r="61" spans="1:10" ht="36.75" customHeight="1" x14ac:dyDescent="0.25">
      <c r="A61" s="123"/>
      <c r="B61" s="128" t="s">
        <v>83</v>
      </c>
      <c r="C61" s="189" t="s">
        <v>84</v>
      </c>
      <c r="D61" s="190"/>
      <c r="E61" s="190"/>
      <c r="F61" s="136" t="s">
        <v>27</v>
      </c>
      <c r="G61" s="129"/>
      <c r="H61" s="129"/>
      <c r="I61" s="129">
        <f>'SO 01 1 Pol'!G235</f>
        <v>0</v>
      </c>
      <c r="J61" s="134" t="str">
        <f>IF(I68=0,"",I61/I68*100)</f>
        <v/>
      </c>
    </row>
    <row r="62" spans="1:10" ht="36.75" customHeight="1" x14ac:dyDescent="0.25">
      <c r="A62" s="123"/>
      <c r="B62" s="128" t="s">
        <v>85</v>
      </c>
      <c r="C62" s="189" t="s">
        <v>86</v>
      </c>
      <c r="D62" s="190"/>
      <c r="E62" s="190"/>
      <c r="F62" s="136" t="s">
        <v>27</v>
      </c>
      <c r="G62" s="129"/>
      <c r="H62" s="129"/>
      <c r="I62" s="129">
        <f>'SO 01 1 Pol'!G331</f>
        <v>0</v>
      </c>
      <c r="J62" s="134" t="str">
        <f>IF(I68=0,"",I62/I68*100)</f>
        <v/>
      </c>
    </row>
    <row r="63" spans="1:10" ht="36.75" customHeight="1" x14ac:dyDescent="0.25">
      <c r="A63" s="123"/>
      <c r="B63" s="128" t="s">
        <v>87</v>
      </c>
      <c r="C63" s="189" t="s">
        <v>88</v>
      </c>
      <c r="D63" s="190"/>
      <c r="E63" s="190"/>
      <c r="F63" s="136" t="s">
        <v>27</v>
      </c>
      <c r="G63" s="129"/>
      <c r="H63" s="129"/>
      <c r="I63" s="129">
        <f>'SO 01 1 Pol'!G340</f>
        <v>0</v>
      </c>
      <c r="J63" s="134" t="str">
        <f>IF(I68=0,"",I63/I68*100)</f>
        <v/>
      </c>
    </row>
    <row r="64" spans="1:10" ht="36.75" customHeight="1" x14ac:dyDescent="0.25">
      <c r="A64" s="123"/>
      <c r="B64" s="128" t="s">
        <v>89</v>
      </c>
      <c r="C64" s="189" t="s">
        <v>90</v>
      </c>
      <c r="D64" s="190"/>
      <c r="E64" s="190"/>
      <c r="F64" s="136" t="s">
        <v>27</v>
      </c>
      <c r="G64" s="129"/>
      <c r="H64" s="129"/>
      <c r="I64" s="129">
        <f>'SO 01 1 Pol'!G345</f>
        <v>0</v>
      </c>
      <c r="J64" s="134" t="str">
        <f>IF(I68=0,"",I64/I68*100)</f>
        <v/>
      </c>
    </row>
    <row r="65" spans="1:10" ht="36.75" customHeight="1" x14ac:dyDescent="0.25">
      <c r="A65" s="123"/>
      <c r="B65" s="128" t="s">
        <v>91</v>
      </c>
      <c r="C65" s="189" t="s">
        <v>78</v>
      </c>
      <c r="D65" s="190"/>
      <c r="E65" s="190"/>
      <c r="F65" s="136" t="s">
        <v>28</v>
      </c>
      <c r="G65" s="129"/>
      <c r="H65" s="129"/>
      <c r="I65" s="129">
        <v>0</v>
      </c>
      <c r="J65" s="134" t="str">
        <f>IF(I68=0,"",I65/I68*100)</f>
        <v/>
      </c>
    </row>
    <row r="66" spans="1:10" ht="36.75" customHeight="1" x14ac:dyDescent="0.25">
      <c r="A66" s="123"/>
      <c r="B66" s="128" t="s">
        <v>92</v>
      </c>
      <c r="C66" s="189" t="s">
        <v>74</v>
      </c>
      <c r="D66" s="190"/>
      <c r="E66" s="190"/>
      <c r="F66" s="136" t="s">
        <v>93</v>
      </c>
      <c r="G66" s="129"/>
      <c r="H66" s="129"/>
      <c r="I66" s="129">
        <f>'SO 01 1 Pol'!G355</f>
        <v>0</v>
      </c>
      <c r="J66" s="134" t="str">
        <f>IF(I68=0,"",I66/I68*100)</f>
        <v/>
      </c>
    </row>
    <row r="67" spans="1:10" ht="36.75" customHeight="1" x14ac:dyDescent="0.25">
      <c r="A67" s="123"/>
      <c r="B67" s="128" t="s">
        <v>94</v>
      </c>
      <c r="C67" s="189" t="s">
        <v>29</v>
      </c>
      <c r="D67" s="190"/>
      <c r="E67" s="190"/>
      <c r="F67" s="136" t="s">
        <v>94</v>
      </c>
      <c r="G67" s="129"/>
      <c r="H67" s="129"/>
      <c r="I67" s="129">
        <f>'SO 01 1 Pol'!G385</f>
        <v>0</v>
      </c>
      <c r="J67" s="134" t="str">
        <f>IF(I68=0,"",I67/I68*100)</f>
        <v/>
      </c>
    </row>
    <row r="68" spans="1:10" ht="25.5" customHeight="1" x14ac:dyDescent="0.25">
      <c r="A68" s="124"/>
      <c r="B68" s="130" t="s">
        <v>1</v>
      </c>
      <c r="C68" s="131"/>
      <c r="D68" s="132"/>
      <c r="E68" s="132"/>
      <c r="F68" s="137"/>
      <c r="G68" s="133"/>
      <c r="H68" s="133"/>
      <c r="I68" s="133">
        <f>SUM(I51:I67)</f>
        <v>0</v>
      </c>
      <c r="J68" s="135">
        <f>SUM(J51:J67)</f>
        <v>0</v>
      </c>
    </row>
    <row r="69" spans="1:10" x14ac:dyDescent="0.25">
      <c r="F69" s="86"/>
      <c r="G69" s="86"/>
      <c r="H69" s="86"/>
      <c r="I69" s="86"/>
      <c r="J69" s="87"/>
    </row>
    <row r="70" spans="1:10" x14ac:dyDescent="0.25">
      <c r="F70" s="86"/>
      <c r="G70" s="86"/>
      <c r="H70" s="86"/>
      <c r="I70" s="86"/>
      <c r="J70" s="87"/>
    </row>
    <row r="71" spans="1:10" x14ac:dyDescent="0.25">
      <c r="F71" s="86"/>
      <c r="G71" s="86"/>
      <c r="H71" s="86"/>
      <c r="I71" s="86"/>
      <c r="J71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21:F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65:E65"/>
    <mergeCell ref="C66:E66"/>
    <mergeCell ref="C59:E59"/>
    <mergeCell ref="C58:E58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 x14ac:dyDescent="0.25">
      <c r="A2" s="50" t="s">
        <v>8</v>
      </c>
      <c r="B2" s="49"/>
      <c r="C2" s="245"/>
      <c r="D2" s="245"/>
      <c r="E2" s="245"/>
      <c r="F2" s="245"/>
      <c r="G2" s="246"/>
    </row>
    <row r="3" spans="1:7" ht="24.9" customHeight="1" x14ac:dyDescent="0.25">
      <c r="A3" s="50" t="s">
        <v>9</v>
      </c>
      <c r="B3" s="49"/>
      <c r="C3" s="245"/>
      <c r="D3" s="245"/>
      <c r="E3" s="245"/>
      <c r="F3" s="245"/>
      <c r="G3" s="246"/>
    </row>
    <row r="4" spans="1:7" ht="24.9" customHeight="1" x14ac:dyDescent="0.25">
      <c r="A4" s="50" t="s">
        <v>10</v>
      </c>
      <c r="B4" s="49"/>
      <c r="C4" s="245"/>
      <c r="D4" s="245"/>
      <c r="E4" s="245"/>
      <c r="F4" s="245"/>
      <c r="G4" s="24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8"/>
  <sheetViews>
    <sheetView tabSelected="1" zoomScale="85" zoomScaleNormal="85" workbookViewId="0">
      <pane ySplit="7" topLeftCell="A227" activePane="bottomLeft" state="frozen"/>
      <selection pane="bottomLeft" activeCell="G231" sqref="G23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4.9" customHeight="1" x14ac:dyDescent="0.25">
      <c r="A2" s="139" t="s">
        <v>8</v>
      </c>
      <c r="B2" s="49" t="s">
        <v>44</v>
      </c>
      <c r="C2" s="252" t="s">
        <v>45</v>
      </c>
      <c r="D2" s="253"/>
      <c r="E2" s="253"/>
      <c r="F2" s="253"/>
      <c r="G2" s="254"/>
      <c r="AG2" t="s">
        <v>97</v>
      </c>
    </row>
    <row r="3" spans="1:60" ht="24.9" customHeight="1" x14ac:dyDescent="0.25">
      <c r="A3" s="139" t="s">
        <v>9</v>
      </c>
      <c r="B3" s="49" t="s">
        <v>54</v>
      </c>
      <c r="C3" s="252" t="s">
        <v>45</v>
      </c>
      <c r="D3" s="253"/>
      <c r="E3" s="253"/>
      <c r="F3" s="253"/>
      <c r="G3" s="254"/>
      <c r="AC3" s="121" t="s">
        <v>97</v>
      </c>
      <c r="AG3" t="s">
        <v>98</v>
      </c>
    </row>
    <row r="4" spans="1:60" ht="24.9" customHeight="1" x14ac:dyDescent="0.25">
      <c r="A4" s="140" t="s">
        <v>10</v>
      </c>
      <c r="B4" s="141" t="s">
        <v>55</v>
      </c>
      <c r="C4" s="255" t="s">
        <v>45</v>
      </c>
      <c r="D4" s="256"/>
      <c r="E4" s="256"/>
      <c r="F4" s="256"/>
      <c r="G4" s="257"/>
      <c r="AG4" t="s">
        <v>99</v>
      </c>
    </row>
    <row r="5" spans="1:60" x14ac:dyDescent="0.25">
      <c r="D5" s="10"/>
    </row>
    <row r="6" spans="1:60" ht="39.6" x14ac:dyDescent="0.25">
      <c r="A6" s="143" t="s">
        <v>100</v>
      </c>
      <c r="B6" s="145" t="s">
        <v>101</v>
      </c>
      <c r="C6" s="145" t="s">
        <v>102</v>
      </c>
      <c r="D6" s="144" t="s">
        <v>103</v>
      </c>
      <c r="E6" s="143" t="s">
        <v>104</v>
      </c>
      <c r="F6" s="142" t="s">
        <v>105</v>
      </c>
      <c r="G6" s="143" t="s">
        <v>31</v>
      </c>
      <c r="H6" s="146" t="s">
        <v>32</v>
      </c>
      <c r="I6" s="146" t="s">
        <v>106</v>
      </c>
      <c r="J6" s="146" t="s">
        <v>33</v>
      </c>
      <c r="K6" s="146" t="s">
        <v>107</v>
      </c>
      <c r="L6" s="146" t="s">
        <v>108</v>
      </c>
      <c r="M6" s="146" t="s">
        <v>109</v>
      </c>
      <c r="N6" s="146" t="s">
        <v>110</v>
      </c>
      <c r="O6" s="146" t="s">
        <v>111</v>
      </c>
      <c r="P6" s="146" t="s">
        <v>112</v>
      </c>
      <c r="Q6" s="146" t="s">
        <v>113</v>
      </c>
      <c r="R6" s="146" t="s">
        <v>114</v>
      </c>
      <c r="S6" s="146" t="s">
        <v>115</v>
      </c>
      <c r="T6" s="146" t="s">
        <v>116</v>
      </c>
      <c r="U6" s="146" t="s">
        <v>117</v>
      </c>
      <c r="V6" s="146" t="s">
        <v>118</v>
      </c>
      <c r="W6" s="146" t="s">
        <v>119</v>
      </c>
      <c r="X6" s="146" t="s">
        <v>120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56" t="s">
        <v>121</v>
      </c>
      <c r="B8" s="157" t="s">
        <v>63</v>
      </c>
      <c r="C8" s="175" t="s">
        <v>64</v>
      </c>
      <c r="D8" s="158"/>
      <c r="E8" s="159"/>
      <c r="F8" s="160"/>
      <c r="G8" s="160">
        <f>SUMIF(AG9:AG15,"&lt;&gt;NOR",G9:G15)</f>
        <v>0</v>
      </c>
      <c r="H8" s="160"/>
      <c r="I8" s="160">
        <f>SUM(I9:I15)</f>
        <v>38800.97</v>
      </c>
      <c r="J8" s="160"/>
      <c r="K8" s="160">
        <f>SUM(K9:K15)</f>
        <v>5204.03</v>
      </c>
      <c r="L8" s="160"/>
      <c r="M8" s="160">
        <f>SUM(M9:M15)</f>
        <v>0</v>
      </c>
      <c r="N8" s="160"/>
      <c r="O8" s="160">
        <f>SUM(O9:O15)</f>
        <v>0.12</v>
      </c>
      <c r="P8" s="160"/>
      <c r="Q8" s="160">
        <f>SUM(Q9:Q15)</f>
        <v>0</v>
      </c>
      <c r="R8" s="160"/>
      <c r="S8" s="160"/>
      <c r="T8" s="161"/>
      <c r="U8" s="155"/>
      <c r="V8" s="155">
        <f>SUM(V9:V15)</f>
        <v>10.4</v>
      </c>
      <c r="W8" s="155"/>
      <c r="X8" s="155"/>
      <c r="AG8" t="s">
        <v>122</v>
      </c>
    </row>
    <row r="9" spans="1:60" outlineLevel="1" x14ac:dyDescent="0.25">
      <c r="A9" s="162">
        <v>1</v>
      </c>
      <c r="B9" s="163" t="s">
        <v>123</v>
      </c>
      <c r="C9" s="176" t="s">
        <v>124</v>
      </c>
      <c r="D9" s="164" t="s">
        <v>125</v>
      </c>
      <c r="E9" s="165">
        <v>13</v>
      </c>
      <c r="F9" s="166"/>
      <c r="G9" s="166">
        <f>ROUND(E9*F9,2)</f>
        <v>0</v>
      </c>
      <c r="H9" s="166">
        <v>2984.69</v>
      </c>
      <c r="I9" s="166">
        <f>ROUND(E9*H9,2)</f>
        <v>38800.97</v>
      </c>
      <c r="J9" s="166">
        <v>400.31</v>
      </c>
      <c r="K9" s="166">
        <f>ROUND(E9*J9,2)</f>
        <v>5204.03</v>
      </c>
      <c r="L9" s="166">
        <v>21</v>
      </c>
      <c r="M9" s="166">
        <f>G9*(1+L9/100)</f>
        <v>0</v>
      </c>
      <c r="N9" s="166">
        <v>8.9999999999999993E-3</v>
      </c>
      <c r="O9" s="166">
        <f>ROUND(E9*N9,2)</f>
        <v>0.12</v>
      </c>
      <c r="P9" s="166">
        <v>0</v>
      </c>
      <c r="Q9" s="166">
        <f>ROUND(E9*P9,2)</f>
        <v>0</v>
      </c>
      <c r="R9" s="166"/>
      <c r="S9" s="166" t="s">
        <v>126</v>
      </c>
      <c r="T9" s="167" t="s">
        <v>127</v>
      </c>
      <c r="U9" s="152">
        <v>0.8</v>
      </c>
      <c r="V9" s="152">
        <f>ROUND(E9*U9,2)</f>
        <v>10.4</v>
      </c>
      <c r="W9" s="152"/>
      <c r="X9" s="152" t="s">
        <v>128</v>
      </c>
      <c r="Y9" s="147"/>
      <c r="Z9" s="147"/>
      <c r="AA9" s="147"/>
      <c r="AB9" s="147"/>
      <c r="AC9" s="147"/>
      <c r="AD9" s="147"/>
      <c r="AE9" s="147"/>
      <c r="AF9" s="147"/>
      <c r="AG9" s="147" t="s">
        <v>129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0"/>
      <c r="B10" s="151"/>
      <c r="C10" s="177" t="s">
        <v>132</v>
      </c>
      <c r="D10" s="153"/>
      <c r="E10" s="154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47"/>
      <c r="Z10" s="147"/>
      <c r="AA10" s="147"/>
      <c r="AB10" s="147"/>
      <c r="AC10" s="147"/>
      <c r="AD10" s="147"/>
      <c r="AE10" s="147"/>
      <c r="AF10" s="147"/>
      <c r="AG10" s="147" t="s">
        <v>130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0"/>
      <c r="B11" s="151"/>
      <c r="C11" s="177" t="s">
        <v>133</v>
      </c>
      <c r="D11" s="153"/>
      <c r="E11" s="154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47"/>
      <c r="Z11" s="147"/>
      <c r="AA11" s="147"/>
      <c r="AB11" s="147"/>
      <c r="AC11" s="147"/>
      <c r="AD11" s="147"/>
      <c r="AE11" s="147"/>
      <c r="AF11" s="147"/>
      <c r="AG11" s="147" t="s">
        <v>130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0"/>
      <c r="B12" s="151"/>
      <c r="C12" s="177" t="s">
        <v>134</v>
      </c>
      <c r="D12" s="153"/>
      <c r="E12" s="154">
        <v>12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47"/>
      <c r="Z12" s="147"/>
      <c r="AA12" s="147"/>
      <c r="AB12" s="147"/>
      <c r="AC12" s="147"/>
      <c r="AD12" s="147"/>
      <c r="AE12" s="147"/>
      <c r="AF12" s="147"/>
      <c r="AG12" s="147" t="s">
        <v>130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0"/>
      <c r="B13" s="151"/>
      <c r="C13" s="177" t="s">
        <v>135</v>
      </c>
      <c r="D13" s="153"/>
      <c r="E13" s="154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47"/>
      <c r="Z13" s="147"/>
      <c r="AA13" s="147"/>
      <c r="AB13" s="147"/>
      <c r="AC13" s="147"/>
      <c r="AD13" s="147"/>
      <c r="AE13" s="147"/>
      <c r="AF13" s="147"/>
      <c r="AG13" s="147" t="s">
        <v>130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0"/>
      <c r="B14" s="151"/>
      <c r="C14" s="177" t="s">
        <v>136</v>
      </c>
      <c r="D14" s="153"/>
      <c r="E14" s="154">
        <v>1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47"/>
      <c r="Z14" s="147"/>
      <c r="AA14" s="147"/>
      <c r="AB14" s="147"/>
      <c r="AC14" s="147"/>
      <c r="AD14" s="147"/>
      <c r="AE14" s="147"/>
      <c r="AF14" s="147"/>
      <c r="AG14" s="147" t="s">
        <v>130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0"/>
      <c r="B15" s="151"/>
      <c r="C15" s="177"/>
      <c r="D15" s="153"/>
      <c r="E15" s="154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47"/>
      <c r="Z15" s="147"/>
      <c r="AA15" s="147"/>
      <c r="AB15" s="147"/>
      <c r="AC15" s="147"/>
      <c r="AD15" s="147"/>
      <c r="AE15" s="147"/>
      <c r="AF15" s="147"/>
      <c r="AG15" s="147" t="s">
        <v>130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156" t="s">
        <v>121</v>
      </c>
      <c r="B16" s="157" t="s">
        <v>65</v>
      </c>
      <c r="C16" s="175" t="s">
        <v>66</v>
      </c>
      <c r="D16" s="158"/>
      <c r="E16" s="159"/>
      <c r="F16" s="160"/>
      <c r="G16" s="160">
        <f>SUMIF(AG17:AG38,"&lt;&gt;NOR",G17:G38)</f>
        <v>0</v>
      </c>
      <c r="H16" s="160"/>
      <c r="I16" s="160">
        <f>SUM(I17:I38)</f>
        <v>13526.310000000001</v>
      </c>
      <c r="J16" s="160"/>
      <c r="K16" s="160">
        <f>SUM(K17:K38)</f>
        <v>112368.08</v>
      </c>
      <c r="L16" s="160"/>
      <c r="M16" s="160">
        <f>SUM(M17:M38)</f>
        <v>0</v>
      </c>
      <c r="N16" s="160"/>
      <c r="O16" s="160">
        <f>SUM(O17:O38)</f>
        <v>5.82</v>
      </c>
      <c r="P16" s="160"/>
      <c r="Q16" s="160">
        <f>SUM(Q17:Q38)</f>
        <v>0</v>
      </c>
      <c r="R16" s="160"/>
      <c r="S16" s="160"/>
      <c r="T16" s="161"/>
      <c r="U16" s="155"/>
      <c r="V16" s="155">
        <f>SUM(V17:V38)</f>
        <v>236.37</v>
      </c>
      <c r="W16" s="155"/>
      <c r="X16" s="155"/>
      <c r="AG16" t="s">
        <v>122</v>
      </c>
    </row>
    <row r="17" spans="1:60" outlineLevel="1" x14ac:dyDescent="0.25">
      <c r="A17" s="162">
        <v>2</v>
      </c>
      <c r="B17" s="163" t="s">
        <v>137</v>
      </c>
      <c r="C17" s="176" t="s">
        <v>138</v>
      </c>
      <c r="D17" s="164" t="s">
        <v>125</v>
      </c>
      <c r="E17" s="165">
        <v>105</v>
      </c>
      <c r="F17" s="166"/>
      <c r="G17" s="166">
        <f>ROUND(E17*F17,2)</f>
        <v>0</v>
      </c>
      <c r="H17" s="166">
        <v>0</v>
      </c>
      <c r="I17" s="166">
        <f>ROUND(E17*H17,2)</f>
        <v>0</v>
      </c>
      <c r="J17" s="166">
        <v>393.5</v>
      </c>
      <c r="K17" s="166">
        <f>ROUND(E17*J17,2)</f>
        <v>41317.5</v>
      </c>
      <c r="L17" s="166">
        <v>21</v>
      </c>
      <c r="M17" s="166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6"/>
      <c r="S17" s="166" t="s">
        <v>126</v>
      </c>
      <c r="T17" s="167" t="s">
        <v>127</v>
      </c>
      <c r="U17" s="152">
        <v>0.76</v>
      </c>
      <c r="V17" s="152">
        <f>ROUND(E17*U17,2)</f>
        <v>79.8</v>
      </c>
      <c r="W17" s="152"/>
      <c r="X17" s="152" t="s">
        <v>128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129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0"/>
      <c r="B18" s="151"/>
      <c r="C18" s="177" t="s">
        <v>139</v>
      </c>
      <c r="D18" s="153"/>
      <c r="E18" s="154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47"/>
      <c r="Z18" s="147"/>
      <c r="AA18" s="147"/>
      <c r="AB18" s="147"/>
      <c r="AC18" s="147"/>
      <c r="AD18" s="147"/>
      <c r="AE18" s="147"/>
      <c r="AF18" s="147"/>
      <c r="AG18" s="147" t="s">
        <v>130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0"/>
      <c r="B19" s="151"/>
      <c r="C19" s="177" t="s">
        <v>140</v>
      </c>
      <c r="D19" s="153"/>
      <c r="E19" s="154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47"/>
      <c r="Z19" s="147"/>
      <c r="AA19" s="147"/>
      <c r="AB19" s="147"/>
      <c r="AC19" s="147"/>
      <c r="AD19" s="147"/>
      <c r="AE19" s="147"/>
      <c r="AF19" s="147"/>
      <c r="AG19" s="147" t="s">
        <v>130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0"/>
      <c r="B20" s="151"/>
      <c r="C20" s="177" t="s">
        <v>141</v>
      </c>
      <c r="D20" s="153"/>
      <c r="E20" s="154">
        <v>105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47"/>
      <c r="Z20" s="147"/>
      <c r="AA20" s="147"/>
      <c r="AB20" s="147"/>
      <c r="AC20" s="147"/>
      <c r="AD20" s="147"/>
      <c r="AE20" s="147"/>
      <c r="AF20" s="147"/>
      <c r="AG20" s="147" t="s">
        <v>130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2">
        <v>3</v>
      </c>
      <c r="B21" s="163" t="s">
        <v>142</v>
      </c>
      <c r="C21" s="176" t="s">
        <v>143</v>
      </c>
      <c r="D21" s="164" t="s">
        <v>144</v>
      </c>
      <c r="E21" s="165">
        <v>115.2</v>
      </c>
      <c r="F21" s="166"/>
      <c r="G21" s="166">
        <f>ROUND(E21*F21,2)</f>
        <v>0</v>
      </c>
      <c r="H21" s="166">
        <v>0</v>
      </c>
      <c r="I21" s="166">
        <f>ROUND(E21*H21,2)</f>
        <v>0</v>
      </c>
      <c r="J21" s="166">
        <v>161</v>
      </c>
      <c r="K21" s="166">
        <f>ROUND(E21*J21,2)</f>
        <v>18547.2</v>
      </c>
      <c r="L21" s="166">
        <v>21</v>
      </c>
      <c r="M21" s="166">
        <f>G21*(1+L21/100)</f>
        <v>0</v>
      </c>
      <c r="N21" s="166">
        <v>0</v>
      </c>
      <c r="O21" s="166">
        <f>ROUND(E21*N21,2)</f>
        <v>0</v>
      </c>
      <c r="P21" s="166">
        <v>0</v>
      </c>
      <c r="Q21" s="166">
        <f>ROUND(E21*P21,2)</f>
        <v>0</v>
      </c>
      <c r="R21" s="166"/>
      <c r="S21" s="166" t="s">
        <v>126</v>
      </c>
      <c r="T21" s="167" t="s">
        <v>127</v>
      </c>
      <c r="U21" s="152">
        <v>0.35</v>
      </c>
      <c r="V21" s="152">
        <f>ROUND(E21*U21,2)</f>
        <v>40.32</v>
      </c>
      <c r="W21" s="152"/>
      <c r="X21" s="152" t="s">
        <v>128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 x14ac:dyDescent="0.25">
      <c r="A22" s="150"/>
      <c r="B22" s="151"/>
      <c r="C22" s="177" t="s">
        <v>145</v>
      </c>
      <c r="D22" s="153"/>
      <c r="E22" s="154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47"/>
      <c r="Z22" s="147"/>
      <c r="AA22" s="147"/>
      <c r="AB22" s="147"/>
      <c r="AC22" s="147"/>
      <c r="AD22" s="147"/>
      <c r="AE22" s="147"/>
      <c r="AF22" s="147"/>
      <c r="AG22" s="147" t="s">
        <v>130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50"/>
      <c r="B23" s="151"/>
      <c r="C23" s="177" t="s">
        <v>146</v>
      </c>
      <c r="D23" s="153"/>
      <c r="E23" s="154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47"/>
      <c r="Z23" s="147"/>
      <c r="AA23" s="147"/>
      <c r="AB23" s="147"/>
      <c r="AC23" s="147"/>
      <c r="AD23" s="147"/>
      <c r="AE23" s="147"/>
      <c r="AF23" s="147"/>
      <c r="AG23" s="147" t="s">
        <v>130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0"/>
      <c r="B24" s="151"/>
      <c r="C24" s="177" t="s">
        <v>147</v>
      </c>
      <c r="D24" s="153"/>
      <c r="E24" s="154">
        <v>103.2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47"/>
      <c r="Z24" s="147"/>
      <c r="AA24" s="147"/>
      <c r="AB24" s="147"/>
      <c r="AC24" s="147"/>
      <c r="AD24" s="147"/>
      <c r="AE24" s="147"/>
      <c r="AF24" s="147"/>
      <c r="AG24" s="147" t="s">
        <v>130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0"/>
      <c r="B25" s="151"/>
      <c r="C25" s="177" t="s">
        <v>148</v>
      </c>
      <c r="D25" s="153"/>
      <c r="E25" s="154">
        <v>12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47"/>
      <c r="Z25" s="147"/>
      <c r="AA25" s="147"/>
      <c r="AB25" s="147"/>
      <c r="AC25" s="147"/>
      <c r="AD25" s="147"/>
      <c r="AE25" s="147"/>
      <c r="AF25" s="147"/>
      <c r="AG25" s="147" t="s">
        <v>130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2">
        <v>4</v>
      </c>
      <c r="B26" s="163" t="s">
        <v>149</v>
      </c>
      <c r="C26" s="176" t="s">
        <v>150</v>
      </c>
      <c r="D26" s="164" t="s">
        <v>144</v>
      </c>
      <c r="E26" s="165">
        <v>12.23</v>
      </c>
      <c r="F26" s="166"/>
      <c r="G26" s="166">
        <f>ROUND(E26*F26,2)</f>
        <v>0</v>
      </c>
      <c r="H26" s="166">
        <v>141.63</v>
      </c>
      <c r="I26" s="166">
        <f>ROUND(E26*H26,2)</f>
        <v>1732.13</v>
      </c>
      <c r="J26" s="166">
        <v>81.37</v>
      </c>
      <c r="K26" s="166">
        <f>ROUND(E26*J26,2)</f>
        <v>995.16</v>
      </c>
      <c r="L26" s="166">
        <v>21</v>
      </c>
      <c r="M26" s="166">
        <f>G26*(1+L26/100)</f>
        <v>0</v>
      </c>
      <c r="N26" s="166">
        <v>1.333E-2</v>
      </c>
      <c r="O26" s="166">
        <f>ROUND(E26*N26,2)</f>
        <v>0.16</v>
      </c>
      <c r="P26" s="166">
        <v>0</v>
      </c>
      <c r="Q26" s="166">
        <f>ROUND(E26*P26,2)</f>
        <v>0</v>
      </c>
      <c r="R26" s="166"/>
      <c r="S26" s="166" t="s">
        <v>126</v>
      </c>
      <c r="T26" s="167" t="s">
        <v>127</v>
      </c>
      <c r="U26" s="152">
        <v>0.18</v>
      </c>
      <c r="V26" s="152">
        <f>ROUND(E26*U26,2)</f>
        <v>2.2000000000000002</v>
      </c>
      <c r="W26" s="152"/>
      <c r="X26" s="152" t="s">
        <v>128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129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0"/>
      <c r="B27" s="151"/>
      <c r="C27" s="177" t="s">
        <v>151</v>
      </c>
      <c r="D27" s="153"/>
      <c r="E27" s="154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47"/>
      <c r="Z27" s="147"/>
      <c r="AA27" s="147"/>
      <c r="AB27" s="147"/>
      <c r="AC27" s="147"/>
      <c r="AD27" s="147"/>
      <c r="AE27" s="147"/>
      <c r="AF27" s="147"/>
      <c r="AG27" s="147" t="s">
        <v>130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0"/>
      <c r="B28" s="151"/>
      <c r="C28" s="177" t="s">
        <v>152</v>
      </c>
      <c r="D28" s="153"/>
      <c r="E28" s="154">
        <v>8.67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47"/>
      <c r="Z28" s="147"/>
      <c r="AA28" s="147"/>
      <c r="AB28" s="147"/>
      <c r="AC28" s="147"/>
      <c r="AD28" s="147"/>
      <c r="AE28" s="147"/>
      <c r="AF28" s="147"/>
      <c r="AG28" s="147" t="s">
        <v>130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0"/>
      <c r="B29" s="151"/>
      <c r="C29" s="177" t="s">
        <v>153</v>
      </c>
      <c r="D29" s="153"/>
      <c r="E29" s="154">
        <v>3.56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47"/>
      <c r="Z29" s="147"/>
      <c r="AA29" s="147"/>
      <c r="AB29" s="147"/>
      <c r="AC29" s="147"/>
      <c r="AD29" s="147"/>
      <c r="AE29" s="147"/>
      <c r="AF29" s="147"/>
      <c r="AG29" s="147" t="s">
        <v>130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62">
        <v>5</v>
      </c>
      <c r="B30" s="163" t="s">
        <v>154</v>
      </c>
      <c r="C30" s="176" t="s">
        <v>155</v>
      </c>
      <c r="D30" s="164" t="s">
        <v>144</v>
      </c>
      <c r="E30" s="165">
        <v>115.2</v>
      </c>
      <c r="F30" s="166"/>
      <c r="G30" s="166">
        <f>ROUND(E30*F30,2)</f>
        <v>0</v>
      </c>
      <c r="H30" s="166">
        <v>45.05</v>
      </c>
      <c r="I30" s="166">
        <f>ROUND(E30*H30,2)</f>
        <v>5189.76</v>
      </c>
      <c r="J30" s="166">
        <v>335.95</v>
      </c>
      <c r="K30" s="166">
        <f>ROUND(E30*J30,2)</f>
        <v>38701.440000000002</v>
      </c>
      <c r="L30" s="166">
        <v>21</v>
      </c>
      <c r="M30" s="166">
        <f>G30*(1+L30/100)</f>
        <v>0</v>
      </c>
      <c r="N30" s="166">
        <v>4.8169999999999998E-2</v>
      </c>
      <c r="O30" s="166">
        <f>ROUND(E30*N30,2)</f>
        <v>5.55</v>
      </c>
      <c r="P30" s="166">
        <v>0</v>
      </c>
      <c r="Q30" s="166">
        <f>ROUND(E30*P30,2)</f>
        <v>0</v>
      </c>
      <c r="R30" s="166"/>
      <c r="S30" s="166" t="s">
        <v>126</v>
      </c>
      <c r="T30" s="167" t="s">
        <v>127</v>
      </c>
      <c r="U30" s="152">
        <v>0.74</v>
      </c>
      <c r="V30" s="152">
        <f>ROUND(E30*U30,2)</f>
        <v>85.25</v>
      </c>
      <c r="W30" s="152"/>
      <c r="X30" s="152" t="s">
        <v>128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129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 x14ac:dyDescent="0.25">
      <c r="A31" s="150"/>
      <c r="B31" s="151"/>
      <c r="C31" s="177" t="s">
        <v>156</v>
      </c>
      <c r="D31" s="153"/>
      <c r="E31" s="154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47"/>
      <c r="Z31" s="147"/>
      <c r="AA31" s="147"/>
      <c r="AB31" s="147"/>
      <c r="AC31" s="147"/>
      <c r="AD31" s="147"/>
      <c r="AE31" s="147"/>
      <c r="AF31" s="147"/>
      <c r="AG31" s="147" t="s">
        <v>130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0"/>
      <c r="B32" s="151"/>
      <c r="C32" s="177" t="s">
        <v>147</v>
      </c>
      <c r="D32" s="153"/>
      <c r="E32" s="154">
        <v>103.2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47"/>
      <c r="Z32" s="147"/>
      <c r="AA32" s="147"/>
      <c r="AB32" s="147"/>
      <c r="AC32" s="147"/>
      <c r="AD32" s="147"/>
      <c r="AE32" s="147"/>
      <c r="AF32" s="147"/>
      <c r="AG32" s="147" t="s">
        <v>130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0"/>
      <c r="B33" s="151"/>
      <c r="C33" s="177" t="s">
        <v>148</v>
      </c>
      <c r="D33" s="153"/>
      <c r="E33" s="154">
        <v>12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47"/>
      <c r="Z33" s="147"/>
      <c r="AA33" s="147"/>
      <c r="AB33" s="147"/>
      <c r="AC33" s="147"/>
      <c r="AD33" s="147"/>
      <c r="AE33" s="147"/>
      <c r="AF33" s="147"/>
      <c r="AG33" s="147" t="s">
        <v>130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2">
        <v>6</v>
      </c>
      <c r="B34" s="163" t="s">
        <v>157</v>
      </c>
      <c r="C34" s="176" t="s">
        <v>158</v>
      </c>
      <c r="D34" s="164" t="s">
        <v>144</v>
      </c>
      <c r="E34" s="165">
        <v>115.2</v>
      </c>
      <c r="F34" s="166"/>
      <c r="G34" s="166">
        <f>ROUND(E34*F34,2)</f>
        <v>0</v>
      </c>
      <c r="H34" s="166">
        <v>57.33</v>
      </c>
      <c r="I34" s="166">
        <f>ROUND(E34*H34,2)</f>
        <v>6604.42</v>
      </c>
      <c r="J34" s="166">
        <v>111.17</v>
      </c>
      <c r="K34" s="166">
        <f>ROUND(E34*J34,2)</f>
        <v>12806.78</v>
      </c>
      <c r="L34" s="166">
        <v>21</v>
      </c>
      <c r="M34" s="166">
        <f>G34*(1+L34/100)</f>
        <v>0</v>
      </c>
      <c r="N34" s="166">
        <v>9.3000000000000005E-4</v>
      </c>
      <c r="O34" s="166">
        <f>ROUND(E34*N34,2)</f>
        <v>0.11</v>
      </c>
      <c r="P34" s="166">
        <v>0</v>
      </c>
      <c r="Q34" s="166">
        <f>ROUND(E34*P34,2)</f>
        <v>0</v>
      </c>
      <c r="R34" s="166"/>
      <c r="S34" s="166" t="s">
        <v>126</v>
      </c>
      <c r="T34" s="167" t="s">
        <v>127</v>
      </c>
      <c r="U34" s="152">
        <v>0.25</v>
      </c>
      <c r="V34" s="152">
        <f>ROUND(E34*U34,2)</f>
        <v>28.8</v>
      </c>
      <c r="W34" s="152"/>
      <c r="X34" s="152" t="s">
        <v>128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129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0"/>
      <c r="B35" s="151"/>
      <c r="C35" s="249" t="s">
        <v>159</v>
      </c>
      <c r="D35" s="250"/>
      <c r="E35" s="250"/>
      <c r="F35" s="250"/>
      <c r="G35" s="250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47"/>
      <c r="Z35" s="147"/>
      <c r="AA35" s="147"/>
      <c r="AB35" s="147"/>
      <c r="AC35" s="147"/>
      <c r="AD35" s="147"/>
      <c r="AE35" s="147"/>
      <c r="AF35" s="147"/>
      <c r="AG35" s="147" t="s">
        <v>160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50"/>
      <c r="B36" s="151"/>
      <c r="C36" s="177" t="s">
        <v>161</v>
      </c>
      <c r="D36" s="153"/>
      <c r="E36" s="154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47"/>
      <c r="Z36" s="147"/>
      <c r="AA36" s="147"/>
      <c r="AB36" s="147"/>
      <c r="AC36" s="147"/>
      <c r="AD36" s="147"/>
      <c r="AE36" s="147"/>
      <c r="AF36" s="147"/>
      <c r="AG36" s="147" t="s">
        <v>130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0"/>
      <c r="B37" s="151"/>
      <c r="C37" s="177" t="s">
        <v>147</v>
      </c>
      <c r="D37" s="153"/>
      <c r="E37" s="154">
        <v>103.2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47"/>
      <c r="Z37" s="147"/>
      <c r="AA37" s="147"/>
      <c r="AB37" s="147"/>
      <c r="AC37" s="147"/>
      <c r="AD37" s="147"/>
      <c r="AE37" s="147"/>
      <c r="AF37" s="147"/>
      <c r="AG37" s="147" t="s">
        <v>130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0"/>
      <c r="B38" s="151"/>
      <c r="C38" s="177" t="s">
        <v>148</v>
      </c>
      <c r="D38" s="153"/>
      <c r="E38" s="154">
        <v>12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47"/>
      <c r="Z38" s="147"/>
      <c r="AA38" s="147"/>
      <c r="AB38" s="147"/>
      <c r="AC38" s="147"/>
      <c r="AD38" s="147"/>
      <c r="AE38" s="147"/>
      <c r="AF38" s="147"/>
      <c r="AG38" s="147" t="s">
        <v>130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56" t="s">
        <v>121</v>
      </c>
      <c r="B39" s="157" t="s">
        <v>67</v>
      </c>
      <c r="C39" s="175" t="s">
        <v>68</v>
      </c>
      <c r="D39" s="158"/>
      <c r="E39" s="159"/>
      <c r="F39" s="160"/>
      <c r="G39" s="160">
        <f>SUMIF(AG40:AG77,"&lt;&gt;NOR",G40:G77)</f>
        <v>0</v>
      </c>
      <c r="H39" s="160"/>
      <c r="I39" s="160">
        <f>SUM(I40:I77)</f>
        <v>5418</v>
      </c>
      <c r="J39" s="160"/>
      <c r="K39" s="160">
        <f>SUM(K40:K77)</f>
        <v>555918.80000000005</v>
      </c>
      <c r="L39" s="160"/>
      <c r="M39" s="160">
        <f>SUM(M40:M77)</f>
        <v>0</v>
      </c>
      <c r="N39" s="160"/>
      <c r="O39" s="160">
        <f>SUM(O40:O77)</f>
        <v>0.18</v>
      </c>
      <c r="P39" s="160"/>
      <c r="Q39" s="160">
        <f>SUM(Q40:Q77)</f>
        <v>0</v>
      </c>
      <c r="R39" s="160"/>
      <c r="S39" s="160"/>
      <c r="T39" s="161"/>
      <c r="U39" s="155"/>
      <c r="V39" s="155">
        <f>SUM(V40:V77)</f>
        <v>473.44</v>
      </c>
      <c r="W39" s="155"/>
      <c r="X39" s="155"/>
      <c r="AG39" t="s">
        <v>122</v>
      </c>
    </row>
    <row r="40" spans="1:60" ht="20.399999999999999" outlineLevel="1" x14ac:dyDescent="0.25">
      <c r="A40" s="162">
        <v>7</v>
      </c>
      <c r="B40" s="163" t="s">
        <v>162</v>
      </c>
      <c r="C40" s="176" t="s">
        <v>163</v>
      </c>
      <c r="D40" s="164" t="s">
        <v>144</v>
      </c>
      <c r="E40" s="165">
        <v>2308</v>
      </c>
      <c r="F40" s="166"/>
      <c r="G40" s="166">
        <f>ROUND(E40*F40,2)</f>
        <v>0</v>
      </c>
      <c r="H40" s="166">
        <v>0</v>
      </c>
      <c r="I40" s="166">
        <f>ROUND(E40*H40,2)</f>
        <v>0</v>
      </c>
      <c r="J40" s="166">
        <v>49.9</v>
      </c>
      <c r="K40" s="166">
        <f>ROUND(E40*J40,2)</f>
        <v>115169.2</v>
      </c>
      <c r="L40" s="166">
        <v>21</v>
      </c>
      <c r="M40" s="166">
        <f>G40*(1+L40/100)</f>
        <v>0</v>
      </c>
      <c r="N40" s="166">
        <v>0</v>
      </c>
      <c r="O40" s="166">
        <f>ROUND(E40*N40,2)</f>
        <v>0</v>
      </c>
      <c r="P40" s="166">
        <v>0</v>
      </c>
      <c r="Q40" s="166">
        <f>ROUND(E40*P40,2)</f>
        <v>0</v>
      </c>
      <c r="R40" s="166"/>
      <c r="S40" s="166" t="s">
        <v>126</v>
      </c>
      <c r="T40" s="167" t="s">
        <v>127</v>
      </c>
      <c r="U40" s="152">
        <v>0.11</v>
      </c>
      <c r="V40" s="152">
        <f>ROUND(E40*U40,2)</f>
        <v>253.88</v>
      </c>
      <c r="W40" s="152"/>
      <c r="X40" s="152" t="s">
        <v>128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0"/>
      <c r="B41" s="151"/>
      <c r="C41" s="249" t="s">
        <v>164</v>
      </c>
      <c r="D41" s="250"/>
      <c r="E41" s="250"/>
      <c r="F41" s="250"/>
      <c r="G41" s="250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47"/>
      <c r="Z41" s="147"/>
      <c r="AA41" s="147"/>
      <c r="AB41" s="147"/>
      <c r="AC41" s="147"/>
      <c r="AD41" s="147"/>
      <c r="AE41" s="147"/>
      <c r="AF41" s="147"/>
      <c r="AG41" s="147" t="s">
        <v>160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0"/>
      <c r="B42" s="151"/>
      <c r="C42" s="177" t="s">
        <v>165</v>
      </c>
      <c r="D42" s="153"/>
      <c r="E42" s="154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47"/>
      <c r="Z42" s="147"/>
      <c r="AA42" s="147"/>
      <c r="AB42" s="147"/>
      <c r="AC42" s="147"/>
      <c r="AD42" s="147"/>
      <c r="AE42" s="147"/>
      <c r="AF42" s="147"/>
      <c r="AG42" s="147" t="s">
        <v>130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0"/>
      <c r="B43" s="151"/>
      <c r="C43" s="177" t="s">
        <v>166</v>
      </c>
      <c r="D43" s="153"/>
      <c r="E43" s="154">
        <v>270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47"/>
      <c r="Z43" s="147"/>
      <c r="AA43" s="147"/>
      <c r="AB43" s="147"/>
      <c r="AC43" s="147"/>
      <c r="AD43" s="147"/>
      <c r="AE43" s="147"/>
      <c r="AF43" s="147"/>
      <c r="AG43" s="147" t="s">
        <v>130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0"/>
      <c r="B44" s="151"/>
      <c r="C44" s="177" t="s">
        <v>167</v>
      </c>
      <c r="D44" s="153"/>
      <c r="E44" s="154">
        <v>330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47"/>
      <c r="Z44" s="147"/>
      <c r="AA44" s="147"/>
      <c r="AB44" s="147"/>
      <c r="AC44" s="147"/>
      <c r="AD44" s="147"/>
      <c r="AE44" s="147"/>
      <c r="AF44" s="147"/>
      <c r="AG44" s="147" t="s">
        <v>130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0"/>
      <c r="B45" s="151"/>
      <c r="C45" s="177" t="s">
        <v>168</v>
      </c>
      <c r="D45" s="153"/>
      <c r="E45" s="154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47"/>
      <c r="Z45" s="147"/>
      <c r="AA45" s="147"/>
      <c r="AB45" s="147"/>
      <c r="AC45" s="147"/>
      <c r="AD45" s="147"/>
      <c r="AE45" s="147"/>
      <c r="AF45" s="147"/>
      <c r="AG45" s="147" t="s">
        <v>130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0"/>
      <c r="B46" s="151"/>
      <c r="C46" s="177" t="s">
        <v>169</v>
      </c>
      <c r="D46" s="153"/>
      <c r="E46" s="154">
        <v>345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47"/>
      <c r="Z46" s="147"/>
      <c r="AA46" s="147"/>
      <c r="AB46" s="147"/>
      <c r="AC46" s="147"/>
      <c r="AD46" s="147"/>
      <c r="AE46" s="147"/>
      <c r="AF46" s="147"/>
      <c r="AG46" s="147" t="s">
        <v>130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0"/>
      <c r="B47" s="151"/>
      <c r="C47" s="177" t="s">
        <v>170</v>
      </c>
      <c r="D47" s="153"/>
      <c r="E47" s="154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47"/>
      <c r="Z47" s="147"/>
      <c r="AA47" s="147"/>
      <c r="AB47" s="147"/>
      <c r="AC47" s="147"/>
      <c r="AD47" s="147"/>
      <c r="AE47" s="147"/>
      <c r="AF47" s="147"/>
      <c r="AG47" s="147" t="s">
        <v>130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0"/>
      <c r="B48" s="151"/>
      <c r="C48" s="177" t="s">
        <v>171</v>
      </c>
      <c r="D48" s="153"/>
      <c r="E48" s="154">
        <v>153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47"/>
      <c r="Z48" s="147"/>
      <c r="AA48" s="147"/>
      <c r="AB48" s="147"/>
      <c r="AC48" s="147"/>
      <c r="AD48" s="147"/>
      <c r="AE48" s="147"/>
      <c r="AF48" s="147"/>
      <c r="AG48" s="147" t="s">
        <v>130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0"/>
      <c r="B49" s="151"/>
      <c r="C49" s="177" t="s">
        <v>172</v>
      </c>
      <c r="D49" s="153"/>
      <c r="E49" s="154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47"/>
      <c r="Z49" s="147"/>
      <c r="AA49" s="147"/>
      <c r="AB49" s="147"/>
      <c r="AC49" s="147"/>
      <c r="AD49" s="147"/>
      <c r="AE49" s="147"/>
      <c r="AF49" s="147"/>
      <c r="AG49" s="147" t="s">
        <v>130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0"/>
      <c r="B50" s="151"/>
      <c r="C50" s="177" t="s">
        <v>173</v>
      </c>
      <c r="D50" s="153"/>
      <c r="E50" s="154">
        <v>225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47"/>
      <c r="Z50" s="147"/>
      <c r="AA50" s="147"/>
      <c r="AB50" s="147"/>
      <c r="AC50" s="147"/>
      <c r="AD50" s="147"/>
      <c r="AE50" s="147"/>
      <c r="AF50" s="147"/>
      <c r="AG50" s="147" t="s">
        <v>130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0"/>
      <c r="B51" s="151"/>
      <c r="C51" s="177" t="s">
        <v>174</v>
      </c>
      <c r="D51" s="153"/>
      <c r="E51" s="154">
        <v>45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47"/>
      <c r="Z51" s="147"/>
      <c r="AA51" s="147"/>
      <c r="AB51" s="147"/>
      <c r="AC51" s="147"/>
      <c r="AD51" s="147"/>
      <c r="AE51" s="147"/>
      <c r="AF51" s="147"/>
      <c r="AG51" s="147" t="s">
        <v>130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0"/>
      <c r="B52" s="151"/>
      <c r="C52" s="177" t="s">
        <v>175</v>
      </c>
      <c r="D52" s="153"/>
      <c r="E52" s="154">
        <v>54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47"/>
      <c r="Z52" s="147"/>
      <c r="AA52" s="147"/>
      <c r="AB52" s="147"/>
      <c r="AC52" s="147"/>
      <c r="AD52" s="147"/>
      <c r="AE52" s="147"/>
      <c r="AF52" s="147"/>
      <c r="AG52" s="147" t="s">
        <v>130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0"/>
      <c r="B53" s="151"/>
      <c r="C53" s="177" t="s">
        <v>176</v>
      </c>
      <c r="D53" s="153"/>
      <c r="E53" s="154">
        <v>117</v>
      </c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47"/>
      <c r="Z53" s="147"/>
      <c r="AA53" s="147"/>
      <c r="AB53" s="147"/>
      <c r="AC53" s="147"/>
      <c r="AD53" s="147"/>
      <c r="AE53" s="147"/>
      <c r="AF53" s="147"/>
      <c r="AG53" s="147" t="s">
        <v>130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0"/>
      <c r="B54" s="151"/>
      <c r="C54" s="177" t="s">
        <v>177</v>
      </c>
      <c r="D54" s="153"/>
      <c r="E54" s="154">
        <v>171</v>
      </c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47"/>
      <c r="Z54" s="147"/>
      <c r="AA54" s="147"/>
      <c r="AB54" s="147"/>
      <c r="AC54" s="147"/>
      <c r="AD54" s="147"/>
      <c r="AE54" s="147"/>
      <c r="AF54" s="147"/>
      <c r="AG54" s="147" t="s">
        <v>130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0"/>
      <c r="B55" s="151"/>
      <c r="C55" s="177" t="s">
        <v>178</v>
      </c>
      <c r="D55" s="153"/>
      <c r="E55" s="154">
        <v>180</v>
      </c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47"/>
      <c r="Z55" s="147"/>
      <c r="AA55" s="147"/>
      <c r="AB55" s="147"/>
      <c r="AC55" s="147"/>
      <c r="AD55" s="147"/>
      <c r="AE55" s="147"/>
      <c r="AF55" s="147"/>
      <c r="AG55" s="147" t="s">
        <v>130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0"/>
      <c r="B56" s="151"/>
      <c r="C56" s="177" t="s">
        <v>179</v>
      </c>
      <c r="D56" s="153"/>
      <c r="E56" s="154">
        <v>120</v>
      </c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47"/>
      <c r="Z56" s="147"/>
      <c r="AA56" s="147"/>
      <c r="AB56" s="147"/>
      <c r="AC56" s="147"/>
      <c r="AD56" s="147"/>
      <c r="AE56" s="147"/>
      <c r="AF56" s="147"/>
      <c r="AG56" s="147" t="s">
        <v>130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0"/>
      <c r="B57" s="151"/>
      <c r="C57" s="177" t="s">
        <v>180</v>
      </c>
      <c r="D57" s="153"/>
      <c r="E57" s="154">
        <v>130</v>
      </c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47"/>
      <c r="Z57" s="147"/>
      <c r="AA57" s="147"/>
      <c r="AB57" s="147"/>
      <c r="AC57" s="147"/>
      <c r="AD57" s="147"/>
      <c r="AE57" s="147"/>
      <c r="AF57" s="147"/>
      <c r="AG57" s="147" t="s">
        <v>130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0"/>
      <c r="B58" s="151"/>
      <c r="C58" s="177" t="s">
        <v>181</v>
      </c>
      <c r="D58" s="153"/>
      <c r="E58" s="154">
        <v>168</v>
      </c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47"/>
      <c r="Z58" s="147"/>
      <c r="AA58" s="147"/>
      <c r="AB58" s="147"/>
      <c r="AC58" s="147"/>
      <c r="AD58" s="147"/>
      <c r="AE58" s="147"/>
      <c r="AF58" s="147"/>
      <c r="AG58" s="147" t="s">
        <v>130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62">
        <v>8</v>
      </c>
      <c r="B59" s="163" t="s">
        <v>182</v>
      </c>
      <c r="C59" s="176" t="s">
        <v>183</v>
      </c>
      <c r="D59" s="164" t="s">
        <v>144</v>
      </c>
      <c r="E59" s="165">
        <v>207720</v>
      </c>
      <c r="F59" s="166"/>
      <c r="G59" s="166">
        <f>ROUND(E59*F59,2)</f>
        <v>0</v>
      </c>
      <c r="H59" s="166">
        <v>0</v>
      </c>
      <c r="I59" s="166">
        <f>ROUND(E59*H59,2)</f>
        <v>0</v>
      </c>
      <c r="J59" s="166">
        <v>1.5</v>
      </c>
      <c r="K59" s="166">
        <f>ROUND(E59*J59,2)</f>
        <v>311580</v>
      </c>
      <c r="L59" s="166">
        <v>21</v>
      </c>
      <c r="M59" s="166">
        <f>G59*(1+L59/100)</f>
        <v>0</v>
      </c>
      <c r="N59" s="166">
        <v>0</v>
      </c>
      <c r="O59" s="166">
        <f>ROUND(E59*N59,2)</f>
        <v>0</v>
      </c>
      <c r="P59" s="166">
        <v>0</v>
      </c>
      <c r="Q59" s="166">
        <f>ROUND(E59*P59,2)</f>
        <v>0</v>
      </c>
      <c r="R59" s="166"/>
      <c r="S59" s="166" t="s">
        <v>126</v>
      </c>
      <c r="T59" s="167" t="s">
        <v>127</v>
      </c>
      <c r="U59" s="152">
        <v>0</v>
      </c>
      <c r="V59" s="152">
        <f>ROUND(E59*U59,2)</f>
        <v>0</v>
      </c>
      <c r="W59" s="152"/>
      <c r="X59" s="152" t="s">
        <v>128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0"/>
      <c r="B60" s="151"/>
      <c r="C60" s="177" t="s">
        <v>184</v>
      </c>
      <c r="D60" s="153"/>
      <c r="E60" s="154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47"/>
      <c r="Z60" s="147"/>
      <c r="AA60" s="147"/>
      <c r="AB60" s="147"/>
      <c r="AC60" s="147"/>
      <c r="AD60" s="147"/>
      <c r="AE60" s="147"/>
      <c r="AF60" s="147"/>
      <c r="AG60" s="147" t="s">
        <v>130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0"/>
      <c r="B61" s="151"/>
      <c r="C61" s="177" t="s">
        <v>185</v>
      </c>
      <c r="D61" s="153"/>
      <c r="E61" s="154">
        <v>207720</v>
      </c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47"/>
      <c r="Z61" s="147"/>
      <c r="AA61" s="147"/>
      <c r="AB61" s="147"/>
      <c r="AC61" s="147"/>
      <c r="AD61" s="147"/>
      <c r="AE61" s="147"/>
      <c r="AF61" s="147"/>
      <c r="AG61" s="147" t="s">
        <v>130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 x14ac:dyDescent="0.25">
      <c r="A62" s="162">
        <v>9</v>
      </c>
      <c r="B62" s="163" t="s">
        <v>186</v>
      </c>
      <c r="C62" s="176" t="s">
        <v>187</v>
      </c>
      <c r="D62" s="164" t="s">
        <v>144</v>
      </c>
      <c r="E62" s="165">
        <v>2308</v>
      </c>
      <c r="F62" s="166"/>
      <c r="G62" s="166">
        <f>ROUND(E62*F62,2)</f>
        <v>0</v>
      </c>
      <c r="H62" s="166">
        <v>0</v>
      </c>
      <c r="I62" s="166">
        <f>ROUND(E62*H62,2)</f>
        <v>0</v>
      </c>
      <c r="J62" s="166">
        <v>32.200000000000003</v>
      </c>
      <c r="K62" s="166">
        <f>ROUND(E62*J62,2)</f>
        <v>74317.600000000006</v>
      </c>
      <c r="L62" s="166">
        <v>21</v>
      </c>
      <c r="M62" s="166">
        <f>G62*(1+L62/100)</f>
        <v>0</v>
      </c>
      <c r="N62" s="166">
        <v>0</v>
      </c>
      <c r="O62" s="166">
        <f>ROUND(E62*N62,2)</f>
        <v>0</v>
      </c>
      <c r="P62" s="166">
        <v>0</v>
      </c>
      <c r="Q62" s="166">
        <f>ROUND(E62*P62,2)</f>
        <v>0</v>
      </c>
      <c r="R62" s="166"/>
      <c r="S62" s="166" t="s">
        <v>126</v>
      </c>
      <c r="T62" s="167" t="s">
        <v>127</v>
      </c>
      <c r="U62" s="152">
        <v>7.0000000000000007E-2</v>
      </c>
      <c r="V62" s="152">
        <f>ROUND(E62*U62,2)</f>
        <v>161.56</v>
      </c>
      <c r="W62" s="152"/>
      <c r="X62" s="152" t="s">
        <v>128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0"/>
      <c r="B63" s="151"/>
      <c r="C63" s="177" t="s">
        <v>188</v>
      </c>
      <c r="D63" s="153"/>
      <c r="E63" s="154">
        <v>2308</v>
      </c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47"/>
      <c r="Z63" s="147"/>
      <c r="AA63" s="147"/>
      <c r="AB63" s="147"/>
      <c r="AC63" s="147"/>
      <c r="AD63" s="147"/>
      <c r="AE63" s="147"/>
      <c r="AF63" s="147"/>
      <c r="AG63" s="147" t="s">
        <v>130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2">
        <v>10</v>
      </c>
      <c r="B64" s="163" t="s">
        <v>189</v>
      </c>
      <c r="C64" s="176" t="s">
        <v>190</v>
      </c>
      <c r="D64" s="164" t="s">
        <v>144</v>
      </c>
      <c r="E64" s="165">
        <v>150</v>
      </c>
      <c r="F64" s="166"/>
      <c r="G64" s="166">
        <f>ROUND(E64*F64,2)</f>
        <v>0</v>
      </c>
      <c r="H64" s="166">
        <v>36.119999999999997</v>
      </c>
      <c r="I64" s="166">
        <f>ROUND(E64*H64,2)</f>
        <v>5418</v>
      </c>
      <c r="J64" s="166">
        <v>70.88</v>
      </c>
      <c r="K64" s="166">
        <f>ROUND(E64*J64,2)</f>
        <v>10632</v>
      </c>
      <c r="L64" s="166">
        <v>21</v>
      </c>
      <c r="M64" s="166">
        <f>G64*(1+L64/100)</f>
        <v>0</v>
      </c>
      <c r="N64" s="166">
        <v>1.2099999999999999E-3</v>
      </c>
      <c r="O64" s="166">
        <f>ROUND(E64*N64,2)</f>
        <v>0.18</v>
      </c>
      <c r="P64" s="166">
        <v>0</v>
      </c>
      <c r="Q64" s="166">
        <f>ROUND(E64*P64,2)</f>
        <v>0</v>
      </c>
      <c r="R64" s="166"/>
      <c r="S64" s="166" t="s">
        <v>126</v>
      </c>
      <c r="T64" s="167" t="s">
        <v>127</v>
      </c>
      <c r="U64" s="152">
        <v>0.18</v>
      </c>
      <c r="V64" s="152">
        <f>ROUND(E64*U64,2)</f>
        <v>27</v>
      </c>
      <c r="W64" s="152"/>
      <c r="X64" s="152" t="s">
        <v>128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0"/>
      <c r="B65" s="151"/>
      <c r="C65" s="177" t="s">
        <v>191</v>
      </c>
      <c r="D65" s="153"/>
      <c r="E65" s="154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47"/>
      <c r="Z65" s="147"/>
      <c r="AA65" s="147"/>
      <c r="AB65" s="147"/>
      <c r="AC65" s="147"/>
      <c r="AD65" s="147"/>
      <c r="AE65" s="147"/>
      <c r="AF65" s="147"/>
      <c r="AG65" s="147" t="s">
        <v>130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0"/>
      <c r="B66" s="151"/>
      <c r="C66" s="177" t="s">
        <v>192</v>
      </c>
      <c r="D66" s="153"/>
      <c r="E66" s="154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47"/>
      <c r="Z66" s="147"/>
      <c r="AA66" s="147"/>
      <c r="AB66" s="147"/>
      <c r="AC66" s="147"/>
      <c r="AD66" s="147"/>
      <c r="AE66" s="147"/>
      <c r="AF66" s="147"/>
      <c r="AG66" s="147" t="s">
        <v>130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0"/>
      <c r="B67" s="151"/>
      <c r="C67" s="177" t="s">
        <v>193</v>
      </c>
      <c r="D67" s="153"/>
      <c r="E67" s="154">
        <v>150</v>
      </c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47"/>
      <c r="Z67" s="147"/>
      <c r="AA67" s="147"/>
      <c r="AB67" s="147"/>
      <c r="AC67" s="147"/>
      <c r="AD67" s="147"/>
      <c r="AE67" s="147"/>
      <c r="AF67" s="147"/>
      <c r="AG67" s="147" t="s">
        <v>130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62">
        <v>11</v>
      </c>
      <c r="B68" s="163" t="s">
        <v>194</v>
      </c>
      <c r="C68" s="176" t="s">
        <v>195</v>
      </c>
      <c r="D68" s="164" t="s">
        <v>125</v>
      </c>
      <c r="E68" s="165">
        <v>1</v>
      </c>
      <c r="F68" s="166"/>
      <c r="G68" s="166">
        <f>ROUND(E68*F68,2)</f>
        <v>0</v>
      </c>
      <c r="H68" s="166">
        <v>0</v>
      </c>
      <c r="I68" s="166">
        <f>ROUND(E68*H68,2)</f>
        <v>0</v>
      </c>
      <c r="J68" s="166">
        <v>11430</v>
      </c>
      <c r="K68" s="166">
        <f>ROUND(E68*J68,2)</f>
        <v>11430</v>
      </c>
      <c r="L68" s="166">
        <v>21</v>
      </c>
      <c r="M68" s="166">
        <f>G68*(1+L68/100)</f>
        <v>0</v>
      </c>
      <c r="N68" s="166">
        <v>0</v>
      </c>
      <c r="O68" s="166">
        <f>ROUND(E68*N68,2)</f>
        <v>0</v>
      </c>
      <c r="P68" s="166">
        <v>0</v>
      </c>
      <c r="Q68" s="166">
        <f>ROUND(E68*P68,2)</f>
        <v>0</v>
      </c>
      <c r="R68" s="166"/>
      <c r="S68" s="166" t="s">
        <v>126</v>
      </c>
      <c r="T68" s="167" t="s">
        <v>127</v>
      </c>
      <c r="U68" s="152">
        <v>19.5</v>
      </c>
      <c r="V68" s="152">
        <f>ROUND(E68*U68,2)</f>
        <v>19.5</v>
      </c>
      <c r="W68" s="152"/>
      <c r="X68" s="152" t="s">
        <v>128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129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0"/>
      <c r="B69" s="151"/>
      <c r="C69" s="177" t="s">
        <v>196</v>
      </c>
      <c r="D69" s="153"/>
      <c r="E69" s="154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47"/>
      <c r="Z69" s="147"/>
      <c r="AA69" s="147"/>
      <c r="AB69" s="147"/>
      <c r="AC69" s="147"/>
      <c r="AD69" s="147"/>
      <c r="AE69" s="147"/>
      <c r="AF69" s="147"/>
      <c r="AG69" s="147" t="s">
        <v>130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0"/>
      <c r="B70" s="151"/>
      <c r="C70" s="177" t="s">
        <v>197</v>
      </c>
      <c r="D70" s="153"/>
      <c r="E70" s="154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47"/>
      <c r="Z70" s="147"/>
      <c r="AA70" s="147"/>
      <c r="AB70" s="147"/>
      <c r="AC70" s="147"/>
      <c r="AD70" s="147"/>
      <c r="AE70" s="147"/>
      <c r="AF70" s="147"/>
      <c r="AG70" s="147" t="s">
        <v>130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50"/>
      <c r="B71" s="151"/>
      <c r="C71" s="177" t="s">
        <v>198</v>
      </c>
      <c r="D71" s="153"/>
      <c r="E71" s="154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47"/>
      <c r="Z71" s="147"/>
      <c r="AA71" s="147"/>
      <c r="AB71" s="147"/>
      <c r="AC71" s="147"/>
      <c r="AD71" s="147"/>
      <c r="AE71" s="147"/>
      <c r="AF71" s="147"/>
      <c r="AG71" s="147" t="s">
        <v>130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0"/>
      <c r="B72" s="151"/>
      <c r="C72" s="177" t="s">
        <v>55</v>
      </c>
      <c r="D72" s="153"/>
      <c r="E72" s="154">
        <v>1</v>
      </c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47"/>
      <c r="Z72" s="147"/>
      <c r="AA72" s="147"/>
      <c r="AB72" s="147"/>
      <c r="AC72" s="147"/>
      <c r="AD72" s="147"/>
      <c r="AE72" s="147"/>
      <c r="AF72" s="147"/>
      <c r="AG72" s="147" t="s">
        <v>130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62">
        <v>12</v>
      </c>
      <c r="B73" s="163" t="s">
        <v>199</v>
      </c>
      <c r="C73" s="176" t="s">
        <v>200</v>
      </c>
      <c r="D73" s="164" t="s">
        <v>201</v>
      </c>
      <c r="E73" s="165">
        <v>90</v>
      </c>
      <c r="F73" s="166"/>
      <c r="G73" s="166">
        <f>ROUND(E73*F73,2)</f>
        <v>0</v>
      </c>
      <c r="H73" s="166">
        <v>0</v>
      </c>
      <c r="I73" s="166">
        <f>ROUND(E73*H73,2)</f>
        <v>0</v>
      </c>
      <c r="J73" s="166">
        <v>302.5</v>
      </c>
      <c r="K73" s="166">
        <f>ROUND(E73*J73,2)</f>
        <v>27225</v>
      </c>
      <c r="L73" s="166">
        <v>21</v>
      </c>
      <c r="M73" s="166">
        <f>G73*(1+L73/100)</f>
        <v>0</v>
      </c>
      <c r="N73" s="166">
        <v>0</v>
      </c>
      <c r="O73" s="166">
        <f>ROUND(E73*N73,2)</f>
        <v>0</v>
      </c>
      <c r="P73" s="166">
        <v>0</v>
      </c>
      <c r="Q73" s="166">
        <f>ROUND(E73*P73,2)</f>
        <v>0</v>
      </c>
      <c r="R73" s="166"/>
      <c r="S73" s="166" t="s">
        <v>126</v>
      </c>
      <c r="T73" s="167" t="s">
        <v>127</v>
      </c>
      <c r="U73" s="152">
        <v>0</v>
      </c>
      <c r="V73" s="152">
        <f>ROUND(E73*U73,2)</f>
        <v>0</v>
      </c>
      <c r="W73" s="152"/>
      <c r="X73" s="152" t="s">
        <v>128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129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0"/>
      <c r="B74" s="151"/>
      <c r="C74" s="177" t="s">
        <v>202</v>
      </c>
      <c r="D74" s="153"/>
      <c r="E74" s="154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47"/>
      <c r="Z74" s="147"/>
      <c r="AA74" s="147"/>
      <c r="AB74" s="147"/>
      <c r="AC74" s="147"/>
      <c r="AD74" s="147"/>
      <c r="AE74" s="147"/>
      <c r="AF74" s="147"/>
      <c r="AG74" s="147" t="s">
        <v>130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0"/>
      <c r="B75" s="151"/>
      <c r="C75" s="177" t="s">
        <v>203</v>
      </c>
      <c r="D75" s="153"/>
      <c r="E75" s="154">
        <v>90</v>
      </c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47"/>
      <c r="Z75" s="147"/>
      <c r="AA75" s="147"/>
      <c r="AB75" s="147"/>
      <c r="AC75" s="147"/>
      <c r="AD75" s="147"/>
      <c r="AE75" s="147"/>
      <c r="AF75" s="147"/>
      <c r="AG75" s="147" t="s">
        <v>130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62">
        <v>13</v>
      </c>
      <c r="B76" s="163" t="s">
        <v>204</v>
      </c>
      <c r="C76" s="176" t="s">
        <v>205</v>
      </c>
      <c r="D76" s="164" t="s">
        <v>125</v>
      </c>
      <c r="E76" s="165">
        <v>1</v>
      </c>
      <c r="F76" s="166"/>
      <c r="G76" s="166">
        <f>ROUND(E76*F76,2)</f>
        <v>0</v>
      </c>
      <c r="H76" s="166">
        <v>0</v>
      </c>
      <c r="I76" s="166">
        <f>ROUND(E76*H76,2)</f>
        <v>0</v>
      </c>
      <c r="J76" s="166">
        <v>5565</v>
      </c>
      <c r="K76" s="166">
        <f>ROUND(E76*J76,2)</f>
        <v>5565</v>
      </c>
      <c r="L76" s="166">
        <v>21</v>
      </c>
      <c r="M76" s="166">
        <f>G76*(1+L76/100)</f>
        <v>0</v>
      </c>
      <c r="N76" s="166">
        <v>0</v>
      </c>
      <c r="O76" s="166">
        <f>ROUND(E76*N76,2)</f>
        <v>0</v>
      </c>
      <c r="P76" s="166">
        <v>0</v>
      </c>
      <c r="Q76" s="166">
        <f>ROUND(E76*P76,2)</f>
        <v>0</v>
      </c>
      <c r="R76" s="166"/>
      <c r="S76" s="166" t="s">
        <v>126</v>
      </c>
      <c r="T76" s="167" t="s">
        <v>127</v>
      </c>
      <c r="U76" s="152">
        <v>11.5</v>
      </c>
      <c r="V76" s="152">
        <f>ROUND(E76*U76,2)</f>
        <v>11.5</v>
      </c>
      <c r="W76" s="152"/>
      <c r="X76" s="152" t="s">
        <v>128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129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0"/>
      <c r="B77" s="151"/>
      <c r="C77" s="177" t="s">
        <v>55</v>
      </c>
      <c r="D77" s="153"/>
      <c r="E77" s="154">
        <v>1</v>
      </c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47"/>
      <c r="Z77" s="147"/>
      <c r="AA77" s="147"/>
      <c r="AB77" s="147"/>
      <c r="AC77" s="147"/>
      <c r="AD77" s="147"/>
      <c r="AE77" s="147"/>
      <c r="AF77" s="147"/>
      <c r="AG77" s="147" t="s">
        <v>130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6.4" x14ac:dyDescent="0.25">
      <c r="A78" s="156" t="s">
        <v>121</v>
      </c>
      <c r="B78" s="157" t="s">
        <v>69</v>
      </c>
      <c r="C78" s="175" t="s">
        <v>70</v>
      </c>
      <c r="D78" s="158"/>
      <c r="E78" s="159"/>
      <c r="F78" s="160"/>
      <c r="G78" s="160">
        <f>SUMIF(AG79:AG81,"&lt;&gt;NOR",G79:G81)</f>
        <v>0</v>
      </c>
      <c r="H78" s="160"/>
      <c r="I78" s="160">
        <f>SUM(I79:I81)</f>
        <v>715</v>
      </c>
      <c r="J78" s="160"/>
      <c r="K78" s="160">
        <f>SUM(K79:K81)</f>
        <v>57035</v>
      </c>
      <c r="L78" s="160"/>
      <c r="M78" s="160">
        <f>SUM(M79:M81)</f>
        <v>0</v>
      </c>
      <c r="N78" s="160"/>
      <c r="O78" s="160">
        <f>SUM(O79:O81)</f>
        <v>0.02</v>
      </c>
      <c r="P78" s="160"/>
      <c r="Q78" s="160">
        <f>SUM(Q79:Q81)</f>
        <v>0</v>
      </c>
      <c r="R78" s="160"/>
      <c r="S78" s="160"/>
      <c r="T78" s="161"/>
      <c r="U78" s="155"/>
      <c r="V78" s="155">
        <f>SUM(V79:V81)</f>
        <v>155</v>
      </c>
      <c r="W78" s="155"/>
      <c r="X78" s="155"/>
      <c r="AG78" t="s">
        <v>122</v>
      </c>
    </row>
    <row r="79" spans="1:60" outlineLevel="1" x14ac:dyDescent="0.25">
      <c r="A79" s="162">
        <v>14</v>
      </c>
      <c r="B79" s="163" t="s">
        <v>206</v>
      </c>
      <c r="C79" s="176" t="s">
        <v>207</v>
      </c>
      <c r="D79" s="164" t="s">
        <v>144</v>
      </c>
      <c r="E79" s="165">
        <v>500</v>
      </c>
      <c r="F79" s="166"/>
      <c r="G79" s="166">
        <f>ROUND(E79*F79,2)</f>
        <v>0</v>
      </c>
      <c r="H79" s="166">
        <v>1.43</v>
      </c>
      <c r="I79" s="166">
        <f>ROUND(E79*H79,2)</f>
        <v>715</v>
      </c>
      <c r="J79" s="166">
        <v>114.07</v>
      </c>
      <c r="K79" s="166">
        <f>ROUND(E79*J79,2)</f>
        <v>57035</v>
      </c>
      <c r="L79" s="166">
        <v>21</v>
      </c>
      <c r="M79" s="166">
        <f>G79*(1+L79/100)</f>
        <v>0</v>
      </c>
      <c r="N79" s="166">
        <v>4.0000000000000003E-5</v>
      </c>
      <c r="O79" s="166">
        <f>ROUND(E79*N79,2)</f>
        <v>0.02</v>
      </c>
      <c r="P79" s="166">
        <v>0</v>
      </c>
      <c r="Q79" s="166">
        <f>ROUND(E79*P79,2)</f>
        <v>0</v>
      </c>
      <c r="R79" s="166"/>
      <c r="S79" s="166" t="s">
        <v>126</v>
      </c>
      <c r="T79" s="167" t="s">
        <v>127</v>
      </c>
      <c r="U79" s="152">
        <v>0.31</v>
      </c>
      <c r="V79" s="152">
        <f>ROUND(E79*U79,2)</f>
        <v>155</v>
      </c>
      <c r="W79" s="152"/>
      <c r="X79" s="152" t="s">
        <v>128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129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 x14ac:dyDescent="0.25">
      <c r="A80" s="150"/>
      <c r="B80" s="151"/>
      <c r="C80" s="177" t="s">
        <v>208</v>
      </c>
      <c r="D80" s="153"/>
      <c r="E80" s="154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47"/>
      <c r="Z80" s="147"/>
      <c r="AA80" s="147"/>
      <c r="AB80" s="147"/>
      <c r="AC80" s="147"/>
      <c r="AD80" s="147"/>
      <c r="AE80" s="147"/>
      <c r="AF80" s="147"/>
      <c r="AG80" s="147" t="s">
        <v>130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0"/>
      <c r="B81" s="151"/>
      <c r="C81" s="177" t="s">
        <v>209</v>
      </c>
      <c r="D81" s="153"/>
      <c r="E81" s="154">
        <v>500</v>
      </c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47"/>
      <c r="Z81" s="147"/>
      <c r="AA81" s="147"/>
      <c r="AB81" s="147"/>
      <c r="AC81" s="147"/>
      <c r="AD81" s="147"/>
      <c r="AE81" s="147"/>
      <c r="AF81" s="147"/>
      <c r="AG81" s="147" t="s">
        <v>130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5">
      <c r="A82" s="156" t="s">
        <v>121</v>
      </c>
      <c r="B82" s="157" t="s">
        <v>71</v>
      </c>
      <c r="C82" s="175" t="s">
        <v>72</v>
      </c>
      <c r="D82" s="158"/>
      <c r="E82" s="159"/>
      <c r="F82" s="160"/>
      <c r="G82" s="160">
        <f>SUMIF(AG83:AG150,"&lt;&gt;NOR",G83:G150)</f>
        <v>0</v>
      </c>
      <c r="H82" s="160"/>
      <c r="I82" s="160">
        <f>SUM(I83:I150)</f>
        <v>0</v>
      </c>
      <c r="J82" s="160"/>
      <c r="K82" s="160">
        <f>SUM(K83:K150)</f>
        <v>231101.64</v>
      </c>
      <c r="L82" s="160"/>
      <c r="M82" s="160">
        <f>SUM(M83:M150)</f>
        <v>0</v>
      </c>
      <c r="N82" s="160"/>
      <c r="O82" s="160">
        <f>SUM(O83:O150)</f>
        <v>0</v>
      </c>
      <c r="P82" s="160"/>
      <c r="Q82" s="160">
        <f>SUM(Q83:Q150)</f>
        <v>37.710000000000008</v>
      </c>
      <c r="R82" s="160"/>
      <c r="S82" s="160"/>
      <c r="T82" s="161"/>
      <c r="U82" s="155"/>
      <c r="V82" s="155">
        <f>SUM(V83:V150)</f>
        <v>436.93000000000006</v>
      </c>
      <c r="W82" s="155"/>
      <c r="X82" s="155"/>
      <c r="AG82" t="s">
        <v>122</v>
      </c>
    </row>
    <row r="83" spans="1:60" outlineLevel="1" x14ac:dyDescent="0.25">
      <c r="A83" s="162">
        <v>15</v>
      </c>
      <c r="B83" s="163" t="s">
        <v>210</v>
      </c>
      <c r="C83" s="176" t="s">
        <v>211</v>
      </c>
      <c r="D83" s="164" t="s">
        <v>144</v>
      </c>
      <c r="E83" s="165">
        <v>14.4</v>
      </c>
      <c r="F83" s="166"/>
      <c r="G83" s="166">
        <f>ROUND(E83*F83,2)</f>
        <v>0</v>
      </c>
      <c r="H83" s="166">
        <v>0</v>
      </c>
      <c r="I83" s="166">
        <f>ROUND(E83*H83,2)</f>
        <v>0</v>
      </c>
      <c r="J83" s="166">
        <v>13</v>
      </c>
      <c r="K83" s="166">
        <f>ROUND(E83*J83,2)</f>
        <v>187.2</v>
      </c>
      <c r="L83" s="166">
        <v>21</v>
      </c>
      <c r="M83" s="166">
        <f>G83*(1+L83/100)</f>
        <v>0</v>
      </c>
      <c r="N83" s="166">
        <v>0</v>
      </c>
      <c r="O83" s="166">
        <f>ROUND(E83*N83,2)</f>
        <v>0</v>
      </c>
      <c r="P83" s="166">
        <v>0.01</v>
      </c>
      <c r="Q83" s="166">
        <f>ROUND(E83*P83,2)</f>
        <v>0.14000000000000001</v>
      </c>
      <c r="R83" s="166"/>
      <c r="S83" s="166" t="s">
        <v>126</v>
      </c>
      <c r="T83" s="167" t="s">
        <v>127</v>
      </c>
      <c r="U83" s="152">
        <v>0.04</v>
      </c>
      <c r="V83" s="152">
        <f>ROUND(E83*U83,2)</f>
        <v>0.57999999999999996</v>
      </c>
      <c r="W83" s="152"/>
      <c r="X83" s="152" t="s">
        <v>128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129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 x14ac:dyDescent="0.25">
      <c r="A84" s="150"/>
      <c r="B84" s="151"/>
      <c r="C84" s="177" t="s">
        <v>212</v>
      </c>
      <c r="D84" s="153"/>
      <c r="E84" s="154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47"/>
      <c r="Z84" s="147"/>
      <c r="AA84" s="147"/>
      <c r="AB84" s="147"/>
      <c r="AC84" s="147"/>
      <c r="AD84" s="147"/>
      <c r="AE84" s="147"/>
      <c r="AF84" s="147"/>
      <c r="AG84" s="147" t="s">
        <v>130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0"/>
      <c r="B85" s="151"/>
      <c r="C85" s="177" t="s">
        <v>213</v>
      </c>
      <c r="D85" s="153"/>
      <c r="E85" s="154">
        <v>12.9</v>
      </c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47"/>
      <c r="Z85" s="147"/>
      <c r="AA85" s="147"/>
      <c r="AB85" s="147"/>
      <c r="AC85" s="147"/>
      <c r="AD85" s="147"/>
      <c r="AE85" s="147"/>
      <c r="AF85" s="147"/>
      <c r="AG85" s="147" t="s">
        <v>130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0"/>
      <c r="B86" s="151"/>
      <c r="C86" s="177" t="s">
        <v>214</v>
      </c>
      <c r="D86" s="153"/>
      <c r="E86" s="154">
        <v>1.5</v>
      </c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47"/>
      <c r="Z86" s="147"/>
      <c r="AA86" s="147"/>
      <c r="AB86" s="147"/>
      <c r="AC86" s="147"/>
      <c r="AD86" s="147"/>
      <c r="AE86" s="147"/>
      <c r="AF86" s="147"/>
      <c r="AG86" s="147" t="s">
        <v>130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62">
        <v>16</v>
      </c>
      <c r="B87" s="163" t="s">
        <v>215</v>
      </c>
      <c r="C87" s="176" t="s">
        <v>216</v>
      </c>
      <c r="D87" s="164" t="s">
        <v>217</v>
      </c>
      <c r="E87" s="165">
        <v>682.52</v>
      </c>
      <c r="F87" s="166"/>
      <c r="G87" s="166">
        <f>ROUND(E87*F87,2)</f>
        <v>0</v>
      </c>
      <c r="H87" s="166">
        <v>0</v>
      </c>
      <c r="I87" s="166">
        <f>ROUND(E87*H87,2)</f>
        <v>0</v>
      </c>
      <c r="J87" s="166">
        <v>66.3</v>
      </c>
      <c r="K87" s="166">
        <f>ROUND(E87*J87,2)</f>
        <v>45251.08</v>
      </c>
      <c r="L87" s="166">
        <v>21</v>
      </c>
      <c r="M87" s="166">
        <f>G87*(1+L87/100)</f>
        <v>0</v>
      </c>
      <c r="N87" s="166">
        <v>0</v>
      </c>
      <c r="O87" s="166">
        <f>ROUND(E87*N87,2)</f>
        <v>0</v>
      </c>
      <c r="P87" s="166">
        <v>1.4E-2</v>
      </c>
      <c r="Q87" s="166">
        <f>ROUND(E87*P87,2)</f>
        <v>9.56</v>
      </c>
      <c r="R87" s="166"/>
      <c r="S87" s="166" t="s">
        <v>126</v>
      </c>
      <c r="T87" s="167" t="s">
        <v>127</v>
      </c>
      <c r="U87" s="152">
        <v>0.13</v>
      </c>
      <c r="V87" s="152">
        <f>ROUND(E87*U87,2)</f>
        <v>88.73</v>
      </c>
      <c r="W87" s="152"/>
      <c r="X87" s="152" t="s">
        <v>128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129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 x14ac:dyDescent="0.25">
      <c r="A88" s="150"/>
      <c r="B88" s="151"/>
      <c r="C88" s="177" t="s">
        <v>218</v>
      </c>
      <c r="D88" s="153"/>
      <c r="E88" s="154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47"/>
      <c r="Z88" s="147"/>
      <c r="AA88" s="147"/>
      <c r="AB88" s="147"/>
      <c r="AC88" s="147"/>
      <c r="AD88" s="147"/>
      <c r="AE88" s="147"/>
      <c r="AF88" s="147"/>
      <c r="AG88" s="147" t="s">
        <v>130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0"/>
      <c r="B89" s="151"/>
      <c r="C89" s="177" t="s">
        <v>219</v>
      </c>
      <c r="D89" s="153"/>
      <c r="E89" s="154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47"/>
      <c r="Z89" s="147"/>
      <c r="AA89" s="147"/>
      <c r="AB89" s="147"/>
      <c r="AC89" s="147"/>
      <c r="AD89" s="147"/>
      <c r="AE89" s="147"/>
      <c r="AF89" s="147"/>
      <c r="AG89" s="147" t="s">
        <v>130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0"/>
      <c r="B90" s="151"/>
      <c r="C90" s="177" t="s">
        <v>220</v>
      </c>
      <c r="D90" s="153"/>
      <c r="E90" s="154">
        <v>135.19999999999999</v>
      </c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47"/>
      <c r="Z90" s="147"/>
      <c r="AA90" s="147"/>
      <c r="AB90" s="147"/>
      <c r="AC90" s="147"/>
      <c r="AD90" s="147"/>
      <c r="AE90" s="147"/>
      <c r="AF90" s="147"/>
      <c r="AG90" s="147" t="s">
        <v>130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0"/>
      <c r="B91" s="151"/>
      <c r="C91" s="177" t="s">
        <v>221</v>
      </c>
      <c r="D91" s="153"/>
      <c r="E91" s="154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47"/>
      <c r="Z91" s="147"/>
      <c r="AA91" s="147"/>
      <c r="AB91" s="147"/>
      <c r="AC91" s="147"/>
      <c r="AD91" s="147"/>
      <c r="AE91" s="147"/>
      <c r="AF91" s="147"/>
      <c r="AG91" s="147" t="s">
        <v>130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0"/>
      <c r="B92" s="151"/>
      <c r="C92" s="177" t="s">
        <v>222</v>
      </c>
      <c r="D92" s="153"/>
      <c r="E92" s="154">
        <v>29.98</v>
      </c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47"/>
      <c r="Z92" s="147"/>
      <c r="AA92" s="147"/>
      <c r="AB92" s="147"/>
      <c r="AC92" s="147"/>
      <c r="AD92" s="147"/>
      <c r="AE92" s="147"/>
      <c r="AF92" s="147"/>
      <c r="AG92" s="147" t="s">
        <v>130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0"/>
      <c r="B93" s="151"/>
      <c r="C93" s="177" t="s">
        <v>223</v>
      </c>
      <c r="D93" s="153"/>
      <c r="E93" s="154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47"/>
      <c r="Z93" s="147"/>
      <c r="AA93" s="147"/>
      <c r="AB93" s="147"/>
      <c r="AC93" s="147"/>
      <c r="AD93" s="147"/>
      <c r="AE93" s="147"/>
      <c r="AF93" s="147"/>
      <c r="AG93" s="147" t="s">
        <v>130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0"/>
      <c r="B94" s="151"/>
      <c r="C94" s="177" t="s">
        <v>224</v>
      </c>
      <c r="D94" s="153"/>
      <c r="E94" s="154">
        <v>53.14</v>
      </c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47"/>
      <c r="Z94" s="147"/>
      <c r="AA94" s="147"/>
      <c r="AB94" s="147"/>
      <c r="AC94" s="147"/>
      <c r="AD94" s="147"/>
      <c r="AE94" s="147"/>
      <c r="AF94" s="147"/>
      <c r="AG94" s="147" t="s">
        <v>130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0"/>
      <c r="B95" s="151"/>
      <c r="C95" s="177" t="s">
        <v>225</v>
      </c>
      <c r="D95" s="153"/>
      <c r="E95" s="154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47"/>
      <c r="Z95" s="147"/>
      <c r="AA95" s="147"/>
      <c r="AB95" s="147"/>
      <c r="AC95" s="147"/>
      <c r="AD95" s="147"/>
      <c r="AE95" s="147"/>
      <c r="AF95" s="147"/>
      <c r="AG95" s="147" t="s">
        <v>130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0"/>
      <c r="B96" s="151"/>
      <c r="C96" s="177" t="s">
        <v>226</v>
      </c>
      <c r="D96" s="153"/>
      <c r="E96" s="154">
        <v>4.0199999999999996</v>
      </c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47"/>
      <c r="Z96" s="147"/>
      <c r="AA96" s="147"/>
      <c r="AB96" s="147"/>
      <c r="AC96" s="147"/>
      <c r="AD96" s="147"/>
      <c r="AE96" s="147"/>
      <c r="AF96" s="147"/>
      <c r="AG96" s="147" t="s">
        <v>130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0"/>
      <c r="B97" s="151"/>
      <c r="C97" s="177" t="s">
        <v>227</v>
      </c>
      <c r="D97" s="153"/>
      <c r="E97" s="154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47"/>
      <c r="Z97" s="147"/>
      <c r="AA97" s="147"/>
      <c r="AB97" s="147"/>
      <c r="AC97" s="147"/>
      <c r="AD97" s="147"/>
      <c r="AE97" s="147"/>
      <c r="AF97" s="147"/>
      <c r="AG97" s="147" t="s">
        <v>130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0"/>
      <c r="B98" s="151"/>
      <c r="C98" s="177" t="s">
        <v>228</v>
      </c>
      <c r="D98" s="153"/>
      <c r="E98" s="154">
        <v>400.96</v>
      </c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47"/>
      <c r="Z98" s="147"/>
      <c r="AA98" s="147"/>
      <c r="AB98" s="147"/>
      <c r="AC98" s="147"/>
      <c r="AD98" s="147"/>
      <c r="AE98" s="147"/>
      <c r="AF98" s="147"/>
      <c r="AG98" s="147" t="s">
        <v>130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0"/>
      <c r="B99" s="151"/>
      <c r="C99" s="177" t="s">
        <v>229</v>
      </c>
      <c r="D99" s="153"/>
      <c r="E99" s="154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47"/>
      <c r="Z99" s="147"/>
      <c r="AA99" s="147"/>
      <c r="AB99" s="147"/>
      <c r="AC99" s="147"/>
      <c r="AD99" s="147"/>
      <c r="AE99" s="147"/>
      <c r="AF99" s="147"/>
      <c r="AG99" s="147" t="s">
        <v>130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0"/>
      <c r="B100" s="151"/>
      <c r="C100" s="177" t="s">
        <v>230</v>
      </c>
      <c r="D100" s="153"/>
      <c r="E100" s="154">
        <v>59.22</v>
      </c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130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62">
        <v>17</v>
      </c>
      <c r="B101" s="163" t="s">
        <v>231</v>
      </c>
      <c r="C101" s="176" t="s">
        <v>232</v>
      </c>
      <c r="D101" s="164" t="s">
        <v>217</v>
      </c>
      <c r="E101" s="165">
        <v>78.64</v>
      </c>
      <c r="F101" s="166"/>
      <c r="G101" s="166">
        <f>ROUND(E101*F101,2)</f>
        <v>0</v>
      </c>
      <c r="H101" s="166">
        <v>0</v>
      </c>
      <c r="I101" s="166">
        <f>ROUND(E101*H101,2)</f>
        <v>0</v>
      </c>
      <c r="J101" s="166">
        <v>79.7</v>
      </c>
      <c r="K101" s="166">
        <f>ROUND(E101*J101,2)</f>
        <v>6267.61</v>
      </c>
      <c r="L101" s="166">
        <v>21</v>
      </c>
      <c r="M101" s="166">
        <f>G101*(1+L101/100)</f>
        <v>0</v>
      </c>
      <c r="N101" s="166">
        <v>0</v>
      </c>
      <c r="O101" s="166">
        <f>ROUND(E101*N101,2)</f>
        <v>0</v>
      </c>
      <c r="P101" s="166">
        <v>2.4E-2</v>
      </c>
      <c r="Q101" s="166">
        <f>ROUND(E101*P101,2)</f>
        <v>1.89</v>
      </c>
      <c r="R101" s="166"/>
      <c r="S101" s="166" t="s">
        <v>126</v>
      </c>
      <c r="T101" s="167" t="s">
        <v>127</v>
      </c>
      <c r="U101" s="152">
        <v>0.15</v>
      </c>
      <c r="V101" s="152">
        <f>ROUND(E101*U101,2)</f>
        <v>11.8</v>
      </c>
      <c r="W101" s="152"/>
      <c r="X101" s="152" t="s">
        <v>128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129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399999999999999" outlineLevel="1" x14ac:dyDescent="0.25">
      <c r="A102" s="150"/>
      <c r="B102" s="151"/>
      <c r="C102" s="177" t="s">
        <v>218</v>
      </c>
      <c r="D102" s="153"/>
      <c r="E102" s="154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130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0"/>
      <c r="B103" s="151"/>
      <c r="C103" s="177" t="s">
        <v>233</v>
      </c>
      <c r="D103" s="153"/>
      <c r="E103" s="154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0"/>
      <c r="B104" s="151"/>
      <c r="C104" s="177" t="s">
        <v>234</v>
      </c>
      <c r="D104" s="153"/>
      <c r="E104" s="154">
        <v>36.94</v>
      </c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130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0"/>
      <c r="B105" s="151"/>
      <c r="C105" s="177" t="s">
        <v>235</v>
      </c>
      <c r="D105" s="153"/>
      <c r="E105" s="154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130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0"/>
      <c r="B106" s="151"/>
      <c r="C106" s="177" t="s">
        <v>236</v>
      </c>
      <c r="D106" s="153"/>
      <c r="E106" s="154">
        <v>41.7</v>
      </c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130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62">
        <v>18</v>
      </c>
      <c r="B107" s="163" t="s">
        <v>237</v>
      </c>
      <c r="C107" s="176" t="s">
        <v>238</v>
      </c>
      <c r="D107" s="164" t="s">
        <v>217</v>
      </c>
      <c r="E107" s="165">
        <v>49.34</v>
      </c>
      <c r="F107" s="166"/>
      <c r="G107" s="166">
        <f>ROUND(E107*F107,2)</f>
        <v>0</v>
      </c>
      <c r="H107" s="166">
        <v>0</v>
      </c>
      <c r="I107" s="166">
        <f>ROUND(E107*H107,2)</f>
        <v>0</v>
      </c>
      <c r="J107" s="166">
        <v>93.2</v>
      </c>
      <c r="K107" s="166">
        <f>ROUND(E107*J107,2)</f>
        <v>4598.49</v>
      </c>
      <c r="L107" s="166">
        <v>21</v>
      </c>
      <c r="M107" s="166">
        <f>G107*(1+L107/100)</f>
        <v>0</v>
      </c>
      <c r="N107" s="166">
        <v>0</v>
      </c>
      <c r="O107" s="166">
        <f>ROUND(E107*N107,2)</f>
        <v>0</v>
      </c>
      <c r="P107" s="166">
        <v>3.2000000000000001E-2</v>
      </c>
      <c r="Q107" s="166">
        <f>ROUND(E107*P107,2)</f>
        <v>1.58</v>
      </c>
      <c r="R107" s="166"/>
      <c r="S107" s="166" t="s">
        <v>126</v>
      </c>
      <c r="T107" s="167" t="s">
        <v>127</v>
      </c>
      <c r="U107" s="152">
        <v>0.18</v>
      </c>
      <c r="V107" s="152">
        <f>ROUND(E107*U107,2)</f>
        <v>8.8800000000000008</v>
      </c>
      <c r="W107" s="152"/>
      <c r="X107" s="152" t="s">
        <v>128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129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50"/>
      <c r="B108" s="151"/>
      <c r="C108" s="177" t="s">
        <v>218</v>
      </c>
      <c r="D108" s="153"/>
      <c r="E108" s="154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130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0"/>
      <c r="B109" s="151"/>
      <c r="C109" s="177" t="s">
        <v>239</v>
      </c>
      <c r="D109" s="153"/>
      <c r="E109" s="154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130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0"/>
      <c r="B110" s="151"/>
      <c r="C110" s="177" t="s">
        <v>240</v>
      </c>
      <c r="D110" s="153"/>
      <c r="E110" s="154">
        <v>45.84</v>
      </c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130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0"/>
      <c r="B111" s="151"/>
      <c r="C111" s="177" t="s">
        <v>241</v>
      </c>
      <c r="D111" s="153"/>
      <c r="E111" s="154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130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0"/>
      <c r="B112" s="151"/>
      <c r="C112" s="177" t="s">
        <v>242</v>
      </c>
      <c r="D112" s="153"/>
      <c r="E112" s="154">
        <v>3.5</v>
      </c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62">
        <v>19</v>
      </c>
      <c r="B113" s="163" t="s">
        <v>243</v>
      </c>
      <c r="C113" s="176" t="s">
        <v>244</v>
      </c>
      <c r="D113" s="164" t="s">
        <v>217</v>
      </c>
      <c r="E113" s="165">
        <v>52.36</v>
      </c>
      <c r="F113" s="166"/>
      <c r="G113" s="166">
        <f>ROUND(E113*F113,2)</f>
        <v>0</v>
      </c>
      <c r="H113" s="166">
        <v>0</v>
      </c>
      <c r="I113" s="166">
        <f>ROUND(E113*H113,2)</f>
        <v>0</v>
      </c>
      <c r="J113" s="166">
        <v>106.5</v>
      </c>
      <c r="K113" s="166">
        <f>ROUND(E113*J113,2)</f>
        <v>5576.34</v>
      </c>
      <c r="L113" s="166">
        <v>21</v>
      </c>
      <c r="M113" s="166">
        <f>G113*(1+L113/100)</f>
        <v>0</v>
      </c>
      <c r="N113" s="166">
        <v>0</v>
      </c>
      <c r="O113" s="166">
        <f>ROUND(E113*N113,2)</f>
        <v>0</v>
      </c>
      <c r="P113" s="166">
        <v>4.0000000000000001E-3</v>
      </c>
      <c r="Q113" s="166">
        <f>ROUND(E113*P113,2)</f>
        <v>0.21</v>
      </c>
      <c r="R113" s="166"/>
      <c r="S113" s="166" t="s">
        <v>126</v>
      </c>
      <c r="T113" s="167" t="s">
        <v>127</v>
      </c>
      <c r="U113" s="152">
        <v>0.21</v>
      </c>
      <c r="V113" s="152">
        <f>ROUND(E113*U113,2)</f>
        <v>11</v>
      </c>
      <c r="W113" s="152"/>
      <c r="X113" s="152" t="s">
        <v>128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129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 x14ac:dyDescent="0.25">
      <c r="A114" s="150"/>
      <c r="B114" s="151"/>
      <c r="C114" s="177" t="s">
        <v>218</v>
      </c>
      <c r="D114" s="153"/>
      <c r="E114" s="154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130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0"/>
      <c r="B115" s="151"/>
      <c r="C115" s="177" t="s">
        <v>245</v>
      </c>
      <c r="D115" s="153"/>
      <c r="E115" s="154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0"/>
      <c r="B116" s="151"/>
      <c r="C116" s="177" t="s">
        <v>246</v>
      </c>
      <c r="D116" s="153"/>
      <c r="E116" s="154">
        <v>52.36</v>
      </c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62">
        <v>20</v>
      </c>
      <c r="B117" s="163" t="s">
        <v>247</v>
      </c>
      <c r="C117" s="176" t="s">
        <v>248</v>
      </c>
      <c r="D117" s="164" t="s">
        <v>144</v>
      </c>
      <c r="E117" s="165">
        <v>427.4</v>
      </c>
      <c r="F117" s="166"/>
      <c r="G117" s="166">
        <f>ROUND(E117*F117,2)</f>
        <v>0</v>
      </c>
      <c r="H117" s="166">
        <v>0</v>
      </c>
      <c r="I117" s="166">
        <f>ROUND(E117*H117,2)</f>
        <v>0</v>
      </c>
      <c r="J117" s="166">
        <v>41.9</v>
      </c>
      <c r="K117" s="166">
        <f>ROUND(E117*J117,2)</f>
        <v>17908.060000000001</v>
      </c>
      <c r="L117" s="166">
        <v>21</v>
      </c>
      <c r="M117" s="166">
        <f>G117*(1+L117/100)</f>
        <v>0</v>
      </c>
      <c r="N117" s="166">
        <v>0</v>
      </c>
      <c r="O117" s="166">
        <f>ROUND(E117*N117,2)</f>
        <v>0</v>
      </c>
      <c r="P117" s="166">
        <v>1.4999999999999999E-2</v>
      </c>
      <c r="Q117" s="166">
        <f>ROUND(E117*P117,2)</f>
        <v>6.41</v>
      </c>
      <c r="R117" s="166"/>
      <c r="S117" s="166" t="s">
        <v>126</v>
      </c>
      <c r="T117" s="167" t="s">
        <v>127</v>
      </c>
      <c r="U117" s="152">
        <v>0.09</v>
      </c>
      <c r="V117" s="152">
        <f>ROUND(E117*U117,2)</f>
        <v>38.47</v>
      </c>
      <c r="W117" s="152"/>
      <c r="X117" s="152" t="s">
        <v>128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129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0"/>
      <c r="B118" s="151"/>
      <c r="C118" s="177" t="s">
        <v>249</v>
      </c>
      <c r="D118" s="153"/>
      <c r="E118" s="154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0"/>
      <c r="B119" s="151"/>
      <c r="C119" s="177" t="s">
        <v>250</v>
      </c>
      <c r="D119" s="153"/>
      <c r="E119" s="154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0"/>
      <c r="B120" s="151"/>
      <c r="C120" s="177" t="s">
        <v>251</v>
      </c>
      <c r="D120" s="153"/>
      <c r="E120" s="154">
        <v>427.4</v>
      </c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62">
        <v>21</v>
      </c>
      <c r="B121" s="163" t="s">
        <v>252</v>
      </c>
      <c r="C121" s="176" t="s">
        <v>253</v>
      </c>
      <c r="D121" s="164" t="s">
        <v>217</v>
      </c>
      <c r="E121" s="165">
        <v>10.5</v>
      </c>
      <c r="F121" s="166"/>
      <c r="G121" s="166">
        <f>ROUND(E121*F121,2)</f>
        <v>0</v>
      </c>
      <c r="H121" s="166">
        <v>0</v>
      </c>
      <c r="I121" s="166">
        <f>ROUND(E121*H121,2)</f>
        <v>0</v>
      </c>
      <c r="J121" s="166">
        <v>181.5</v>
      </c>
      <c r="K121" s="166">
        <f>ROUND(E121*J121,2)</f>
        <v>1905.75</v>
      </c>
      <c r="L121" s="166">
        <v>21</v>
      </c>
      <c r="M121" s="166">
        <f>G121*(1+L121/100)</f>
        <v>0</v>
      </c>
      <c r="N121" s="166">
        <v>0</v>
      </c>
      <c r="O121" s="166">
        <f>ROUND(E121*N121,2)</f>
        <v>0</v>
      </c>
      <c r="P121" s="166">
        <v>0.04</v>
      </c>
      <c r="Q121" s="166">
        <f>ROUND(E121*P121,2)</f>
        <v>0.42</v>
      </c>
      <c r="R121" s="166"/>
      <c r="S121" s="166" t="s">
        <v>126</v>
      </c>
      <c r="T121" s="167" t="s">
        <v>127</v>
      </c>
      <c r="U121" s="152">
        <v>0.39</v>
      </c>
      <c r="V121" s="152">
        <f>ROUND(E121*U121,2)</f>
        <v>4.0999999999999996</v>
      </c>
      <c r="W121" s="152"/>
      <c r="X121" s="152" t="s">
        <v>128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129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0"/>
      <c r="B122" s="151"/>
      <c r="C122" s="177" t="s">
        <v>254</v>
      </c>
      <c r="D122" s="153"/>
      <c r="E122" s="154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130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0.399999999999999" outlineLevel="1" x14ac:dyDescent="0.25">
      <c r="A123" s="150"/>
      <c r="B123" s="151"/>
      <c r="C123" s="177" t="s">
        <v>255</v>
      </c>
      <c r="D123" s="153"/>
      <c r="E123" s="154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130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0"/>
      <c r="B124" s="151"/>
      <c r="C124" s="177" t="s">
        <v>256</v>
      </c>
      <c r="D124" s="153"/>
      <c r="E124" s="154">
        <v>10.5</v>
      </c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130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62">
        <v>22</v>
      </c>
      <c r="B125" s="163" t="s">
        <v>257</v>
      </c>
      <c r="C125" s="176" t="s">
        <v>258</v>
      </c>
      <c r="D125" s="164" t="s">
        <v>144</v>
      </c>
      <c r="E125" s="165">
        <v>2137</v>
      </c>
      <c r="F125" s="166"/>
      <c r="G125" s="166">
        <f>ROUND(E125*F125,2)</f>
        <v>0</v>
      </c>
      <c r="H125" s="166">
        <v>0</v>
      </c>
      <c r="I125" s="166">
        <f>ROUND(E125*H125,2)</f>
        <v>0</v>
      </c>
      <c r="J125" s="166">
        <v>59.9</v>
      </c>
      <c r="K125" s="166">
        <f>ROUND(E125*J125,2)</f>
        <v>128006.3</v>
      </c>
      <c r="L125" s="166">
        <v>21</v>
      </c>
      <c r="M125" s="166">
        <f>G125*(1+L125/100)</f>
        <v>0</v>
      </c>
      <c r="N125" s="166">
        <v>0</v>
      </c>
      <c r="O125" s="166">
        <f>ROUND(E125*N125,2)</f>
        <v>0</v>
      </c>
      <c r="P125" s="166">
        <v>7.3200000000000001E-3</v>
      </c>
      <c r="Q125" s="166">
        <f>ROUND(E125*P125,2)</f>
        <v>15.64</v>
      </c>
      <c r="R125" s="166"/>
      <c r="S125" s="166" t="s">
        <v>126</v>
      </c>
      <c r="T125" s="167" t="s">
        <v>127</v>
      </c>
      <c r="U125" s="152">
        <v>0.11</v>
      </c>
      <c r="V125" s="152">
        <f>ROUND(E125*U125,2)</f>
        <v>235.07</v>
      </c>
      <c r="W125" s="152"/>
      <c r="X125" s="152" t="s">
        <v>128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129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50"/>
      <c r="B126" s="151"/>
      <c r="C126" s="177" t="s">
        <v>259</v>
      </c>
      <c r="D126" s="153"/>
      <c r="E126" s="154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130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0"/>
      <c r="B127" s="151"/>
      <c r="C127" s="177" t="s">
        <v>260</v>
      </c>
      <c r="D127" s="153"/>
      <c r="E127" s="154">
        <v>2137</v>
      </c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62">
        <v>23</v>
      </c>
      <c r="B128" s="163" t="s">
        <v>261</v>
      </c>
      <c r="C128" s="176" t="s">
        <v>262</v>
      </c>
      <c r="D128" s="164" t="s">
        <v>217</v>
      </c>
      <c r="E128" s="165">
        <v>286.37</v>
      </c>
      <c r="F128" s="166"/>
      <c r="G128" s="166">
        <f>ROUND(E128*F128,2)</f>
        <v>0</v>
      </c>
      <c r="H128" s="166">
        <v>0</v>
      </c>
      <c r="I128" s="166">
        <f>ROUND(E128*H128,2)</f>
        <v>0</v>
      </c>
      <c r="J128" s="166">
        <v>44.9</v>
      </c>
      <c r="K128" s="166">
        <f>ROUND(E128*J128,2)</f>
        <v>12858.01</v>
      </c>
      <c r="L128" s="166">
        <v>21</v>
      </c>
      <c r="M128" s="166">
        <f>G128*(1+L128/100)</f>
        <v>0</v>
      </c>
      <c r="N128" s="166">
        <v>0</v>
      </c>
      <c r="O128" s="166">
        <f>ROUND(E128*N128,2)</f>
        <v>0</v>
      </c>
      <c r="P128" s="166">
        <v>3.3600000000000001E-3</v>
      </c>
      <c r="Q128" s="166">
        <f>ROUND(E128*P128,2)</f>
        <v>0.96</v>
      </c>
      <c r="R128" s="166"/>
      <c r="S128" s="166" t="s">
        <v>126</v>
      </c>
      <c r="T128" s="167" t="s">
        <v>127</v>
      </c>
      <c r="U128" s="152">
        <v>0.08</v>
      </c>
      <c r="V128" s="152">
        <f>ROUND(E128*U128,2)</f>
        <v>22.91</v>
      </c>
      <c r="W128" s="152"/>
      <c r="X128" s="152" t="s">
        <v>128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129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1" x14ac:dyDescent="0.25">
      <c r="A129" s="150"/>
      <c r="B129" s="151"/>
      <c r="C129" s="177" t="s">
        <v>263</v>
      </c>
      <c r="D129" s="153"/>
      <c r="E129" s="154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130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30.6" outlineLevel="1" x14ac:dyDescent="0.25">
      <c r="A130" s="150"/>
      <c r="B130" s="151"/>
      <c r="C130" s="177" t="s">
        <v>264</v>
      </c>
      <c r="D130" s="153"/>
      <c r="E130" s="154">
        <v>265.73</v>
      </c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130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0"/>
      <c r="B131" s="151"/>
      <c r="C131" s="177" t="s">
        <v>265</v>
      </c>
      <c r="D131" s="153"/>
      <c r="E131" s="154">
        <v>13.2</v>
      </c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130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0"/>
      <c r="B132" s="151"/>
      <c r="C132" s="177" t="s">
        <v>266</v>
      </c>
      <c r="D132" s="153"/>
      <c r="E132" s="154">
        <v>7.44</v>
      </c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130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62">
        <v>24</v>
      </c>
      <c r="B133" s="163" t="s">
        <v>267</v>
      </c>
      <c r="C133" s="176" t="s">
        <v>268</v>
      </c>
      <c r="D133" s="164" t="s">
        <v>125</v>
      </c>
      <c r="E133" s="165">
        <v>18</v>
      </c>
      <c r="F133" s="166"/>
      <c r="G133" s="166">
        <f>ROUND(E133*F133,2)</f>
        <v>0</v>
      </c>
      <c r="H133" s="166">
        <v>0</v>
      </c>
      <c r="I133" s="166">
        <f>ROUND(E133*H133,2)</f>
        <v>0</v>
      </c>
      <c r="J133" s="166">
        <v>65.099999999999994</v>
      </c>
      <c r="K133" s="166">
        <f>ROUND(E133*J133,2)</f>
        <v>1171.8</v>
      </c>
      <c r="L133" s="166">
        <v>21</v>
      </c>
      <c r="M133" s="166">
        <f>G133*(1+L133/100)</f>
        <v>0</v>
      </c>
      <c r="N133" s="166">
        <v>0</v>
      </c>
      <c r="O133" s="166">
        <f>ROUND(E133*N133,2)</f>
        <v>0</v>
      </c>
      <c r="P133" s="166">
        <v>2.0080000000000001E-2</v>
      </c>
      <c r="Q133" s="166">
        <f>ROUND(E133*P133,2)</f>
        <v>0.36</v>
      </c>
      <c r="R133" s="166"/>
      <c r="S133" s="166" t="s">
        <v>126</v>
      </c>
      <c r="T133" s="167" t="s">
        <v>127</v>
      </c>
      <c r="U133" s="152">
        <v>0.12</v>
      </c>
      <c r="V133" s="152">
        <f>ROUND(E133*U133,2)</f>
        <v>2.16</v>
      </c>
      <c r="W133" s="152"/>
      <c r="X133" s="152" t="s">
        <v>128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129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0"/>
      <c r="B134" s="151"/>
      <c r="C134" s="177" t="s">
        <v>269</v>
      </c>
      <c r="D134" s="153"/>
      <c r="E134" s="154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130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0"/>
      <c r="B135" s="151"/>
      <c r="C135" s="177" t="s">
        <v>270</v>
      </c>
      <c r="D135" s="153"/>
      <c r="E135" s="154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0"/>
      <c r="B136" s="151"/>
      <c r="C136" s="177" t="s">
        <v>271</v>
      </c>
      <c r="D136" s="153"/>
      <c r="E136" s="154">
        <v>18</v>
      </c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130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62">
        <v>25</v>
      </c>
      <c r="B137" s="163" t="s">
        <v>272</v>
      </c>
      <c r="C137" s="176" t="s">
        <v>273</v>
      </c>
      <c r="D137" s="164" t="s">
        <v>217</v>
      </c>
      <c r="E137" s="165">
        <v>189</v>
      </c>
      <c r="F137" s="166"/>
      <c r="G137" s="166">
        <f>ROUND(E137*F137,2)</f>
        <v>0</v>
      </c>
      <c r="H137" s="166">
        <v>0</v>
      </c>
      <c r="I137" s="166">
        <f>ROUND(E137*H137,2)</f>
        <v>0</v>
      </c>
      <c r="J137" s="166">
        <v>39</v>
      </c>
      <c r="K137" s="166">
        <f>ROUND(E137*J137,2)</f>
        <v>7371</v>
      </c>
      <c r="L137" s="166">
        <v>21</v>
      </c>
      <c r="M137" s="166">
        <f>G137*(1+L137/100)</f>
        <v>0</v>
      </c>
      <c r="N137" s="166">
        <v>0</v>
      </c>
      <c r="O137" s="166">
        <f>ROUND(E137*N137,2)</f>
        <v>0</v>
      </c>
      <c r="P137" s="166">
        <v>2.8500000000000001E-3</v>
      </c>
      <c r="Q137" s="166">
        <f>ROUND(E137*P137,2)</f>
        <v>0.54</v>
      </c>
      <c r="R137" s="166"/>
      <c r="S137" s="166" t="s">
        <v>126</v>
      </c>
      <c r="T137" s="167" t="s">
        <v>127</v>
      </c>
      <c r="U137" s="152">
        <v>7.0000000000000007E-2</v>
      </c>
      <c r="V137" s="152">
        <f>ROUND(E137*U137,2)</f>
        <v>13.23</v>
      </c>
      <c r="W137" s="152"/>
      <c r="X137" s="152" t="s">
        <v>128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129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0"/>
      <c r="B138" s="151"/>
      <c r="C138" s="177" t="s">
        <v>274</v>
      </c>
      <c r="D138" s="153"/>
      <c r="E138" s="154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130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0"/>
      <c r="B139" s="151"/>
      <c r="C139" s="177" t="s">
        <v>275</v>
      </c>
      <c r="D139" s="153"/>
      <c r="E139" s="154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0"/>
      <c r="B140" s="151"/>
      <c r="C140" s="177" t="s">
        <v>276</v>
      </c>
      <c r="D140" s="153"/>
      <c r="E140" s="154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130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0"/>
      <c r="B141" s="151"/>
      <c r="C141" s="177" t="s">
        <v>277</v>
      </c>
      <c r="D141" s="153"/>
      <c r="E141" s="154">
        <v>9</v>
      </c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0"/>
      <c r="B142" s="151"/>
      <c r="C142" s="177" t="s">
        <v>278</v>
      </c>
      <c r="D142" s="153"/>
      <c r="E142" s="154">
        <v>10</v>
      </c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130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0"/>
      <c r="B143" s="151"/>
      <c r="C143" s="177" t="s">
        <v>279</v>
      </c>
      <c r="D143" s="153"/>
      <c r="E143" s="154">
        <v>36</v>
      </c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130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0"/>
      <c r="B144" s="151"/>
      <c r="C144" s="177" t="s">
        <v>280</v>
      </c>
      <c r="D144" s="153"/>
      <c r="E144" s="154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130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0"/>
      <c r="B145" s="151"/>
      <c r="C145" s="177" t="s">
        <v>281</v>
      </c>
      <c r="D145" s="153"/>
      <c r="E145" s="154">
        <v>15</v>
      </c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130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0"/>
      <c r="B146" s="151"/>
      <c r="C146" s="177" t="s">
        <v>282</v>
      </c>
      <c r="D146" s="153"/>
      <c r="E146" s="154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130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0"/>
      <c r="B147" s="151"/>
      <c r="C147" s="177" t="s">
        <v>277</v>
      </c>
      <c r="D147" s="153"/>
      <c r="E147" s="154">
        <v>9</v>
      </c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130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0"/>
      <c r="B148" s="151"/>
      <c r="C148" s="177" t="s">
        <v>283</v>
      </c>
      <c r="D148" s="153"/>
      <c r="E148" s="154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130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0"/>
      <c r="B149" s="151"/>
      <c r="C149" s="177" t="s">
        <v>284</v>
      </c>
      <c r="D149" s="153"/>
      <c r="E149" s="154">
        <v>50</v>
      </c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130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0"/>
      <c r="B150" s="151"/>
      <c r="C150" s="177" t="s">
        <v>285</v>
      </c>
      <c r="D150" s="153"/>
      <c r="E150" s="154">
        <v>60</v>
      </c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130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5">
      <c r="A151" s="156" t="s">
        <v>121</v>
      </c>
      <c r="B151" s="157" t="s">
        <v>73</v>
      </c>
      <c r="C151" s="175" t="s">
        <v>74</v>
      </c>
      <c r="D151" s="158"/>
      <c r="E151" s="159"/>
      <c r="F151" s="160"/>
      <c r="G151" s="160">
        <f>SUMIF(AG152:AG154,"&lt;&gt;NOR",G152:G154)</f>
        <v>0</v>
      </c>
      <c r="H151" s="160"/>
      <c r="I151" s="160">
        <f>SUM(I152:I154)</f>
        <v>0</v>
      </c>
      <c r="J151" s="160"/>
      <c r="K151" s="160">
        <f>SUM(K152:K154)</f>
        <v>-51530.21</v>
      </c>
      <c r="L151" s="160"/>
      <c r="M151" s="160">
        <f>SUM(M152:M154)</f>
        <v>0</v>
      </c>
      <c r="N151" s="160"/>
      <c r="O151" s="160">
        <f>SUM(O152:O154)</f>
        <v>0</v>
      </c>
      <c r="P151" s="160"/>
      <c r="Q151" s="160">
        <f>SUM(Q152:Q154)</f>
        <v>0</v>
      </c>
      <c r="R151" s="160"/>
      <c r="S151" s="160"/>
      <c r="T151" s="161"/>
      <c r="U151" s="155"/>
      <c r="V151" s="155">
        <f>SUM(V152:V154)</f>
        <v>0</v>
      </c>
      <c r="W151" s="155"/>
      <c r="X151" s="155"/>
      <c r="AG151" t="s">
        <v>122</v>
      </c>
    </row>
    <row r="152" spans="1:60" outlineLevel="1" x14ac:dyDescent="0.25">
      <c r="A152" s="162">
        <v>26</v>
      </c>
      <c r="B152" s="163" t="s">
        <v>286</v>
      </c>
      <c r="C152" s="176" t="s">
        <v>287</v>
      </c>
      <c r="D152" s="164" t="s">
        <v>288</v>
      </c>
      <c r="E152" s="165">
        <v>17.14</v>
      </c>
      <c r="F152" s="166"/>
      <c r="G152" s="166">
        <f>ROUND(E152*F152,2)</f>
        <v>0</v>
      </c>
      <c r="H152" s="166">
        <v>0</v>
      </c>
      <c r="I152" s="166">
        <f>ROUND(E152*H152,2)</f>
        <v>0</v>
      </c>
      <c r="J152" s="166">
        <v>-3006.43</v>
      </c>
      <c r="K152" s="166">
        <f>ROUND(E152*J152,2)</f>
        <v>-51530.21</v>
      </c>
      <c r="L152" s="166">
        <v>21</v>
      </c>
      <c r="M152" s="166">
        <f>G152*(1+L152/100)</f>
        <v>0</v>
      </c>
      <c r="N152" s="166">
        <v>0</v>
      </c>
      <c r="O152" s="166">
        <f>ROUND(E152*N152,2)</f>
        <v>0</v>
      </c>
      <c r="P152" s="166">
        <v>0</v>
      </c>
      <c r="Q152" s="166">
        <f>ROUND(E152*P152,2)</f>
        <v>0</v>
      </c>
      <c r="R152" s="166"/>
      <c r="S152" s="166" t="s">
        <v>126</v>
      </c>
      <c r="T152" s="167" t="s">
        <v>127</v>
      </c>
      <c r="U152" s="152">
        <v>0</v>
      </c>
      <c r="V152" s="152">
        <f>ROUND(E152*U152,2)</f>
        <v>0</v>
      </c>
      <c r="W152" s="152"/>
      <c r="X152" s="152" t="s">
        <v>128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129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0"/>
      <c r="B153" s="151"/>
      <c r="C153" s="177" t="s">
        <v>289</v>
      </c>
      <c r="D153" s="153"/>
      <c r="E153" s="154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130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0"/>
      <c r="B154" s="151"/>
      <c r="C154" s="177" t="s">
        <v>290</v>
      </c>
      <c r="D154" s="153"/>
      <c r="E154" s="154">
        <v>17.14</v>
      </c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130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5">
      <c r="A155" s="156" t="s">
        <v>121</v>
      </c>
      <c r="B155" s="157" t="s">
        <v>75</v>
      </c>
      <c r="C155" s="175" t="s">
        <v>76</v>
      </c>
      <c r="D155" s="158"/>
      <c r="E155" s="159"/>
      <c r="F155" s="160"/>
      <c r="G155" s="160">
        <f>SUMIF(AG156:AG160,"&lt;&gt;NOR",G156:G160)</f>
        <v>0</v>
      </c>
      <c r="H155" s="160"/>
      <c r="I155" s="160">
        <f>SUM(I156:I160)</f>
        <v>0</v>
      </c>
      <c r="J155" s="160"/>
      <c r="K155" s="160">
        <f>SUM(K156:K160)</f>
        <v>10338.880000000001</v>
      </c>
      <c r="L155" s="160"/>
      <c r="M155" s="160">
        <f>SUM(M156:M160)</f>
        <v>0</v>
      </c>
      <c r="N155" s="160"/>
      <c r="O155" s="160">
        <f>SUM(O156:O160)</f>
        <v>0</v>
      </c>
      <c r="P155" s="160"/>
      <c r="Q155" s="160">
        <f>SUM(Q156:Q160)</f>
        <v>0</v>
      </c>
      <c r="R155" s="160"/>
      <c r="S155" s="160"/>
      <c r="T155" s="161"/>
      <c r="U155" s="155"/>
      <c r="V155" s="155">
        <f>SUM(V156:V160)</f>
        <v>25.21</v>
      </c>
      <c r="W155" s="155"/>
      <c r="X155" s="155"/>
      <c r="AG155" t="s">
        <v>122</v>
      </c>
    </row>
    <row r="156" spans="1:60" outlineLevel="1" x14ac:dyDescent="0.25">
      <c r="A156" s="162">
        <v>27</v>
      </c>
      <c r="B156" s="163" t="s">
        <v>291</v>
      </c>
      <c r="C156" s="176" t="s">
        <v>292</v>
      </c>
      <c r="D156" s="164" t="s">
        <v>293</v>
      </c>
      <c r="E156" s="165">
        <v>20</v>
      </c>
      <c r="F156" s="166"/>
      <c r="G156" s="166">
        <f>ROUND(E156*F156,2)</f>
        <v>0</v>
      </c>
      <c r="H156" s="166">
        <v>0</v>
      </c>
      <c r="I156" s="166">
        <f>ROUND(E156*H156,2)</f>
        <v>0</v>
      </c>
      <c r="J156" s="166">
        <v>413.5</v>
      </c>
      <c r="K156" s="166">
        <f>ROUND(E156*J156,2)</f>
        <v>8270</v>
      </c>
      <c r="L156" s="166">
        <v>21</v>
      </c>
      <c r="M156" s="166">
        <f>G156*(1+L156/100)</f>
        <v>0</v>
      </c>
      <c r="N156" s="166">
        <v>0</v>
      </c>
      <c r="O156" s="166">
        <f>ROUND(E156*N156,2)</f>
        <v>0</v>
      </c>
      <c r="P156" s="166">
        <v>0</v>
      </c>
      <c r="Q156" s="166">
        <f>ROUND(E156*P156,2)</f>
        <v>0</v>
      </c>
      <c r="R156" s="166"/>
      <c r="S156" s="166" t="s">
        <v>126</v>
      </c>
      <c r="T156" s="167" t="s">
        <v>127</v>
      </c>
      <c r="U156" s="152">
        <v>1</v>
      </c>
      <c r="V156" s="152">
        <f>ROUND(E156*U156,2)</f>
        <v>20</v>
      </c>
      <c r="W156" s="152"/>
      <c r="X156" s="152" t="s">
        <v>128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294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0"/>
      <c r="B157" s="151"/>
      <c r="C157" s="177" t="s">
        <v>295</v>
      </c>
      <c r="D157" s="153"/>
      <c r="E157" s="154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130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0"/>
      <c r="B158" s="151"/>
      <c r="C158" s="177" t="s">
        <v>296</v>
      </c>
      <c r="D158" s="153"/>
      <c r="E158" s="154">
        <v>20</v>
      </c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130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62">
        <v>28</v>
      </c>
      <c r="B159" s="163" t="s">
        <v>297</v>
      </c>
      <c r="C159" s="176" t="s">
        <v>298</v>
      </c>
      <c r="D159" s="164" t="s">
        <v>288</v>
      </c>
      <c r="E159" s="165">
        <v>6.13</v>
      </c>
      <c r="F159" s="166"/>
      <c r="G159" s="166">
        <f>ROUND(E159*F159,2)</f>
        <v>0</v>
      </c>
      <c r="H159" s="166">
        <v>0</v>
      </c>
      <c r="I159" s="166">
        <f>ROUND(E159*H159,2)</f>
        <v>0</v>
      </c>
      <c r="J159" s="166">
        <v>337.5</v>
      </c>
      <c r="K159" s="166">
        <f>ROUND(E159*J159,2)</f>
        <v>2068.88</v>
      </c>
      <c r="L159" s="166">
        <v>21</v>
      </c>
      <c r="M159" s="166">
        <f>G159*(1+L159/100)</f>
        <v>0</v>
      </c>
      <c r="N159" s="166">
        <v>0</v>
      </c>
      <c r="O159" s="166">
        <f>ROUND(E159*N159,2)</f>
        <v>0</v>
      </c>
      <c r="P159" s="166">
        <v>0</v>
      </c>
      <c r="Q159" s="166">
        <f>ROUND(E159*P159,2)</f>
        <v>0</v>
      </c>
      <c r="R159" s="166"/>
      <c r="S159" s="166" t="s">
        <v>126</v>
      </c>
      <c r="T159" s="167" t="s">
        <v>127</v>
      </c>
      <c r="U159" s="152">
        <v>0.85</v>
      </c>
      <c r="V159" s="152">
        <f>ROUND(E159*U159,2)</f>
        <v>5.21</v>
      </c>
      <c r="W159" s="152"/>
      <c r="X159" s="152" t="s">
        <v>128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299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0"/>
      <c r="B160" s="151"/>
      <c r="C160" s="177" t="s">
        <v>300</v>
      </c>
      <c r="D160" s="153"/>
      <c r="E160" s="154">
        <v>6.13</v>
      </c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130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5">
      <c r="A161" s="156" t="s">
        <v>121</v>
      </c>
      <c r="B161" s="157" t="s">
        <v>81</v>
      </c>
      <c r="C161" s="175" t="s">
        <v>82</v>
      </c>
      <c r="D161" s="158"/>
      <c r="E161" s="159"/>
      <c r="F161" s="160"/>
      <c r="G161" s="160">
        <f>SUMIF(AG170:AG234,"&lt;&gt;NOR",G162:G234)</f>
        <v>0</v>
      </c>
      <c r="H161" s="160"/>
      <c r="I161" s="160">
        <f>SUM(I170:I234)</f>
        <v>224308.92</v>
      </c>
      <c r="J161" s="160"/>
      <c r="K161" s="160">
        <f>SUM(K170:K234)</f>
        <v>353944.23</v>
      </c>
      <c r="L161" s="160"/>
      <c r="M161" s="160">
        <f>SUM(M170:M234)</f>
        <v>0</v>
      </c>
      <c r="N161" s="160"/>
      <c r="O161" s="160">
        <f>SUMIF(AO170:AO234,"&lt;&gt;NOR",O162:O234)</f>
        <v>21.590000000000003</v>
      </c>
      <c r="P161" s="160"/>
      <c r="Q161" s="160">
        <f>SUMIF(AQ170:AQ234,"&lt;&gt;NOR",Q162:Q234)</f>
        <v>0</v>
      </c>
      <c r="R161" s="160"/>
      <c r="S161" s="160"/>
      <c r="T161" s="161"/>
      <c r="U161" s="155"/>
      <c r="V161" s="155">
        <f>SUM(V170:V234)</f>
        <v>593.31999999999994</v>
      </c>
      <c r="W161" s="155"/>
      <c r="X161" s="155"/>
      <c r="AG161" t="s">
        <v>122</v>
      </c>
    </row>
    <row r="162" spans="1:60" ht="20.399999999999999" outlineLevel="1" x14ac:dyDescent="0.25">
      <c r="A162" s="181" t="s">
        <v>583</v>
      </c>
      <c r="B162" s="163" t="s">
        <v>584</v>
      </c>
      <c r="C162" s="176" t="s">
        <v>585</v>
      </c>
      <c r="D162" s="164" t="s">
        <v>144</v>
      </c>
      <c r="E162" s="165">
        <v>427.4</v>
      </c>
      <c r="F162" s="166"/>
      <c r="G162" s="166">
        <f>ROUND(E162*F162,2)</f>
        <v>0</v>
      </c>
      <c r="H162" s="166">
        <v>0</v>
      </c>
      <c r="I162" s="166">
        <f>ROUND(E162*H162,2)</f>
        <v>0</v>
      </c>
      <c r="J162" s="166">
        <v>41.9</v>
      </c>
      <c r="K162" s="166">
        <f>ROUND(E162*J162,2)</f>
        <v>17908.060000000001</v>
      </c>
      <c r="L162" s="166">
        <v>21</v>
      </c>
      <c r="M162" s="166">
        <f>G162*(1+L162/100)</f>
        <v>0</v>
      </c>
      <c r="N162" s="166">
        <v>0</v>
      </c>
      <c r="O162" s="166">
        <f>ROUND(E162*N162,2)</f>
        <v>0</v>
      </c>
      <c r="P162" s="166">
        <v>0</v>
      </c>
      <c r="Q162" s="166">
        <f>ROUND(E162*P162,2)</f>
        <v>0</v>
      </c>
      <c r="R162" s="166"/>
      <c r="S162" s="166" t="s">
        <v>586</v>
      </c>
      <c r="T162" s="166" t="s">
        <v>586</v>
      </c>
      <c r="U162" s="182">
        <v>0.09</v>
      </c>
      <c r="V162" s="182">
        <f>ROUND(E162*U162,2)</f>
        <v>38.47</v>
      </c>
      <c r="W162" s="182"/>
      <c r="X162" s="182" t="s">
        <v>128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129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83"/>
      <c r="B163" s="184"/>
      <c r="C163" s="185" t="s">
        <v>249</v>
      </c>
      <c r="D163" s="186"/>
      <c r="E163" s="187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130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83"/>
      <c r="B164" s="184"/>
      <c r="C164" s="185" t="s">
        <v>250</v>
      </c>
      <c r="D164" s="186"/>
      <c r="E164" s="187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130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83"/>
      <c r="B165" s="184"/>
      <c r="C165" s="185" t="s">
        <v>251</v>
      </c>
      <c r="D165" s="186"/>
      <c r="E165" s="187">
        <v>427.4</v>
      </c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130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81" t="s">
        <v>587</v>
      </c>
      <c r="B166" s="163" t="s">
        <v>588</v>
      </c>
      <c r="C166" s="176" t="s">
        <v>589</v>
      </c>
      <c r="D166" s="164" t="s">
        <v>312</v>
      </c>
      <c r="E166" s="165">
        <f>E169</f>
        <v>8.548</v>
      </c>
      <c r="F166" s="166"/>
      <c r="G166" s="166">
        <f>ROUND(E166*F166,2)</f>
        <v>0</v>
      </c>
      <c r="H166" s="166">
        <v>0</v>
      </c>
      <c r="I166" s="166">
        <f>ROUND(E166*H166,2)</f>
        <v>0</v>
      </c>
      <c r="J166" s="166">
        <v>41.9</v>
      </c>
      <c r="K166" s="166">
        <f>ROUND(E166*J166,2)</f>
        <v>358.16</v>
      </c>
      <c r="L166" s="166">
        <v>21</v>
      </c>
      <c r="M166" s="166">
        <f>G166*(1+L166/100)</f>
        <v>0</v>
      </c>
      <c r="N166" s="166">
        <v>0.55000000000000004</v>
      </c>
      <c r="O166" s="166">
        <f>ROUND(E166*N166,2)</f>
        <v>4.7</v>
      </c>
      <c r="P166" s="166">
        <v>0</v>
      </c>
      <c r="Q166" s="166">
        <f>ROUND(E166*P166,2)</f>
        <v>0</v>
      </c>
      <c r="R166" s="166"/>
      <c r="S166" s="166" t="s">
        <v>586</v>
      </c>
      <c r="T166" s="166" t="s">
        <v>586</v>
      </c>
      <c r="U166" s="182">
        <v>0.09</v>
      </c>
      <c r="V166" s="182">
        <f>ROUND(E166*U166,2)</f>
        <v>0.77</v>
      </c>
      <c r="W166" s="182"/>
      <c r="X166" s="182" t="s">
        <v>128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129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83"/>
      <c r="B167" s="184"/>
      <c r="C167" s="185" t="s">
        <v>249</v>
      </c>
      <c r="D167" s="186"/>
      <c r="E167" s="187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130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83"/>
      <c r="B168" s="184"/>
      <c r="C168" s="185" t="s">
        <v>250</v>
      </c>
      <c r="D168" s="186"/>
      <c r="E168" s="187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130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83"/>
      <c r="B169" s="184"/>
      <c r="C169" s="185" t="s">
        <v>590</v>
      </c>
      <c r="D169" s="186"/>
      <c r="E169" s="187">
        <f>2137*0.2*0.02</f>
        <v>8.548</v>
      </c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130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.399999999999999" outlineLevel="1" x14ac:dyDescent="0.25">
      <c r="A170" s="162">
        <v>29</v>
      </c>
      <c r="B170" s="163" t="s">
        <v>301</v>
      </c>
      <c r="C170" s="176" t="s">
        <v>302</v>
      </c>
      <c r="D170" s="164" t="s">
        <v>217</v>
      </c>
      <c r="E170" s="165">
        <v>682.52</v>
      </c>
      <c r="F170" s="166"/>
      <c r="G170" s="166">
        <f>ROUND(E170*F170,2)</f>
        <v>0</v>
      </c>
      <c r="H170" s="166">
        <v>185.35</v>
      </c>
      <c r="I170" s="166">
        <f>ROUND(E170*H170,2)</f>
        <v>126505.08</v>
      </c>
      <c r="J170" s="166">
        <v>332.65</v>
      </c>
      <c r="K170" s="166">
        <f>ROUND(E170*J170,2)</f>
        <v>227040.28</v>
      </c>
      <c r="L170" s="166">
        <v>21</v>
      </c>
      <c r="M170" s="166">
        <f>G170*(1+L170/100)</f>
        <v>0</v>
      </c>
      <c r="N170" s="166">
        <v>1.585E-2</v>
      </c>
      <c r="O170" s="166">
        <f>ROUND(E170*N170,2)</f>
        <v>10.82</v>
      </c>
      <c r="P170" s="166">
        <v>0</v>
      </c>
      <c r="Q170" s="166">
        <f>ROUND(E170*P170,2)</f>
        <v>0</v>
      </c>
      <c r="R170" s="166"/>
      <c r="S170" s="166" t="s">
        <v>126</v>
      </c>
      <c r="T170" s="167" t="s">
        <v>127</v>
      </c>
      <c r="U170" s="152">
        <v>0.6</v>
      </c>
      <c r="V170" s="152">
        <f>ROUND(E170*U170,2)</f>
        <v>409.51</v>
      </c>
      <c r="W170" s="152"/>
      <c r="X170" s="152" t="s">
        <v>128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129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0.399999999999999" outlineLevel="1" x14ac:dyDescent="0.25">
      <c r="A171" s="150"/>
      <c r="B171" s="151"/>
      <c r="C171" s="177" t="s">
        <v>218</v>
      </c>
      <c r="D171" s="153"/>
      <c r="E171" s="154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130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0"/>
      <c r="B172" s="151"/>
      <c r="C172" s="177" t="s">
        <v>303</v>
      </c>
      <c r="D172" s="153"/>
      <c r="E172" s="154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130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0"/>
      <c r="B173" s="151"/>
      <c r="C173" s="177" t="s">
        <v>219</v>
      </c>
      <c r="D173" s="153"/>
      <c r="E173" s="154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130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0"/>
      <c r="B174" s="151"/>
      <c r="C174" s="177" t="s">
        <v>220</v>
      </c>
      <c r="D174" s="153"/>
      <c r="E174" s="154">
        <v>135.19999999999999</v>
      </c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130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0"/>
      <c r="B175" s="151"/>
      <c r="C175" s="177" t="s">
        <v>221</v>
      </c>
      <c r="D175" s="153"/>
      <c r="E175" s="154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130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0"/>
      <c r="B176" s="151"/>
      <c r="C176" s="177" t="s">
        <v>222</v>
      </c>
      <c r="D176" s="153"/>
      <c r="E176" s="154">
        <v>29.98</v>
      </c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130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0"/>
      <c r="B177" s="151"/>
      <c r="C177" s="177" t="s">
        <v>223</v>
      </c>
      <c r="D177" s="153"/>
      <c r="E177" s="154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130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0"/>
      <c r="B178" s="151"/>
      <c r="C178" s="177" t="s">
        <v>224</v>
      </c>
      <c r="D178" s="153"/>
      <c r="E178" s="154">
        <v>53.14</v>
      </c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130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0"/>
      <c r="B179" s="151"/>
      <c r="C179" s="177" t="s">
        <v>225</v>
      </c>
      <c r="D179" s="153"/>
      <c r="E179" s="154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130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0"/>
      <c r="B180" s="151"/>
      <c r="C180" s="177" t="s">
        <v>226</v>
      </c>
      <c r="D180" s="153"/>
      <c r="E180" s="154">
        <v>4.0199999999999996</v>
      </c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130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0"/>
      <c r="B181" s="151"/>
      <c r="C181" s="177" t="s">
        <v>227</v>
      </c>
      <c r="D181" s="153"/>
      <c r="E181" s="154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130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0"/>
      <c r="B182" s="151"/>
      <c r="C182" s="177" t="s">
        <v>228</v>
      </c>
      <c r="D182" s="153"/>
      <c r="E182" s="154">
        <v>400.96</v>
      </c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130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0"/>
      <c r="B183" s="151"/>
      <c r="C183" s="177" t="s">
        <v>229</v>
      </c>
      <c r="D183" s="153"/>
      <c r="E183" s="154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130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0"/>
      <c r="B184" s="151"/>
      <c r="C184" s="177" t="s">
        <v>230</v>
      </c>
      <c r="D184" s="153"/>
      <c r="E184" s="154">
        <v>59.22</v>
      </c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130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0.399999999999999" outlineLevel="1" x14ac:dyDescent="0.25">
      <c r="A185" s="162">
        <v>30</v>
      </c>
      <c r="B185" s="163" t="s">
        <v>304</v>
      </c>
      <c r="C185" s="176" t="s">
        <v>305</v>
      </c>
      <c r="D185" s="164" t="s">
        <v>217</v>
      </c>
      <c r="E185" s="165">
        <v>78.64</v>
      </c>
      <c r="F185" s="166"/>
      <c r="G185" s="166">
        <f>ROUND(E185*F185,2)</f>
        <v>0</v>
      </c>
      <c r="H185" s="166">
        <v>241.53</v>
      </c>
      <c r="I185" s="166">
        <f>ROUND(E185*H185,2)</f>
        <v>18993.919999999998</v>
      </c>
      <c r="J185" s="166">
        <v>378.47</v>
      </c>
      <c r="K185" s="166">
        <f>ROUND(E185*J185,2)</f>
        <v>29762.880000000001</v>
      </c>
      <c r="L185" s="166">
        <v>21</v>
      </c>
      <c r="M185" s="166">
        <f>G185*(1+L185/100)</f>
        <v>0</v>
      </c>
      <c r="N185" s="166">
        <v>1.966E-2</v>
      </c>
      <c r="O185" s="166">
        <f>ROUND(E185*N185,2)</f>
        <v>1.55</v>
      </c>
      <c r="P185" s="166">
        <v>0</v>
      </c>
      <c r="Q185" s="166">
        <f>ROUND(E185*P185,2)</f>
        <v>0</v>
      </c>
      <c r="R185" s="166"/>
      <c r="S185" s="166" t="s">
        <v>126</v>
      </c>
      <c r="T185" s="167" t="s">
        <v>127</v>
      </c>
      <c r="U185" s="152">
        <v>0.68</v>
      </c>
      <c r="V185" s="152">
        <f>ROUND(E185*U185,2)</f>
        <v>53.48</v>
      </c>
      <c r="W185" s="152"/>
      <c r="X185" s="152" t="s">
        <v>128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129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1" x14ac:dyDescent="0.25">
      <c r="A186" s="150"/>
      <c r="B186" s="151"/>
      <c r="C186" s="177" t="s">
        <v>218</v>
      </c>
      <c r="D186" s="153"/>
      <c r="E186" s="154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130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0"/>
      <c r="B187" s="151"/>
      <c r="C187" s="177" t="s">
        <v>303</v>
      </c>
      <c r="D187" s="153"/>
      <c r="E187" s="154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130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0"/>
      <c r="B188" s="151"/>
      <c r="C188" s="177" t="s">
        <v>131</v>
      </c>
      <c r="D188" s="153"/>
      <c r="E188" s="154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130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0"/>
      <c r="B189" s="151"/>
      <c r="C189" s="177" t="s">
        <v>233</v>
      </c>
      <c r="D189" s="153"/>
      <c r="E189" s="154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130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0"/>
      <c r="B190" s="151"/>
      <c r="C190" s="177" t="s">
        <v>234</v>
      </c>
      <c r="D190" s="153"/>
      <c r="E190" s="154">
        <v>36.94</v>
      </c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130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0"/>
      <c r="B191" s="151"/>
      <c r="C191" s="177" t="s">
        <v>235</v>
      </c>
      <c r="D191" s="153"/>
      <c r="E191" s="154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130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0"/>
      <c r="B192" s="151"/>
      <c r="C192" s="177" t="s">
        <v>236</v>
      </c>
      <c r="D192" s="153"/>
      <c r="E192" s="154">
        <v>41.7</v>
      </c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130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0.399999999999999" outlineLevel="1" x14ac:dyDescent="0.25">
      <c r="A193" s="162">
        <v>31</v>
      </c>
      <c r="B193" s="163" t="s">
        <v>306</v>
      </c>
      <c r="C193" s="176" t="s">
        <v>307</v>
      </c>
      <c r="D193" s="164" t="s">
        <v>217</v>
      </c>
      <c r="E193" s="165">
        <v>49.34</v>
      </c>
      <c r="F193" s="166"/>
      <c r="G193" s="166">
        <f>ROUND(E193*F193,2)</f>
        <v>0</v>
      </c>
      <c r="H193" s="166">
        <v>389.94</v>
      </c>
      <c r="I193" s="166">
        <f>ROUND(E193*H193,2)</f>
        <v>19239.64</v>
      </c>
      <c r="J193" s="166">
        <v>461.06</v>
      </c>
      <c r="K193" s="166">
        <f>ROUND(E193*J193,2)</f>
        <v>22748.7</v>
      </c>
      <c r="L193" s="166">
        <v>21</v>
      </c>
      <c r="M193" s="166">
        <f>G193*(1+L193/100)</f>
        <v>0</v>
      </c>
      <c r="N193" s="166">
        <v>2.928E-2</v>
      </c>
      <c r="O193" s="166">
        <f>ROUND(E193*N193,2)</f>
        <v>1.44</v>
      </c>
      <c r="P193" s="166">
        <v>0</v>
      </c>
      <c r="Q193" s="166">
        <f>ROUND(E193*P193,2)</f>
        <v>0</v>
      </c>
      <c r="R193" s="166"/>
      <c r="S193" s="166" t="s">
        <v>126</v>
      </c>
      <c r="T193" s="167" t="s">
        <v>127</v>
      </c>
      <c r="U193" s="152">
        <v>0.83</v>
      </c>
      <c r="V193" s="152">
        <f>ROUND(E193*U193,2)</f>
        <v>40.950000000000003</v>
      </c>
      <c r="W193" s="152"/>
      <c r="X193" s="152" t="s">
        <v>128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129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0.399999999999999" outlineLevel="1" x14ac:dyDescent="0.25">
      <c r="A194" s="150"/>
      <c r="B194" s="151"/>
      <c r="C194" s="177" t="s">
        <v>218</v>
      </c>
      <c r="D194" s="153"/>
      <c r="E194" s="154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130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0"/>
      <c r="B195" s="151"/>
      <c r="C195" s="177" t="s">
        <v>303</v>
      </c>
      <c r="D195" s="153"/>
      <c r="E195" s="154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130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0"/>
      <c r="B196" s="151"/>
      <c r="C196" s="177" t="s">
        <v>131</v>
      </c>
      <c r="D196" s="153"/>
      <c r="E196" s="154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130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0"/>
      <c r="B197" s="151"/>
      <c r="C197" s="177" t="s">
        <v>239</v>
      </c>
      <c r="D197" s="153"/>
      <c r="E197" s="154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130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0"/>
      <c r="B198" s="151"/>
      <c r="C198" s="177" t="s">
        <v>240</v>
      </c>
      <c r="D198" s="153"/>
      <c r="E198" s="154">
        <v>45.84</v>
      </c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130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0"/>
      <c r="B199" s="151"/>
      <c r="C199" s="177" t="s">
        <v>241</v>
      </c>
      <c r="D199" s="153"/>
      <c r="E199" s="154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130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0"/>
      <c r="B200" s="151"/>
      <c r="C200" s="177" t="s">
        <v>242</v>
      </c>
      <c r="D200" s="153"/>
      <c r="E200" s="154">
        <v>3.5</v>
      </c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130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0.399999999999999" outlineLevel="1" x14ac:dyDescent="0.25">
      <c r="A201" s="162">
        <v>32</v>
      </c>
      <c r="B201" s="163" t="s">
        <v>308</v>
      </c>
      <c r="C201" s="176" t="s">
        <v>309</v>
      </c>
      <c r="D201" s="164" t="s">
        <v>217</v>
      </c>
      <c r="E201" s="165">
        <v>52.36</v>
      </c>
      <c r="F201" s="166"/>
      <c r="G201" s="166">
        <f>ROUND(E201*F201,2)</f>
        <v>0</v>
      </c>
      <c r="H201" s="166">
        <v>517.89</v>
      </c>
      <c r="I201" s="166">
        <f>ROUND(E201*H201,2)</f>
        <v>27116.720000000001</v>
      </c>
      <c r="J201" s="166">
        <v>526.11</v>
      </c>
      <c r="K201" s="166">
        <f>ROUND(E201*J201,2)</f>
        <v>27547.119999999999</v>
      </c>
      <c r="L201" s="166">
        <v>21</v>
      </c>
      <c r="M201" s="166">
        <f>G201*(1+L201/100)</f>
        <v>0</v>
      </c>
      <c r="N201" s="166">
        <v>3.8190000000000002E-2</v>
      </c>
      <c r="O201" s="166">
        <f>ROUND(E201*N201,2)</f>
        <v>2</v>
      </c>
      <c r="P201" s="166">
        <v>0</v>
      </c>
      <c r="Q201" s="166">
        <f>ROUND(E201*P201,2)</f>
        <v>0</v>
      </c>
      <c r="R201" s="166"/>
      <c r="S201" s="166" t="s">
        <v>126</v>
      </c>
      <c r="T201" s="167" t="s">
        <v>127</v>
      </c>
      <c r="U201" s="152">
        <v>0.94</v>
      </c>
      <c r="V201" s="152">
        <f>ROUND(E201*U201,2)</f>
        <v>49.22</v>
      </c>
      <c r="W201" s="152"/>
      <c r="X201" s="152" t="s">
        <v>128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129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0.399999999999999" outlineLevel="1" x14ac:dyDescent="0.25">
      <c r="A202" s="150"/>
      <c r="B202" s="151"/>
      <c r="C202" s="177" t="s">
        <v>218</v>
      </c>
      <c r="D202" s="153"/>
      <c r="E202" s="154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130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0"/>
      <c r="B203" s="151"/>
      <c r="C203" s="177" t="s">
        <v>303</v>
      </c>
      <c r="D203" s="153"/>
      <c r="E203" s="154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130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0"/>
      <c r="B204" s="151"/>
      <c r="C204" s="177" t="s">
        <v>245</v>
      </c>
      <c r="D204" s="153"/>
      <c r="E204" s="154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130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0"/>
      <c r="B205" s="151"/>
      <c r="C205" s="177" t="s">
        <v>246</v>
      </c>
      <c r="D205" s="153"/>
      <c r="E205" s="154">
        <v>52.36</v>
      </c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130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62">
        <v>33</v>
      </c>
      <c r="B206" s="163" t="s">
        <v>310</v>
      </c>
      <c r="C206" s="176" t="s">
        <v>311</v>
      </c>
      <c r="D206" s="164" t="s">
        <v>312</v>
      </c>
      <c r="E206" s="165">
        <v>37.174750000000003</v>
      </c>
      <c r="F206" s="166"/>
      <c r="G206" s="166">
        <f>ROUND(E206*F206,2)</f>
        <v>0</v>
      </c>
      <c r="H206" s="166">
        <v>873</v>
      </c>
      <c r="I206" s="166">
        <f>ROUND(E206*H206,2)</f>
        <v>32453.56</v>
      </c>
      <c r="J206" s="166">
        <v>0</v>
      </c>
      <c r="K206" s="166">
        <f>ROUND(E206*J206,2)</f>
        <v>0</v>
      </c>
      <c r="L206" s="166">
        <v>21</v>
      </c>
      <c r="M206" s="166">
        <f>G206*(1+L206/100)</f>
        <v>0</v>
      </c>
      <c r="N206" s="166">
        <v>2.9100000000000001E-2</v>
      </c>
      <c r="O206" s="166">
        <f>ROUND(E206*N206,2)</f>
        <v>1.08</v>
      </c>
      <c r="P206" s="166">
        <v>0</v>
      </c>
      <c r="Q206" s="166">
        <f>ROUND(E206*P206,2)</f>
        <v>0</v>
      </c>
      <c r="R206" s="166"/>
      <c r="S206" s="166" t="s">
        <v>126</v>
      </c>
      <c r="T206" s="167" t="s">
        <v>127</v>
      </c>
      <c r="U206" s="152">
        <v>0</v>
      </c>
      <c r="V206" s="152">
        <f>ROUND(E206*U206,2)</f>
        <v>0</v>
      </c>
      <c r="W206" s="152"/>
      <c r="X206" s="152" t="s">
        <v>128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129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 x14ac:dyDescent="0.25">
      <c r="A207" s="150"/>
      <c r="B207" s="151"/>
      <c r="C207" s="177" t="s">
        <v>218</v>
      </c>
      <c r="D207" s="153"/>
      <c r="E207" s="154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130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0"/>
      <c r="B208" s="151"/>
      <c r="C208" s="177" t="s">
        <v>219</v>
      </c>
      <c r="D208" s="153"/>
      <c r="E208" s="154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130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0"/>
      <c r="B209" s="151"/>
      <c r="C209" s="177" t="s">
        <v>313</v>
      </c>
      <c r="D209" s="153"/>
      <c r="E209" s="154">
        <v>17.305599999999998</v>
      </c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130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0"/>
      <c r="B210" s="151"/>
      <c r="C210" s="177" t="s">
        <v>221</v>
      </c>
      <c r="D210" s="153"/>
      <c r="E210" s="154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130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0"/>
      <c r="B211" s="151"/>
      <c r="C211" s="177" t="s">
        <v>314</v>
      </c>
      <c r="D211" s="153"/>
      <c r="E211" s="154">
        <v>3.83744</v>
      </c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130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0"/>
      <c r="B212" s="151"/>
      <c r="C212" s="177" t="s">
        <v>223</v>
      </c>
      <c r="D212" s="153"/>
      <c r="E212" s="154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130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0"/>
      <c r="B213" s="151"/>
      <c r="C213" s="177" t="s">
        <v>315</v>
      </c>
      <c r="D213" s="153"/>
      <c r="E213" s="154">
        <v>1.19034</v>
      </c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130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0"/>
      <c r="B214" s="151"/>
      <c r="C214" s="177" t="s">
        <v>225</v>
      </c>
      <c r="D214" s="153"/>
      <c r="E214" s="154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130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0"/>
      <c r="B215" s="151"/>
      <c r="C215" s="177" t="s">
        <v>316</v>
      </c>
      <c r="D215" s="153"/>
      <c r="E215" s="154">
        <v>9.0050000000000005E-2</v>
      </c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130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0"/>
      <c r="B216" s="151"/>
      <c r="C216" s="177" t="s">
        <v>227</v>
      </c>
      <c r="D216" s="153"/>
      <c r="E216" s="154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130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0"/>
      <c r="B217" s="151"/>
      <c r="C217" s="177" t="s">
        <v>317</v>
      </c>
      <c r="D217" s="153"/>
      <c r="E217" s="154">
        <v>7.2172799999999997</v>
      </c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130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0"/>
      <c r="B218" s="151"/>
      <c r="C218" s="177" t="s">
        <v>229</v>
      </c>
      <c r="D218" s="153"/>
      <c r="E218" s="154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130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0"/>
      <c r="B219" s="151"/>
      <c r="C219" s="177" t="s">
        <v>318</v>
      </c>
      <c r="D219" s="153"/>
      <c r="E219" s="154">
        <v>1.06596</v>
      </c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130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0"/>
      <c r="B220" s="151"/>
      <c r="C220" s="177" t="s">
        <v>233</v>
      </c>
      <c r="D220" s="153"/>
      <c r="E220" s="154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130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0"/>
      <c r="B221" s="151"/>
      <c r="C221" s="177" t="s">
        <v>319</v>
      </c>
      <c r="D221" s="153"/>
      <c r="E221" s="154">
        <v>0.83115000000000006</v>
      </c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130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0"/>
      <c r="B222" s="151"/>
      <c r="C222" s="177" t="s">
        <v>235</v>
      </c>
      <c r="D222" s="153"/>
      <c r="E222" s="154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130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0"/>
      <c r="B223" s="151"/>
      <c r="C223" s="177" t="s">
        <v>320</v>
      </c>
      <c r="D223" s="153"/>
      <c r="E223" s="154">
        <v>1.1258999999999999</v>
      </c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130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0"/>
      <c r="B224" s="151"/>
      <c r="C224" s="177" t="s">
        <v>239</v>
      </c>
      <c r="D224" s="153"/>
      <c r="E224" s="154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130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0"/>
      <c r="B225" s="151"/>
      <c r="C225" s="177" t="s">
        <v>321</v>
      </c>
      <c r="D225" s="153"/>
      <c r="E225" s="154">
        <v>1.46688</v>
      </c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130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0"/>
      <c r="B226" s="151"/>
      <c r="C226" s="177" t="s">
        <v>241</v>
      </c>
      <c r="D226" s="153"/>
      <c r="E226" s="154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130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0"/>
      <c r="B227" s="151"/>
      <c r="C227" s="177" t="s">
        <v>322</v>
      </c>
      <c r="D227" s="153"/>
      <c r="E227" s="154">
        <v>0.112</v>
      </c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130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0"/>
      <c r="B228" s="151"/>
      <c r="C228" s="177" t="s">
        <v>245</v>
      </c>
      <c r="D228" s="153"/>
      <c r="E228" s="154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130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0"/>
      <c r="B229" s="151"/>
      <c r="C229" s="177" t="s">
        <v>323</v>
      </c>
      <c r="D229" s="153"/>
      <c r="E229" s="154">
        <v>2.9321600000000001</v>
      </c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130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62">
        <v>34</v>
      </c>
      <c r="B230" s="163" t="s">
        <v>324</v>
      </c>
      <c r="C230" s="176" t="s">
        <v>325</v>
      </c>
      <c r="D230" s="164" t="s">
        <v>326</v>
      </c>
      <c r="E230" s="165">
        <v>1</v>
      </c>
      <c r="F230" s="166"/>
      <c r="G230" s="166">
        <f>ROUND(E230*F230,2)</f>
        <v>0</v>
      </c>
      <c r="H230" s="166">
        <v>0</v>
      </c>
      <c r="I230" s="166">
        <f>ROUND(E230*H230,2)</f>
        <v>0</v>
      </c>
      <c r="J230" s="166">
        <v>15000</v>
      </c>
      <c r="K230" s="166">
        <f>ROUND(E230*J230,2)</f>
        <v>15000</v>
      </c>
      <c r="L230" s="166">
        <v>21</v>
      </c>
      <c r="M230" s="166">
        <f>G230*(1+L230/100)</f>
        <v>0</v>
      </c>
      <c r="N230" s="166">
        <v>4.0000000000000003E-5</v>
      </c>
      <c r="O230" s="166">
        <f>ROUND(E230*N230,2)</f>
        <v>0</v>
      </c>
      <c r="P230" s="166">
        <v>0</v>
      </c>
      <c r="Q230" s="166">
        <f>ROUND(E230*P230,2)</f>
        <v>0</v>
      </c>
      <c r="R230" s="166"/>
      <c r="S230" s="166" t="s">
        <v>126</v>
      </c>
      <c r="T230" s="167" t="s">
        <v>327</v>
      </c>
      <c r="U230" s="152">
        <v>0</v>
      </c>
      <c r="V230" s="152">
        <f>ROUND(E230*U230,2)</f>
        <v>0</v>
      </c>
      <c r="W230" s="152"/>
      <c r="X230" s="152" t="s">
        <v>128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129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30.6" outlineLevel="1" x14ac:dyDescent="0.25">
      <c r="A231" s="150"/>
      <c r="B231" s="151"/>
      <c r="C231" s="177" t="s">
        <v>562</v>
      </c>
      <c r="D231" s="153"/>
      <c r="E231" s="154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130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0"/>
      <c r="B232" s="151"/>
      <c r="C232" s="177" t="s">
        <v>55</v>
      </c>
      <c r="D232" s="153"/>
      <c r="E232" s="154">
        <v>1</v>
      </c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130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62">
        <v>35</v>
      </c>
      <c r="B233" s="163" t="s">
        <v>328</v>
      </c>
      <c r="C233" s="176" t="s">
        <v>329</v>
      </c>
      <c r="D233" s="164" t="s">
        <v>288</v>
      </c>
      <c r="E233" s="165">
        <f>E234</f>
        <v>21.590000000000003</v>
      </c>
      <c r="F233" s="166"/>
      <c r="G233" s="166">
        <f>ROUND(E233*F233,2)</f>
        <v>0</v>
      </c>
      <c r="H233" s="166">
        <v>0</v>
      </c>
      <c r="I233" s="166">
        <f>ROUND(E233*H233,2)</f>
        <v>0</v>
      </c>
      <c r="J233" s="166">
        <v>1475</v>
      </c>
      <c r="K233" s="166">
        <f>ROUND(E233*J233,2)</f>
        <v>31845.25</v>
      </c>
      <c r="L233" s="166">
        <v>21</v>
      </c>
      <c r="M233" s="166">
        <f>G233*(1+L233/100)</f>
        <v>0</v>
      </c>
      <c r="N233" s="166">
        <v>0</v>
      </c>
      <c r="O233" s="166">
        <f>ROUND(E233*N233,2)</f>
        <v>0</v>
      </c>
      <c r="P233" s="166">
        <v>0</v>
      </c>
      <c r="Q233" s="166">
        <f>ROUND(E233*P233,2)</f>
        <v>0</v>
      </c>
      <c r="R233" s="166"/>
      <c r="S233" s="166" t="s">
        <v>126</v>
      </c>
      <c r="T233" s="167" t="s">
        <v>127</v>
      </c>
      <c r="U233" s="152">
        <v>1.86</v>
      </c>
      <c r="V233" s="152">
        <f>ROUND(E233*U233,2)</f>
        <v>40.159999999999997</v>
      </c>
      <c r="W233" s="152"/>
      <c r="X233" s="152" t="s">
        <v>128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129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0"/>
      <c r="B234" s="151"/>
      <c r="C234" s="185">
        <f>O161</f>
        <v>21.590000000000003</v>
      </c>
      <c r="D234" s="186"/>
      <c r="E234" s="187">
        <f>C234</f>
        <v>21.590000000000003</v>
      </c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130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5">
      <c r="A235" s="156" t="s">
        <v>121</v>
      </c>
      <c r="B235" s="157" t="s">
        <v>83</v>
      </c>
      <c r="C235" s="175" t="s">
        <v>84</v>
      </c>
      <c r="D235" s="158"/>
      <c r="E235" s="159"/>
      <c r="F235" s="160"/>
      <c r="G235" s="160">
        <f>SUMIF(AG236:AG330,"&lt;&gt;NOR",G236:G330)</f>
        <v>0</v>
      </c>
      <c r="H235" s="160"/>
      <c r="I235" s="160">
        <f>SUM(I236:I330)</f>
        <v>1148522.6900000002</v>
      </c>
      <c r="J235" s="160"/>
      <c r="K235" s="160">
        <f>SUM(K236:K330)</f>
        <v>2432181.1700000004</v>
      </c>
      <c r="L235" s="160"/>
      <c r="M235" s="160">
        <f>SUM(M236:M330)</f>
        <v>0</v>
      </c>
      <c r="N235" s="160"/>
      <c r="O235" s="160">
        <f>SUM(O236:O330)</f>
        <v>44.48</v>
      </c>
      <c r="P235" s="160"/>
      <c r="Q235" s="160">
        <f>SUM(Q236:Q330)</f>
        <v>0</v>
      </c>
      <c r="R235" s="160"/>
      <c r="S235" s="160"/>
      <c r="T235" s="161"/>
      <c r="U235" s="155"/>
      <c r="V235" s="155">
        <f>SUM(V236:V330)</f>
        <v>4658.26</v>
      </c>
      <c r="W235" s="155"/>
      <c r="X235" s="155"/>
      <c r="AG235" t="s">
        <v>122</v>
      </c>
    </row>
    <row r="236" spans="1:60" outlineLevel="1" x14ac:dyDescent="0.25">
      <c r="A236" s="162">
        <v>36</v>
      </c>
      <c r="B236" s="163" t="s">
        <v>330</v>
      </c>
      <c r="C236" s="176" t="s">
        <v>331</v>
      </c>
      <c r="D236" s="164" t="s">
        <v>144</v>
      </c>
      <c r="E236" s="165">
        <v>2057.1999999999998</v>
      </c>
      <c r="F236" s="166"/>
      <c r="G236" s="166">
        <f>ROUND(E236*F236,2)</f>
        <v>0</v>
      </c>
      <c r="H236" s="166">
        <v>265.31</v>
      </c>
      <c r="I236" s="166">
        <f>ROUND(E236*H236,2)</f>
        <v>545795.73</v>
      </c>
      <c r="J236" s="166">
        <v>849.69</v>
      </c>
      <c r="K236" s="166">
        <f>ROUND(E236*J236,2)</f>
        <v>1747982.27</v>
      </c>
      <c r="L236" s="166">
        <v>21</v>
      </c>
      <c r="M236" s="166">
        <f>G236*(1+L236/100)</f>
        <v>0</v>
      </c>
      <c r="N236" s="166">
        <v>1.8870000000000001E-2</v>
      </c>
      <c r="O236" s="166">
        <f>ROUND(E236*N236,2)</f>
        <v>38.82</v>
      </c>
      <c r="P236" s="166">
        <v>0</v>
      </c>
      <c r="Q236" s="166">
        <f>ROUND(E236*P236,2)</f>
        <v>0</v>
      </c>
      <c r="R236" s="166"/>
      <c r="S236" s="166" t="s">
        <v>126</v>
      </c>
      <c r="T236" s="167" t="s">
        <v>127</v>
      </c>
      <c r="U236" s="152">
        <v>1.62</v>
      </c>
      <c r="V236" s="152">
        <f>ROUND(E236*U236,2)</f>
        <v>3332.66</v>
      </c>
      <c r="W236" s="152"/>
      <c r="X236" s="152" t="s">
        <v>128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129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0"/>
      <c r="B237" s="151"/>
      <c r="C237" s="177" t="s">
        <v>332</v>
      </c>
      <c r="D237" s="153"/>
      <c r="E237" s="154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130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0"/>
      <c r="B238" s="151"/>
      <c r="C238" s="177" t="s">
        <v>570</v>
      </c>
      <c r="D238" s="153"/>
      <c r="E238" s="154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47"/>
      <c r="Z238" s="147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0"/>
      <c r="B239" s="151"/>
      <c r="C239" s="177" t="s">
        <v>568</v>
      </c>
      <c r="D239" s="153"/>
      <c r="E239" s="154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130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0"/>
      <c r="B240" s="151"/>
      <c r="C240" s="177" t="s">
        <v>571</v>
      </c>
      <c r="D240" s="153"/>
      <c r="E240" s="154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47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0"/>
      <c r="B241" s="151"/>
      <c r="C241" s="177" t="s">
        <v>569</v>
      </c>
      <c r="D241" s="153"/>
      <c r="E241" s="154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47"/>
      <c r="Z241" s="147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0"/>
      <c r="B242" s="151"/>
      <c r="C242" s="177" t="s">
        <v>563</v>
      </c>
      <c r="D242" s="153"/>
      <c r="E242" s="154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47"/>
      <c r="Z242" s="147"/>
      <c r="AA242" s="147"/>
      <c r="AB242" s="147"/>
      <c r="AC242" s="147"/>
      <c r="AD242" s="147"/>
      <c r="AE242" s="147"/>
      <c r="AF242" s="147"/>
      <c r="AG242" s="147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0.399999999999999" outlineLevel="1" x14ac:dyDescent="0.25">
      <c r="A243" s="150"/>
      <c r="B243" s="151"/>
      <c r="C243" s="177" t="s">
        <v>333</v>
      </c>
      <c r="D243" s="153"/>
      <c r="E243" s="154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130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0.399999999999999" outlineLevel="1" x14ac:dyDescent="0.25">
      <c r="A244" s="150"/>
      <c r="B244" s="151"/>
      <c r="C244" s="177" t="s">
        <v>334</v>
      </c>
      <c r="D244" s="153"/>
      <c r="E244" s="154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130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3.25" customHeight="1" outlineLevel="1" x14ac:dyDescent="0.25">
      <c r="A245" s="150"/>
      <c r="B245" s="151"/>
      <c r="C245" s="177" t="s">
        <v>335</v>
      </c>
      <c r="D245" s="153"/>
      <c r="E245" s="154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130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0"/>
      <c r="B246" s="151"/>
      <c r="C246" s="177" t="s">
        <v>336</v>
      </c>
      <c r="D246" s="153"/>
      <c r="E246" s="154">
        <v>2057.1999999999998</v>
      </c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130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62">
        <v>37</v>
      </c>
      <c r="B247" s="163" t="s">
        <v>337</v>
      </c>
      <c r="C247" s="176" t="s">
        <v>572</v>
      </c>
      <c r="D247" s="164" t="s">
        <v>217</v>
      </c>
      <c r="E247" s="165">
        <v>302.56</v>
      </c>
      <c r="F247" s="166"/>
      <c r="G247" s="166">
        <f>ROUND(E247*F247,2)</f>
        <v>0</v>
      </c>
      <c r="H247" s="166">
        <v>115.02</v>
      </c>
      <c r="I247" s="166">
        <f>ROUND(E247*H247,2)</f>
        <v>34800.449999999997</v>
      </c>
      <c r="J247" s="166">
        <v>118.98</v>
      </c>
      <c r="K247" s="166">
        <f>ROUND(E247*J247,2)</f>
        <v>35998.589999999997</v>
      </c>
      <c r="L247" s="166">
        <v>21</v>
      </c>
      <c r="M247" s="166">
        <f>G247*(1+L247/100)</f>
        <v>0</v>
      </c>
      <c r="N247" s="166">
        <v>2.8800000000000002E-3</v>
      </c>
      <c r="O247" s="166">
        <f>ROUND(E247*N247,2)</f>
        <v>0.87</v>
      </c>
      <c r="P247" s="166">
        <v>0</v>
      </c>
      <c r="Q247" s="166">
        <f>ROUND(E247*P247,2)</f>
        <v>0</v>
      </c>
      <c r="R247" s="166"/>
      <c r="S247" s="166" t="s">
        <v>126</v>
      </c>
      <c r="T247" s="167" t="s">
        <v>127</v>
      </c>
      <c r="U247" s="152">
        <v>0.23</v>
      </c>
      <c r="V247" s="152">
        <f>ROUND(E247*U247,2)</f>
        <v>69.59</v>
      </c>
      <c r="W247" s="152"/>
      <c r="X247" s="152" t="s">
        <v>128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129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0"/>
      <c r="B248" s="151"/>
      <c r="C248" s="177" t="s">
        <v>338</v>
      </c>
      <c r="D248" s="153"/>
      <c r="E248" s="154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130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0"/>
      <c r="B249" s="151"/>
      <c r="C249" s="177" t="s">
        <v>339</v>
      </c>
      <c r="D249" s="153"/>
      <c r="E249" s="154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130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0"/>
      <c r="B250" s="151"/>
      <c r="C250" s="177" t="s">
        <v>340</v>
      </c>
      <c r="D250" s="153"/>
      <c r="E250" s="154">
        <v>302.56</v>
      </c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130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62">
        <v>38</v>
      </c>
      <c r="B251" s="163" t="s">
        <v>341</v>
      </c>
      <c r="C251" s="176" t="s">
        <v>342</v>
      </c>
      <c r="D251" s="164" t="s">
        <v>125</v>
      </c>
      <c r="E251" s="165">
        <v>16</v>
      </c>
      <c r="F251" s="166"/>
      <c r="G251" s="166">
        <f>ROUND(E251*F251,2)</f>
        <v>0</v>
      </c>
      <c r="H251" s="166">
        <v>9.26</v>
      </c>
      <c r="I251" s="166">
        <f>ROUND(E251*H251,2)</f>
        <v>148.16</v>
      </c>
      <c r="J251" s="166">
        <v>87.54</v>
      </c>
      <c r="K251" s="166">
        <f>ROUND(E251*J251,2)</f>
        <v>1400.64</v>
      </c>
      <c r="L251" s="166">
        <v>21</v>
      </c>
      <c r="M251" s="166">
        <f>G251*(1+L251/100)</f>
        <v>0</v>
      </c>
      <c r="N251" s="166">
        <v>3.0000000000000001E-5</v>
      </c>
      <c r="O251" s="166">
        <f>ROUND(E251*N251,2)</f>
        <v>0</v>
      </c>
      <c r="P251" s="166">
        <v>0</v>
      </c>
      <c r="Q251" s="166">
        <f>ROUND(E251*P251,2)</f>
        <v>0</v>
      </c>
      <c r="R251" s="166"/>
      <c r="S251" s="166" t="s">
        <v>126</v>
      </c>
      <c r="T251" s="167" t="s">
        <v>127</v>
      </c>
      <c r="U251" s="152">
        <v>0.17</v>
      </c>
      <c r="V251" s="152">
        <f>ROUND(E251*U251,2)</f>
        <v>2.72</v>
      </c>
      <c r="W251" s="152"/>
      <c r="X251" s="152" t="s">
        <v>128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129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0"/>
      <c r="B252" s="151"/>
      <c r="C252" s="177" t="s">
        <v>343</v>
      </c>
      <c r="D252" s="153"/>
      <c r="E252" s="154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130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0"/>
      <c r="B253" s="151"/>
      <c r="C253" s="177" t="s">
        <v>344</v>
      </c>
      <c r="D253" s="153"/>
      <c r="E253" s="154">
        <v>16</v>
      </c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130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62">
        <v>39</v>
      </c>
      <c r="B254" s="163" t="s">
        <v>345</v>
      </c>
      <c r="C254" s="176" t="s">
        <v>573</v>
      </c>
      <c r="D254" s="164" t="s">
        <v>217</v>
      </c>
      <c r="E254" s="165">
        <v>81.650000000000006</v>
      </c>
      <c r="F254" s="166"/>
      <c r="G254" s="166">
        <f>ROUND(E254*F254,2)</f>
        <v>0</v>
      </c>
      <c r="H254" s="166">
        <v>113.08</v>
      </c>
      <c r="I254" s="166">
        <f>ROUND(E254*H254,2)</f>
        <v>9232.98</v>
      </c>
      <c r="J254" s="166">
        <v>152.91999999999999</v>
      </c>
      <c r="K254" s="166">
        <f>ROUND(E254*J254,2)</f>
        <v>12485.92</v>
      </c>
      <c r="L254" s="166">
        <v>21</v>
      </c>
      <c r="M254" s="166">
        <f>G254*(1+L254/100)</f>
        <v>0</v>
      </c>
      <c r="N254" s="166">
        <v>2.8500000000000001E-3</v>
      </c>
      <c r="O254" s="166">
        <f>ROUND(E254*N254,2)</f>
        <v>0.23</v>
      </c>
      <c r="P254" s="166">
        <v>0</v>
      </c>
      <c r="Q254" s="166">
        <f>ROUND(E254*P254,2)</f>
        <v>0</v>
      </c>
      <c r="R254" s="166"/>
      <c r="S254" s="166" t="s">
        <v>126</v>
      </c>
      <c r="T254" s="167" t="s">
        <v>127</v>
      </c>
      <c r="U254" s="152">
        <v>0.3</v>
      </c>
      <c r="V254" s="152">
        <f>ROUND(E254*U254,2)</f>
        <v>24.5</v>
      </c>
      <c r="W254" s="152"/>
      <c r="X254" s="152" t="s">
        <v>128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129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50"/>
      <c r="B255" s="151"/>
      <c r="C255" s="177" t="s">
        <v>346</v>
      </c>
      <c r="D255" s="153"/>
      <c r="E255" s="154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130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0"/>
      <c r="B256" s="151"/>
      <c r="C256" s="177" t="s">
        <v>347</v>
      </c>
      <c r="D256" s="153"/>
      <c r="E256" s="154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130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0"/>
      <c r="B257" s="151"/>
      <c r="C257" s="177" t="s">
        <v>348</v>
      </c>
      <c r="D257" s="153"/>
      <c r="E257" s="154">
        <v>5.86</v>
      </c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130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0"/>
      <c r="B258" s="151"/>
      <c r="C258" s="177" t="s">
        <v>349</v>
      </c>
      <c r="D258" s="153"/>
      <c r="E258" s="154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130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0"/>
      <c r="B259" s="151"/>
      <c r="C259" s="177" t="s">
        <v>350</v>
      </c>
      <c r="D259" s="153"/>
      <c r="E259" s="154">
        <v>10.88</v>
      </c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130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0"/>
      <c r="B260" s="151"/>
      <c r="C260" s="177" t="s">
        <v>351</v>
      </c>
      <c r="D260" s="153"/>
      <c r="E260" s="154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130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0"/>
      <c r="B261" s="151"/>
      <c r="C261" s="177" t="s">
        <v>352</v>
      </c>
      <c r="D261" s="153"/>
      <c r="E261" s="154">
        <v>41.89</v>
      </c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130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0"/>
      <c r="B262" s="151"/>
      <c r="C262" s="177" t="s">
        <v>353</v>
      </c>
      <c r="D262" s="153"/>
      <c r="E262" s="154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130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0"/>
      <c r="B263" s="151"/>
      <c r="C263" s="177" t="s">
        <v>354</v>
      </c>
      <c r="D263" s="153"/>
      <c r="E263" s="154">
        <v>23.02</v>
      </c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130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0.399999999999999" outlineLevel="1" x14ac:dyDescent="0.25">
      <c r="A264" s="162">
        <v>40</v>
      </c>
      <c r="B264" s="163" t="s">
        <v>355</v>
      </c>
      <c r="C264" s="176" t="s">
        <v>574</v>
      </c>
      <c r="D264" s="164" t="s">
        <v>217</v>
      </c>
      <c r="E264" s="165">
        <v>128</v>
      </c>
      <c r="F264" s="166"/>
      <c r="G264" s="166">
        <f>ROUND(E264*F264,2)</f>
        <v>0</v>
      </c>
      <c r="H264" s="166">
        <v>81.33</v>
      </c>
      <c r="I264" s="166">
        <f>ROUND(E264*H264,2)</f>
        <v>10410.24</v>
      </c>
      <c r="J264" s="166">
        <v>372.17</v>
      </c>
      <c r="K264" s="166">
        <f>ROUND(E264*J264,2)</f>
        <v>47637.760000000002</v>
      </c>
      <c r="L264" s="166">
        <v>21</v>
      </c>
      <c r="M264" s="166">
        <f>G264*(1+L264/100)</f>
        <v>0</v>
      </c>
      <c r="N264" s="166">
        <v>3.4399999999999999E-3</v>
      </c>
      <c r="O264" s="166">
        <f>ROUND(E264*N264,2)</f>
        <v>0.44</v>
      </c>
      <c r="P264" s="166">
        <v>0</v>
      </c>
      <c r="Q264" s="166">
        <f>ROUND(E264*P264,2)</f>
        <v>0</v>
      </c>
      <c r="R264" s="166"/>
      <c r="S264" s="166" t="s">
        <v>126</v>
      </c>
      <c r="T264" s="167" t="s">
        <v>127</v>
      </c>
      <c r="U264" s="152">
        <v>0.71</v>
      </c>
      <c r="V264" s="152">
        <f>ROUND(E264*U264,2)</f>
        <v>90.88</v>
      </c>
      <c r="W264" s="152"/>
      <c r="X264" s="152" t="s">
        <v>128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129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0.399999999999999" outlineLevel="1" x14ac:dyDescent="0.25">
      <c r="A265" s="150"/>
      <c r="B265" s="151"/>
      <c r="C265" s="177" t="s">
        <v>356</v>
      </c>
      <c r="D265" s="153"/>
      <c r="E265" s="154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130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0.399999999999999" outlineLevel="1" x14ac:dyDescent="0.25">
      <c r="A266" s="150"/>
      <c r="B266" s="151"/>
      <c r="C266" s="177" t="s">
        <v>357</v>
      </c>
      <c r="D266" s="153"/>
      <c r="E266" s="154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130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0.399999999999999" outlineLevel="1" x14ac:dyDescent="0.25">
      <c r="A267" s="150"/>
      <c r="B267" s="151"/>
      <c r="C267" s="177" t="s">
        <v>263</v>
      </c>
      <c r="D267" s="153"/>
      <c r="E267" s="154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130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30.6" outlineLevel="1" x14ac:dyDescent="0.25">
      <c r="A268" s="150"/>
      <c r="B268" s="151"/>
      <c r="C268" s="177" t="s">
        <v>358</v>
      </c>
      <c r="D268" s="153"/>
      <c r="E268" s="154">
        <v>127.9375</v>
      </c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130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0"/>
      <c r="B269" s="151"/>
      <c r="C269" s="177" t="s">
        <v>359</v>
      </c>
      <c r="D269" s="153"/>
      <c r="E269" s="154">
        <v>6.25E-2</v>
      </c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130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62">
        <v>41</v>
      </c>
      <c r="B270" s="163" t="s">
        <v>360</v>
      </c>
      <c r="C270" s="176" t="s">
        <v>566</v>
      </c>
      <c r="D270" s="164" t="s">
        <v>125</v>
      </c>
      <c r="E270" s="165">
        <v>128</v>
      </c>
      <c r="F270" s="166"/>
      <c r="G270" s="166">
        <f>ROUND(E270*F270,2)</f>
        <v>0</v>
      </c>
      <c r="H270" s="166">
        <v>17.670000000000002</v>
      </c>
      <c r="I270" s="166">
        <f>ROUND(E270*H270,2)</f>
        <v>2261.7600000000002</v>
      </c>
      <c r="J270" s="166">
        <v>317.33</v>
      </c>
      <c r="K270" s="166">
        <f>ROUND(E270*J270,2)</f>
        <v>40618.239999999998</v>
      </c>
      <c r="L270" s="166">
        <v>21</v>
      </c>
      <c r="M270" s="166">
        <f>G270*(1+L270/100)</f>
        <v>0</v>
      </c>
      <c r="N270" s="166">
        <v>5.9999999999999995E-4</v>
      </c>
      <c r="O270" s="166">
        <f>ROUND(E270*N270,2)</f>
        <v>0.08</v>
      </c>
      <c r="P270" s="166">
        <v>0</v>
      </c>
      <c r="Q270" s="166">
        <f>ROUND(E270*P270,2)</f>
        <v>0</v>
      </c>
      <c r="R270" s="166"/>
      <c r="S270" s="166" t="s">
        <v>126</v>
      </c>
      <c r="T270" s="167" t="s">
        <v>127</v>
      </c>
      <c r="U270" s="152">
        <v>0.59</v>
      </c>
      <c r="V270" s="152">
        <f>ROUND(E270*U270,2)</f>
        <v>75.52</v>
      </c>
      <c r="W270" s="152"/>
      <c r="X270" s="152" t="s">
        <v>128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129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0"/>
      <c r="B271" s="151"/>
      <c r="C271" s="177" t="s">
        <v>361</v>
      </c>
      <c r="D271" s="153"/>
      <c r="E271" s="154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130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0"/>
      <c r="B272" s="151"/>
      <c r="C272" s="177" t="s">
        <v>362</v>
      </c>
      <c r="D272" s="153"/>
      <c r="E272" s="154">
        <v>127.5</v>
      </c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130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0"/>
      <c r="B273" s="151"/>
      <c r="C273" s="177" t="s">
        <v>363</v>
      </c>
      <c r="D273" s="153"/>
      <c r="E273" s="154">
        <v>0.5</v>
      </c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130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0.399999999999999" outlineLevel="1" x14ac:dyDescent="0.25">
      <c r="A274" s="162">
        <v>42</v>
      </c>
      <c r="B274" s="163" t="s">
        <v>364</v>
      </c>
      <c r="C274" s="176" t="s">
        <v>575</v>
      </c>
      <c r="D274" s="164" t="s">
        <v>217</v>
      </c>
      <c r="E274" s="165">
        <v>286.37</v>
      </c>
      <c r="F274" s="166"/>
      <c r="G274" s="166">
        <f>ROUND(E274*F274,2)</f>
        <v>0</v>
      </c>
      <c r="H274" s="166">
        <v>90.42</v>
      </c>
      <c r="I274" s="166">
        <f>ROUND(E274*H274,2)</f>
        <v>25893.58</v>
      </c>
      <c r="J274" s="166">
        <v>300.58</v>
      </c>
      <c r="K274" s="166">
        <f>ROUND(E274*J274,2)</f>
        <v>86077.09</v>
      </c>
      <c r="L274" s="166">
        <v>21</v>
      </c>
      <c r="M274" s="166">
        <f>G274*(1+L274/100)</f>
        <v>0</v>
      </c>
      <c r="N274" s="166">
        <v>3.0799999999999998E-3</v>
      </c>
      <c r="O274" s="166">
        <f>ROUND(E274*N274,2)</f>
        <v>0.88</v>
      </c>
      <c r="P274" s="166">
        <v>0</v>
      </c>
      <c r="Q274" s="166">
        <f>ROUND(E274*P274,2)</f>
        <v>0</v>
      </c>
      <c r="R274" s="166"/>
      <c r="S274" s="166" t="s">
        <v>126</v>
      </c>
      <c r="T274" s="167" t="s">
        <v>127</v>
      </c>
      <c r="U274" s="152">
        <v>0.57999999999999996</v>
      </c>
      <c r="V274" s="152">
        <f>ROUND(E274*U274,2)</f>
        <v>166.09</v>
      </c>
      <c r="W274" s="152"/>
      <c r="X274" s="152" t="s">
        <v>128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129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0"/>
      <c r="B275" s="151"/>
      <c r="C275" s="177" t="s">
        <v>365</v>
      </c>
      <c r="D275" s="153"/>
      <c r="E275" s="154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130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30.6" outlineLevel="1" x14ac:dyDescent="0.25">
      <c r="A276" s="150"/>
      <c r="B276" s="151"/>
      <c r="C276" s="177" t="s">
        <v>264</v>
      </c>
      <c r="D276" s="153"/>
      <c r="E276" s="154">
        <v>265.73</v>
      </c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130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0"/>
      <c r="B277" s="151"/>
      <c r="C277" s="177" t="s">
        <v>265</v>
      </c>
      <c r="D277" s="153"/>
      <c r="E277" s="154">
        <v>13.2</v>
      </c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130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50"/>
      <c r="B278" s="151"/>
      <c r="C278" s="177" t="s">
        <v>266</v>
      </c>
      <c r="D278" s="153"/>
      <c r="E278" s="154">
        <v>7.44</v>
      </c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130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0.399999999999999" outlineLevel="1" x14ac:dyDescent="0.25">
      <c r="A279" s="162">
        <v>43</v>
      </c>
      <c r="B279" s="163" t="s">
        <v>366</v>
      </c>
      <c r="C279" s="176" t="s">
        <v>576</v>
      </c>
      <c r="D279" s="164" t="s">
        <v>125</v>
      </c>
      <c r="E279" s="165">
        <v>17</v>
      </c>
      <c r="F279" s="166"/>
      <c r="G279" s="166">
        <f>ROUND(E279*F279,2)</f>
        <v>0</v>
      </c>
      <c r="H279" s="166">
        <v>59.23</v>
      </c>
      <c r="I279" s="166">
        <f>ROUND(E279*H279,2)</f>
        <v>1006.91</v>
      </c>
      <c r="J279" s="166">
        <v>616.77</v>
      </c>
      <c r="K279" s="166">
        <f>ROUND(E279*J279,2)</f>
        <v>10485.09</v>
      </c>
      <c r="L279" s="166">
        <v>21</v>
      </c>
      <c r="M279" s="166">
        <f>G279*(1+L279/100)</f>
        <v>0</v>
      </c>
      <c r="N279" s="166">
        <v>1.65E-3</v>
      </c>
      <c r="O279" s="166">
        <f>ROUND(E279*N279,2)</f>
        <v>0.03</v>
      </c>
      <c r="P279" s="166">
        <v>0</v>
      </c>
      <c r="Q279" s="166">
        <f>ROUND(E279*P279,2)</f>
        <v>0</v>
      </c>
      <c r="R279" s="166"/>
      <c r="S279" s="166" t="s">
        <v>126</v>
      </c>
      <c r="T279" s="167" t="s">
        <v>127</v>
      </c>
      <c r="U279" s="152">
        <v>1.1399999999999999</v>
      </c>
      <c r="V279" s="152">
        <f>ROUND(E279*U279,2)</f>
        <v>19.38</v>
      </c>
      <c r="W279" s="152"/>
      <c r="X279" s="152" t="s">
        <v>128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129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0.399999999999999" outlineLevel="1" x14ac:dyDescent="0.25">
      <c r="A280" s="150"/>
      <c r="B280" s="151"/>
      <c r="C280" s="177" t="s">
        <v>367</v>
      </c>
      <c r="D280" s="153"/>
      <c r="E280" s="154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130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0"/>
      <c r="B281" s="151"/>
      <c r="C281" s="177" t="s">
        <v>368</v>
      </c>
      <c r="D281" s="153"/>
      <c r="E281" s="154">
        <v>17</v>
      </c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130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62">
        <v>44</v>
      </c>
      <c r="B282" s="163" t="s">
        <v>369</v>
      </c>
      <c r="C282" s="176" t="s">
        <v>567</v>
      </c>
      <c r="D282" s="164" t="s">
        <v>217</v>
      </c>
      <c r="E282" s="165">
        <v>83.82</v>
      </c>
      <c r="F282" s="166"/>
      <c r="G282" s="166">
        <f>ROUND(E282*F282,2)</f>
        <v>0</v>
      </c>
      <c r="H282" s="166">
        <v>178.33</v>
      </c>
      <c r="I282" s="166">
        <f>ROUND(E282*H282,2)</f>
        <v>14947.62</v>
      </c>
      <c r="J282" s="166">
        <v>165.67</v>
      </c>
      <c r="K282" s="166">
        <f>ROUND(E282*J282,2)</f>
        <v>13886.46</v>
      </c>
      <c r="L282" s="166">
        <v>21</v>
      </c>
      <c r="M282" s="166">
        <f>G282*(1+L282/100)</f>
        <v>0</v>
      </c>
      <c r="N282" s="166">
        <v>3.2299999999999998E-3</v>
      </c>
      <c r="O282" s="166">
        <f>ROUND(E282*N282,2)</f>
        <v>0.27</v>
      </c>
      <c r="P282" s="166">
        <v>0</v>
      </c>
      <c r="Q282" s="166">
        <f>ROUND(E282*P282,2)</f>
        <v>0</v>
      </c>
      <c r="R282" s="166"/>
      <c r="S282" s="166" t="s">
        <v>126</v>
      </c>
      <c r="T282" s="167" t="s">
        <v>127</v>
      </c>
      <c r="U282" s="152">
        <v>0.3</v>
      </c>
      <c r="V282" s="152">
        <f>ROUND(E282*U282,2)</f>
        <v>25.15</v>
      </c>
      <c r="W282" s="152"/>
      <c r="X282" s="152" t="s">
        <v>128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129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1" outlineLevel="1" x14ac:dyDescent="0.25">
      <c r="A283" s="150"/>
      <c r="B283" s="151"/>
      <c r="C283" s="249" t="s">
        <v>370</v>
      </c>
      <c r="D283" s="250"/>
      <c r="E283" s="250"/>
      <c r="F283" s="250"/>
      <c r="G283" s="250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160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68" t="str">
        <f>C283</f>
        <v>Dodávka a montáž těsnícího pásu. Montáž naohýbaného a upraveného úžlabí včetně spojovacích prostředků. Bez dodávky úžlabního plechu.</v>
      </c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0"/>
      <c r="B284" s="151"/>
      <c r="C284" s="177" t="s">
        <v>371</v>
      </c>
      <c r="D284" s="153"/>
      <c r="E284" s="154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130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0"/>
      <c r="B285" s="151"/>
      <c r="C285" s="177" t="s">
        <v>372</v>
      </c>
      <c r="D285" s="153"/>
      <c r="E285" s="154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130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50"/>
      <c r="B286" s="151"/>
      <c r="C286" s="177" t="s">
        <v>373</v>
      </c>
      <c r="D286" s="153"/>
      <c r="E286" s="154">
        <v>83.82</v>
      </c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130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62">
        <v>45</v>
      </c>
      <c r="B287" s="163" t="s">
        <v>374</v>
      </c>
      <c r="C287" s="176" t="s">
        <v>577</v>
      </c>
      <c r="D287" s="164" t="s">
        <v>217</v>
      </c>
      <c r="E287" s="165">
        <v>91.74</v>
      </c>
      <c r="F287" s="166"/>
      <c r="G287" s="166">
        <f>ROUND(E287*F287,2)</f>
        <v>0</v>
      </c>
      <c r="H287" s="166">
        <v>97.88</v>
      </c>
      <c r="I287" s="166">
        <f>ROUND(E287*H287,2)</f>
        <v>8979.51</v>
      </c>
      <c r="J287" s="166">
        <v>148.12</v>
      </c>
      <c r="K287" s="166">
        <f>ROUND(E287*J287,2)</f>
        <v>13588.53</v>
      </c>
      <c r="L287" s="166">
        <v>21</v>
      </c>
      <c r="M287" s="166">
        <f>G287*(1+L287/100)</f>
        <v>0</v>
      </c>
      <c r="N287" s="166">
        <v>2.8400000000000001E-3</v>
      </c>
      <c r="O287" s="166">
        <f>ROUND(E287*N287,2)</f>
        <v>0.26</v>
      </c>
      <c r="P287" s="166">
        <v>0</v>
      </c>
      <c r="Q287" s="166">
        <f>ROUND(E287*P287,2)</f>
        <v>0</v>
      </c>
      <c r="R287" s="166"/>
      <c r="S287" s="166" t="s">
        <v>126</v>
      </c>
      <c r="T287" s="167" t="s">
        <v>127</v>
      </c>
      <c r="U287" s="152">
        <v>0.27</v>
      </c>
      <c r="V287" s="152">
        <f>ROUND(E287*U287,2)</f>
        <v>24.77</v>
      </c>
      <c r="W287" s="152"/>
      <c r="X287" s="152" t="s">
        <v>128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129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0"/>
      <c r="B288" s="151"/>
      <c r="C288" s="177" t="s">
        <v>375</v>
      </c>
      <c r="D288" s="153"/>
      <c r="E288" s="154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130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0"/>
      <c r="B289" s="151"/>
      <c r="C289" s="177" t="s">
        <v>376</v>
      </c>
      <c r="D289" s="153"/>
      <c r="E289" s="154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130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0"/>
      <c r="B290" s="151"/>
      <c r="C290" s="177" t="s">
        <v>377</v>
      </c>
      <c r="D290" s="153"/>
      <c r="E290" s="154">
        <v>91.74</v>
      </c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130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0.399999999999999" outlineLevel="1" x14ac:dyDescent="0.25">
      <c r="A291" s="162">
        <v>46</v>
      </c>
      <c r="B291" s="163" t="s">
        <v>378</v>
      </c>
      <c r="C291" s="176" t="s">
        <v>578</v>
      </c>
      <c r="D291" s="164" t="s">
        <v>217</v>
      </c>
      <c r="E291" s="165">
        <v>189</v>
      </c>
      <c r="F291" s="166"/>
      <c r="G291" s="166">
        <f>ROUND(E291*F291,2)</f>
        <v>0</v>
      </c>
      <c r="H291" s="166">
        <v>131.35</v>
      </c>
      <c r="I291" s="166">
        <f>ROUND(E291*H291,2)</f>
        <v>24825.15</v>
      </c>
      <c r="J291" s="166">
        <v>334.65</v>
      </c>
      <c r="K291" s="166">
        <f>ROUND(E291*J291,2)</f>
        <v>63248.85</v>
      </c>
      <c r="L291" s="166">
        <v>21</v>
      </c>
      <c r="M291" s="166">
        <f>G291*(1+L291/100)</f>
        <v>0</v>
      </c>
      <c r="N291" s="166">
        <v>3.7799999999999999E-3</v>
      </c>
      <c r="O291" s="166">
        <f>ROUND(E291*N291,2)</f>
        <v>0.71</v>
      </c>
      <c r="P291" s="166">
        <v>0</v>
      </c>
      <c r="Q291" s="166">
        <f>ROUND(E291*P291,2)</f>
        <v>0</v>
      </c>
      <c r="R291" s="166"/>
      <c r="S291" s="166" t="s">
        <v>126</v>
      </c>
      <c r="T291" s="167" t="s">
        <v>127</v>
      </c>
      <c r="U291" s="152">
        <v>0.64</v>
      </c>
      <c r="V291" s="152">
        <f>ROUND(E291*U291,2)</f>
        <v>120.96</v>
      </c>
      <c r="W291" s="152"/>
      <c r="X291" s="152" t="s">
        <v>128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129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50"/>
      <c r="B292" s="151"/>
      <c r="C292" s="177" t="s">
        <v>274</v>
      </c>
      <c r="D292" s="153"/>
      <c r="E292" s="154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130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0.399999999999999" outlineLevel="1" x14ac:dyDescent="0.25">
      <c r="A293" s="150"/>
      <c r="B293" s="151"/>
      <c r="C293" s="177" t="s">
        <v>564</v>
      </c>
      <c r="D293" s="153"/>
      <c r="E293" s="154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130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50"/>
      <c r="B294" s="151"/>
      <c r="C294" s="177" t="s">
        <v>276</v>
      </c>
      <c r="D294" s="153"/>
      <c r="E294" s="154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130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50"/>
      <c r="B295" s="151"/>
      <c r="C295" s="177" t="s">
        <v>277</v>
      </c>
      <c r="D295" s="153"/>
      <c r="E295" s="154">
        <v>9</v>
      </c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130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0"/>
      <c r="B296" s="151"/>
      <c r="C296" s="177" t="s">
        <v>278</v>
      </c>
      <c r="D296" s="153"/>
      <c r="E296" s="154">
        <v>10</v>
      </c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130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50"/>
      <c r="B297" s="151"/>
      <c r="C297" s="177" t="s">
        <v>279</v>
      </c>
      <c r="D297" s="153"/>
      <c r="E297" s="154">
        <v>36</v>
      </c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130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50"/>
      <c r="B298" s="151"/>
      <c r="C298" s="177" t="s">
        <v>280</v>
      </c>
      <c r="D298" s="153"/>
      <c r="E298" s="154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130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50"/>
      <c r="B299" s="151"/>
      <c r="C299" s="177" t="s">
        <v>281</v>
      </c>
      <c r="D299" s="153"/>
      <c r="E299" s="154">
        <v>15</v>
      </c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130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50"/>
      <c r="B300" s="151"/>
      <c r="C300" s="177" t="s">
        <v>282</v>
      </c>
      <c r="D300" s="153"/>
      <c r="E300" s="154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130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5">
      <c r="A301" s="150"/>
      <c r="B301" s="151"/>
      <c r="C301" s="177" t="s">
        <v>277</v>
      </c>
      <c r="D301" s="153"/>
      <c r="E301" s="154">
        <v>9</v>
      </c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130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50"/>
      <c r="B302" s="151"/>
      <c r="C302" s="177" t="s">
        <v>283</v>
      </c>
      <c r="D302" s="153"/>
      <c r="E302" s="154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130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50"/>
      <c r="B303" s="151"/>
      <c r="C303" s="177" t="s">
        <v>284</v>
      </c>
      <c r="D303" s="153"/>
      <c r="E303" s="154">
        <v>50</v>
      </c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130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50"/>
      <c r="B304" s="151"/>
      <c r="C304" s="177" t="s">
        <v>285</v>
      </c>
      <c r="D304" s="153"/>
      <c r="E304" s="154">
        <v>60</v>
      </c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130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5">
      <c r="A305" s="162">
        <v>47</v>
      </c>
      <c r="B305" s="163" t="s">
        <v>379</v>
      </c>
      <c r="C305" s="176" t="s">
        <v>380</v>
      </c>
      <c r="D305" s="164" t="s">
        <v>125</v>
      </c>
      <c r="E305" s="165">
        <v>34</v>
      </c>
      <c r="F305" s="166"/>
      <c r="G305" s="166">
        <f>ROUND(E305*F305,2)</f>
        <v>0</v>
      </c>
      <c r="H305" s="166">
        <v>34.76</v>
      </c>
      <c r="I305" s="166">
        <f>ROUND(E305*H305,2)</f>
        <v>1181.8399999999999</v>
      </c>
      <c r="J305" s="166">
        <v>145.24</v>
      </c>
      <c r="K305" s="166">
        <f>ROUND(E305*J305,2)</f>
        <v>4938.16</v>
      </c>
      <c r="L305" s="166">
        <v>21</v>
      </c>
      <c r="M305" s="166">
        <f>G305*(1+L305/100)</f>
        <v>0</v>
      </c>
      <c r="N305" s="166">
        <v>1E-4</v>
      </c>
      <c r="O305" s="166">
        <f>ROUND(E305*N305,2)</f>
        <v>0</v>
      </c>
      <c r="P305" s="166">
        <v>0</v>
      </c>
      <c r="Q305" s="166">
        <f>ROUND(E305*P305,2)</f>
        <v>0</v>
      </c>
      <c r="R305" s="166"/>
      <c r="S305" s="166" t="s">
        <v>126</v>
      </c>
      <c r="T305" s="167" t="s">
        <v>127</v>
      </c>
      <c r="U305" s="152">
        <v>0.26</v>
      </c>
      <c r="V305" s="152">
        <f>ROUND(E305*U305,2)</f>
        <v>8.84</v>
      </c>
      <c r="W305" s="152"/>
      <c r="X305" s="152" t="s">
        <v>128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129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50"/>
      <c r="B306" s="151"/>
      <c r="C306" s="177" t="s">
        <v>381</v>
      </c>
      <c r="D306" s="153"/>
      <c r="E306" s="154">
        <v>34</v>
      </c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130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5">
      <c r="A307" s="162">
        <v>48</v>
      </c>
      <c r="B307" s="163" t="s">
        <v>382</v>
      </c>
      <c r="C307" s="176" t="s">
        <v>579</v>
      </c>
      <c r="D307" s="164" t="s">
        <v>217</v>
      </c>
      <c r="E307" s="165">
        <v>181.79</v>
      </c>
      <c r="F307" s="166"/>
      <c r="G307" s="166">
        <f>ROUND(E307*F307,2)</f>
        <v>0</v>
      </c>
      <c r="H307" s="166">
        <v>282.95999999999998</v>
      </c>
      <c r="I307" s="166">
        <f>ROUND(E307*H307,2)</f>
        <v>51439.3</v>
      </c>
      <c r="J307" s="166">
        <v>329.04</v>
      </c>
      <c r="K307" s="166">
        <f>ROUND(E307*J307,2)</f>
        <v>59816.18</v>
      </c>
      <c r="L307" s="166">
        <v>21</v>
      </c>
      <c r="M307" s="166">
        <f>G307*(1+L307/100)</f>
        <v>0</v>
      </c>
      <c r="N307" s="166">
        <v>2.4099999999999998E-3</v>
      </c>
      <c r="O307" s="166">
        <f>ROUND(E307*N307,2)</f>
        <v>0.44</v>
      </c>
      <c r="P307" s="166">
        <v>0</v>
      </c>
      <c r="Q307" s="166">
        <f>ROUND(E307*P307,2)</f>
        <v>0</v>
      </c>
      <c r="R307" s="166"/>
      <c r="S307" s="166" t="s">
        <v>126</v>
      </c>
      <c r="T307" s="167" t="s">
        <v>127</v>
      </c>
      <c r="U307" s="152">
        <v>0.7</v>
      </c>
      <c r="V307" s="152">
        <f>ROUND(E307*U307,2)</f>
        <v>127.25</v>
      </c>
      <c r="W307" s="152"/>
      <c r="X307" s="152" t="s">
        <v>128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129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0"/>
      <c r="B308" s="151"/>
      <c r="C308" s="177" t="s">
        <v>383</v>
      </c>
      <c r="D308" s="153"/>
      <c r="E308" s="154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130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5">
      <c r="A309" s="150"/>
      <c r="B309" s="151"/>
      <c r="C309" s="177" t="s">
        <v>346</v>
      </c>
      <c r="D309" s="153"/>
      <c r="E309" s="154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130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5">
      <c r="A310" s="150"/>
      <c r="B310" s="151"/>
      <c r="C310" s="177" t="s">
        <v>384</v>
      </c>
      <c r="D310" s="153"/>
      <c r="E310" s="154">
        <v>181.79</v>
      </c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130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62">
        <v>49</v>
      </c>
      <c r="B311" s="163" t="s">
        <v>385</v>
      </c>
      <c r="C311" s="176" t="s">
        <v>386</v>
      </c>
      <c r="D311" s="164" t="s">
        <v>144</v>
      </c>
      <c r="E311" s="165">
        <v>2057.1999999999998</v>
      </c>
      <c r="F311" s="166"/>
      <c r="G311" s="166">
        <f>ROUND(E311*F311,2)</f>
        <v>0</v>
      </c>
      <c r="H311" s="166">
        <v>189.84</v>
      </c>
      <c r="I311" s="166">
        <f>ROUND(E311*H311,2)</f>
        <v>390538.85</v>
      </c>
      <c r="J311" s="166">
        <v>96.16</v>
      </c>
      <c r="K311" s="166">
        <f>ROUND(E311*J311,2)</f>
        <v>197820.35</v>
      </c>
      <c r="L311" s="166">
        <v>21</v>
      </c>
      <c r="M311" s="166">
        <f>G311*(1+L311/100)</f>
        <v>0</v>
      </c>
      <c r="N311" s="166">
        <v>6.0999999999999997E-4</v>
      </c>
      <c r="O311" s="166">
        <f>ROUND(E311*N311,2)</f>
        <v>1.25</v>
      </c>
      <c r="P311" s="166">
        <v>0</v>
      </c>
      <c r="Q311" s="166">
        <f>ROUND(E311*P311,2)</f>
        <v>0</v>
      </c>
      <c r="R311" s="166"/>
      <c r="S311" s="166" t="s">
        <v>126</v>
      </c>
      <c r="T311" s="167" t="s">
        <v>127</v>
      </c>
      <c r="U311" s="152">
        <v>0.17</v>
      </c>
      <c r="V311" s="152">
        <f>ROUND(E311*U311,2)</f>
        <v>349.72</v>
      </c>
      <c r="W311" s="152"/>
      <c r="X311" s="152" t="s">
        <v>128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129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50"/>
      <c r="B312" s="151"/>
      <c r="C312" s="249" t="s">
        <v>387</v>
      </c>
      <c r="D312" s="250"/>
      <c r="E312" s="250"/>
      <c r="F312" s="250"/>
      <c r="G312" s="250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160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4" customHeight="1" outlineLevel="1" x14ac:dyDescent="0.25">
      <c r="A313" s="150"/>
      <c r="B313" s="151"/>
      <c r="C313" s="177" t="s">
        <v>388</v>
      </c>
      <c r="D313" s="153"/>
      <c r="E313" s="154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130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0.399999999999999" outlineLevel="1" x14ac:dyDescent="0.25">
      <c r="A314" s="150"/>
      <c r="B314" s="151"/>
      <c r="C314" s="177" t="s">
        <v>389</v>
      </c>
      <c r="D314" s="153"/>
      <c r="E314" s="154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130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50"/>
      <c r="B315" s="151"/>
      <c r="C315" s="177" t="s">
        <v>332</v>
      </c>
      <c r="D315" s="153"/>
      <c r="E315" s="154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130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0.399999999999999" outlineLevel="1" x14ac:dyDescent="0.25">
      <c r="A316" s="150"/>
      <c r="B316" s="151"/>
      <c r="C316" s="177" t="s">
        <v>390</v>
      </c>
      <c r="D316" s="153"/>
      <c r="E316" s="154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130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0.399999999999999" outlineLevel="1" x14ac:dyDescent="0.25">
      <c r="A317" s="150"/>
      <c r="B317" s="151"/>
      <c r="C317" s="177" t="s">
        <v>391</v>
      </c>
      <c r="D317" s="153"/>
      <c r="E317" s="154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130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5">
      <c r="A318" s="150"/>
      <c r="B318" s="151"/>
      <c r="C318" s="177" t="s">
        <v>336</v>
      </c>
      <c r="D318" s="153"/>
      <c r="E318" s="154">
        <v>2057.1999999999998</v>
      </c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130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5">
      <c r="A319" s="162">
        <v>50</v>
      </c>
      <c r="B319" s="163" t="s">
        <v>392</v>
      </c>
      <c r="C319" s="176" t="s">
        <v>393</v>
      </c>
      <c r="D319" s="164" t="s">
        <v>288</v>
      </c>
      <c r="E319" s="165">
        <v>44.49</v>
      </c>
      <c r="F319" s="166"/>
      <c r="G319" s="166">
        <f>ROUND(E319*F319,2)</f>
        <v>0</v>
      </c>
      <c r="H319" s="166">
        <v>0</v>
      </c>
      <c r="I319" s="166">
        <f>ROUND(E319*H319,2)</f>
        <v>0</v>
      </c>
      <c r="J319" s="166">
        <v>1996</v>
      </c>
      <c r="K319" s="166">
        <f>ROUND(E319*J319,2)</f>
        <v>88802.04</v>
      </c>
      <c r="L319" s="166">
        <v>21</v>
      </c>
      <c r="M319" s="166">
        <f>G319*(1+L319/100)</f>
        <v>0</v>
      </c>
      <c r="N319" s="166">
        <v>0</v>
      </c>
      <c r="O319" s="166">
        <f>ROUND(E319*N319,2)</f>
        <v>0</v>
      </c>
      <c r="P319" s="166">
        <v>0</v>
      </c>
      <c r="Q319" s="166">
        <f>ROUND(E319*P319,2)</f>
        <v>0</v>
      </c>
      <c r="R319" s="166"/>
      <c r="S319" s="166" t="s">
        <v>126</v>
      </c>
      <c r="T319" s="167" t="s">
        <v>127</v>
      </c>
      <c r="U319" s="152">
        <v>4.95</v>
      </c>
      <c r="V319" s="152">
        <f>ROUND(E319*U319,2)</f>
        <v>220.23</v>
      </c>
      <c r="W319" s="152"/>
      <c r="X319" s="152" t="s">
        <v>128</v>
      </c>
      <c r="Y319" s="147"/>
      <c r="Z319" s="147"/>
      <c r="AA319" s="147"/>
      <c r="AB319" s="147"/>
      <c r="AC319" s="147"/>
      <c r="AD319" s="147"/>
      <c r="AE319" s="147"/>
      <c r="AF319" s="147"/>
      <c r="AG319" s="147" t="s">
        <v>129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50"/>
      <c r="B320" s="151"/>
      <c r="C320" s="177" t="s">
        <v>394</v>
      </c>
      <c r="D320" s="153"/>
      <c r="E320" s="154">
        <v>44.49</v>
      </c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130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5">
      <c r="A321" s="162">
        <v>51</v>
      </c>
      <c r="B321" s="163" t="s">
        <v>395</v>
      </c>
      <c r="C321" s="176" t="s">
        <v>396</v>
      </c>
      <c r="D321" s="164" t="s">
        <v>125</v>
      </c>
      <c r="E321" s="165">
        <v>17</v>
      </c>
      <c r="F321" s="166"/>
      <c r="G321" s="166">
        <f>ROUND(E321*F321,2)</f>
        <v>0</v>
      </c>
      <c r="H321" s="166">
        <v>0</v>
      </c>
      <c r="I321" s="166">
        <f>ROUND(E321*H321,2)</f>
        <v>0</v>
      </c>
      <c r="J321" s="166">
        <v>435</v>
      </c>
      <c r="K321" s="166">
        <f>ROUND(E321*J321,2)</f>
        <v>7395</v>
      </c>
      <c r="L321" s="166">
        <v>21</v>
      </c>
      <c r="M321" s="166">
        <f>G321*(1+L321/100)</f>
        <v>0</v>
      </c>
      <c r="N321" s="166">
        <v>0</v>
      </c>
      <c r="O321" s="166">
        <f>ROUND(E321*N321,2)</f>
        <v>0</v>
      </c>
      <c r="P321" s="166">
        <v>0</v>
      </c>
      <c r="Q321" s="166">
        <f>ROUND(E321*P321,2)</f>
        <v>0</v>
      </c>
      <c r="R321" s="166"/>
      <c r="S321" s="166" t="s">
        <v>397</v>
      </c>
      <c r="T321" s="167" t="s">
        <v>327</v>
      </c>
      <c r="U321" s="152">
        <v>0</v>
      </c>
      <c r="V321" s="152">
        <f>ROUND(E321*U321,2)</f>
        <v>0</v>
      </c>
      <c r="W321" s="152"/>
      <c r="X321" s="152" t="s">
        <v>128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129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5">
      <c r="A322" s="150"/>
      <c r="B322" s="151"/>
      <c r="C322" s="177" t="s">
        <v>368</v>
      </c>
      <c r="D322" s="153"/>
      <c r="E322" s="154">
        <v>17</v>
      </c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130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62">
        <v>52</v>
      </c>
      <c r="B323" s="163" t="s">
        <v>398</v>
      </c>
      <c r="C323" s="176" t="s">
        <v>580</v>
      </c>
      <c r="D323" s="164" t="s">
        <v>217</v>
      </c>
      <c r="E323" s="165">
        <v>88.010999999999996</v>
      </c>
      <c r="F323" s="166"/>
      <c r="G323" s="166">
        <f>ROUND(E323*F323,2)</f>
        <v>0</v>
      </c>
      <c r="H323" s="166">
        <v>146</v>
      </c>
      <c r="I323" s="166">
        <f>ROUND(E323*H323,2)</f>
        <v>12849.61</v>
      </c>
      <c r="J323" s="166">
        <v>0</v>
      </c>
      <c r="K323" s="166">
        <f>ROUND(E323*J323,2)</f>
        <v>0</v>
      </c>
      <c r="L323" s="166">
        <v>21</v>
      </c>
      <c r="M323" s="166">
        <f>G323*(1+L323/100)</f>
        <v>0</v>
      </c>
      <c r="N323" s="166">
        <v>1.9499999999999999E-3</v>
      </c>
      <c r="O323" s="166">
        <f>ROUND(E323*N323,2)</f>
        <v>0.17</v>
      </c>
      <c r="P323" s="166">
        <v>0</v>
      </c>
      <c r="Q323" s="166">
        <f>ROUND(E323*P323,2)</f>
        <v>0</v>
      </c>
      <c r="R323" s="166" t="s">
        <v>399</v>
      </c>
      <c r="S323" s="166" t="s">
        <v>126</v>
      </c>
      <c r="T323" s="167" t="s">
        <v>127</v>
      </c>
      <c r="U323" s="152">
        <v>0</v>
      </c>
      <c r="V323" s="152">
        <f>ROUND(E323*U323,2)</f>
        <v>0</v>
      </c>
      <c r="W323" s="152"/>
      <c r="X323" s="152" t="s">
        <v>400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401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5">
      <c r="A324" s="150"/>
      <c r="B324" s="151"/>
      <c r="C324" s="177" t="s">
        <v>402</v>
      </c>
      <c r="D324" s="153"/>
      <c r="E324" s="154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130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0"/>
      <c r="B325" s="151"/>
      <c r="C325" s="177" t="s">
        <v>403</v>
      </c>
      <c r="D325" s="153"/>
      <c r="E325" s="154">
        <v>88.010999999999996</v>
      </c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130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62">
        <v>53</v>
      </c>
      <c r="B326" s="163" t="s">
        <v>404</v>
      </c>
      <c r="C326" s="176" t="s">
        <v>581</v>
      </c>
      <c r="D326" s="164" t="s">
        <v>125</v>
      </c>
      <c r="E326" s="165">
        <v>16</v>
      </c>
      <c r="F326" s="166"/>
      <c r="G326" s="166">
        <f>ROUND(E326*F326,2)</f>
        <v>0</v>
      </c>
      <c r="H326" s="166">
        <v>290</v>
      </c>
      <c r="I326" s="166">
        <f>ROUND(E326*H326,2)</f>
        <v>4640</v>
      </c>
      <c r="J326" s="166">
        <v>0</v>
      </c>
      <c r="K326" s="166">
        <f>ROUND(E326*J326,2)</f>
        <v>0</v>
      </c>
      <c r="L326" s="166">
        <v>21</v>
      </c>
      <c r="M326" s="166">
        <f>G326*(1+L326/100)</f>
        <v>0</v>
      </c>
      <c r="N326" s="166">
        <v>8.0000000000000004E-4</v>
      </c>
      <c r="O326" s="166">
        <f>ROUND(E326*N326,2)</f>
        <v>0.01</v>
      </c>
      <c r="P326" s="166">
        <v>0</v>
      </c>
      <c r="Q326" s="166">
        <f>ROUND(E326*P326,2)</f>
        <v>0</v>
      </c>
      <c r="R326" s="166" t="s">
        <v>399</v>
      </c>
      <c r="S326" s="166" t="s">
        <v>126</v>
      </c>
      <c r="T326" s="167" t="s">
        <v>127</v>
      </c>
      <c r="U326" s="152">
        <v>0</v>
      </c>
      <c r="V326" s="152">
        <f>ROUND(E326*U326,2)</f>
        <v>0</v>
      </c>
      <c r="W326" s="152"/>
      <c r="X326" s="152" t="s">
        <v>400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401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5">
      <c r="A327" s="150"/>
      <c r="B327" s="151"/>
      <c r="C327" s="177" t="s">
        <v>343</v>
      </c>
      <c r="D327" s="153"/>
      <c r="E327" s="154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130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5">
      <c r="A328" s="150"/>
      <c r="B328" s="151"/>
      <c r="C328" s="177" t="s">
        <v>344</v>
      </c>
      <c r="D328" s="153"/>
      <c r="E328" s="154">
        <v>16</v>
      </c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130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5">
      <c r="A329" s="162">
        <v>54</v>
      </c>
      <c r="B329" s="163" t="s">
        <v>405</v>
      </c>
      <c r="C329" s="176" t="s">
        <v>582</v>
      </c>
      <c r="D329" s="164" t="s">
        <v>125</v>
      </c>
      <c r="E329" s="165">
        <v>34</v>
      </c>
      <c r="F329" s="166"/>
      <c r="G329" s="166">
        <f>ROUND(E329*F329,2)</f>
        <v>0</v>
      </c>
      <c r="H329" s="166">
        <v>281.5</v>
      </c>
      <c r="I329" s="166">
        <f>ROUND(E329*H329,2)</f>
        <v>9571</v>
      </c>
      <c r="J329" s="166">
        <v>0</v>
      </c>
      <c r="K329" s="166">
        <f>ROUND(E329*J329,2)</f>
        <v>0</v>
      </c>
      <c r="L329" s="166">
        <v>21</v>
      </c>
      <c r="M329" s="166">
        <f>G329*(1+L329/100)</f>
        <v>0</v>
      </c>
      <c r="N329" s="166">
        <v>5.0000000000000001E-4</v>
      </c>
      <c r="O329" s="166">
        <f>ROUND(E329*N329,2)</f>
        <v>0.02</v>
      </c>
      <c r="P329" s="166">
        <v>0</v>
      </c>
      <c r="Q329" s="166">
        <f>ROUND(E329*P329,2)</f>
        <v>0</v>
      </c>
      <c r="R329" s="166" t="s">
        <v>399</v>
      </c>
      <c r="S329" s="166" t="s">
        <v>126</v>
      </c>
      <c r="T329" s="167" t="s">
        <v>127</v>
      </c>
      <c r="U329" s="152">
        <v>0</v>
      </c>
      <c r="V329" s="152">
        <f>ROUND(E329*U329,2)</f>
        <v>0</v>
      </c>
      <c r="W329" s="152"/>
      <c r="X329" s="152" t="s">
        <v>400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401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50"/>
      <c r="B330" s="151"/>
      <c r="C330" s="177" t="s">
        <v>381</v>
      </c>
      <c r="D330" s="153"/>
      <c r="E330" s="154">
        <v>34</v>
      </c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130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x14ac:dyDescent="0.25">
      <c r="A331" s="156" t="s">
        <v>121</v>
      </c>
      <c r="B331" s="157" t="s">
        <v>85</v>
      </c>
      <c r="C331" s="175" t="s">
        <v>86</v>
      </c>
      <c r="D331" s="158"/>
      <c r="E331" s="159"/>
      <c r="F331" s="160"/>
      <c r="G331" s="160">
        <f>SUMIF(AG332:AG339,"&lt;&gt;NOR",G332:G339)</f>
        <v>0</v>
      </c>
      <c r="H331" s="160"/>
      <c r="I331" s="160">
        <f>SUM(I332:I339)</f>
        <v>62398.8</v>
      </c>
      <c r="J331" s="160"/>
      <c r="K331" s="160">
        <f>SUM(K332:K339)</f>
        <v>15029.83</v>
      </c>
      <c r="L331" s="160"/>
      <c r="M331" s="160">
        <f>SUM(M332:M339)</f>
        <v>0</v>
      </c>
      <c r="N331" s="160"/>
      <c r="O331" s="160">
        <f>SUM(O332:O339)</f>
        <v>0.17</v>
      </c>
      <c r="P331" s="160"/>
      <c r="Q331" s="160">
        <f>SUM(Q332:Q339)</f>
        <v>0</v>
      </c>
      <c r="R331" s="160"/>
      <c r="S331" s="160"/>
      <c r="T331" s="161"/>
      <c r="U331" s="155"/>
      <c r="V331" s="155">
        <f>SUM(V332:V339)</f>
        <v>31.55</v>
      </c>
      <c r="W331" s="155"/>
      <c r="X331" s="155"/>
      <c r="AG331" t="s">
        <v>122</v>
      </c>
    </row>
    <row r="332" spans="1:60" outlineLevel="1" x14ac:dyDescent="0.25">
      <c r="A332" s="162">
        <v>55</v>
      </c>
      <c r="B332" s="163" t="s">
        <v>406</v>
      </c>
      <c r="C332" s="176" t="s">
        <v>407</v>
      </c>
      <c r="D332" s="164" t="s">
        <v>125</v>
      </c>
      <c r="E332" s="165">
        <v>18</v>
      </c>
      <c r="F332" s="166"/>
      <c r="G332" s="166">
        <f>ROUND(E332*F332,2)</f>
        <v>0</v>
      </c>
      <c r="H332" s="166">
        <v>6.6</v>
      </c>
      <c r="I332" s="166">
        <f>ROUND(E332*H332,2)</f>
        <v>118.8</v>
      </c>
      <c r="J332" s="166">
        <v>824.4</v>
      </c>
      <c r="K332" s="166">
        <f>ROUND(E332*J332,2)</f>
        <v>14839.2</v>
      </c>
      <c r="L332" s="166">
        <v>21</v>
      </c>
      <c r="M332" s="166">
        <f>G332*(1+L332/100)</f>
        <v>0</v>
      </c>
      <c r="N332" s="166">
        <v>2.7999999999999998E-4</v>
      </c>
      <c r="O332" s="166">
        <f>ROUND(E332*N332,2)</f>
        <v>0.01</v>
      </c>
      <c r="P332" s="166">
        <v>0</v>
      </c>
      <c r="Q332" s="166">
        <f>ROUND(E332*P332,2)</f>
        <v>0</v>
      </c>
      <c r="R332" s="166"/>
      <c r="S332" s="166" t="s">
        <v>126</v>
      </c>
      <c r="T332" s="167" t="s">
        <v>127</v>
      </c>
      <c r="U332" s="152">
        <v>1.73</v>
      </c>
      <c r="V332" s="152">
        <f>ROUND(E332*U332,2)</f>
        <v>31.14</v>
      </c>
      <c r="W332" s="152"/>
      <c r="X332" s="152" t="s">
        <v>128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129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0"/>
      <c r="B333" s="151"/>
      <c r="C333" s="177" t="s">
        <v>269</v>
      </c>
      <c r="D333" s="153"/>
      <c r="E333" s="154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130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50"/>
      <c r="B334" s="151"/>
      <c r="C334" s="177" t="s">
        <v>565</v>
      </c>
      <c r="D334" s="153"/>
      <c r="E334" s="154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130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0"/>
      <c r="B335" s="151"/>
      <c r="C335" s="177" t="s">
        <v>271</v>
      </c>
      <c r="D335" s="153"/>
      <c r="E335" s="154">
        <v>18</v>
      </c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130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62">
        <v>56</v>
      </c>
      <c r="B336" s="163" t="s">
        <v>408</v>
      </c>
      <c r="C336" s="176" t="s">
        <v>409</v>
      </c>
      <c r="D336" s="164" t="s">
        <v>288</v>
      </c>
      <c r="E336" s="165">
        <v>0.16900000000000001</v>
      </c>
      <c r="F336" s="166"/>
      <c r="G336" s="166">
        <f>ROUND(E336*F336,2)</f>
        <v>0</v>
      </c>
      <c r="H336" s="166">
        <v>0</v>
      </c>
      <c r="I336" s="166">
        <f>ROUND(E336*H336,2)</f>
        <v>0</v>
      </c>
      <c r="J336" s="166">
        <v>1128</v>
      </c>
      <c r="K336" s="166">
        <f>ROUND(E336*J336,2)</f>
        <v>190.63</v>
      </c>
      <c r="L336" s="166">
        <v>21</v>
      </c>
      <c r="M336" s="166">
        <f>G336*(1+L336/100)</f>
        <v>0</v>
      </c>
      <c r="N336" s="166">
        <v>0</v>
      </c>
      <c r="O336" s="166">
        <f>ROUND(E336*N336,2)</f>
        <v>0</v>
      </c>
      <c r="P336" s="166">
        <v>0</v>
      </c>
      <c r="Q336" s="166">
        <f>ROUND(E336*P336,2)</f>
        <v>0</v>
      </c>
      <c r="R336" s="166"/>
      <c r="S336" s="166" t="s">
        <v>126</v>
      </c>
      <c r="T336" s="167" t="s">
        <v>127</v>
      </c>
      <c r="U336" s="152">
        <v>2.4500000000000002</v>
      </c>
      <c r="V336" s="152">
        <f>ROUND(E336*U336,2)</f>
        <v>0.41</v>
      </c>
      <c r="W336" s="152"/>
      <c r="X336" s="152" t="s">
        <v>128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129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0"/>
      <c r="B337" s="151"/>
      <c r="C337" s="177" t="s">
        <v>410</v>
      </c>
      <c r="D337" s="153"/>
      <c r="E337" s="154">
        <v>0.16900000000000001</v>
      </c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130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62">
        <v>57</v>
      </c>
      <c r="B338" s="163" t="s">
        <v>411</v>
      </c>
      <c r="C338" s="176" t="s">
        <v>412</v>
      </c>
      <c r="D338" s="164" t="s">
        <v>125</v>
      </c>
      <c r="E338" s="165">
        <v>18</v>
      </c>
      <c r="F338" s="166"/>
      <c r="G338" s="166">
        <f>ROUND(E338*F338,2)</f>
        <v>0</v>
      </c>
      <c r="H338" s="166">
        <v>3460</v>
      </c>
      <c r="I338" s="166">
        <f>ROUND(E338*H338,2)</f>
        <v>62280</v>
      </c>
      <c r="J338" s="166">
        <v>0</v>
      </c>
      <c r="K338" s="166">
        <f>ROUND(E338*J338,2)</f>
        <v>0</v>
      </c>
      <c r="L338" s="166">
        <v>21</v>
      </c>
      <c r="M338" s="166">
        <f>G338*(1+L338/100)</f>
        <v>0</v>
      </c>
      <c r="N338" s="166">
        <v>9.1000000000000004E-3</v>
      </c>
      <c r="O338" s="166">
        <f>ROUND(E338*N338,2)</f>
        <v>0.16</v>
      </c>
      <c r="P338" s="166">
        <v>0</v>
      </c>
      <c r="Q338" s="166">
        <f>ROUND(E338*P338,2)</f>
        <v>0</v>
      </c>
      <c r="R338" s="166" t="s">
        <v>399</v>
      </c>
      <c r="S338" s="166" t="s">
        <v>126</v>
      </c>
      <c r="T338" s="167" t="s">
        <v>127</v>
      </c>
      <c r="U338" s="152">
        <v>0</v>
      </c>
      <c r="V338" s="152">
        <f>ROUND(E338*U338,2)</f>
        <v>0</v>
      </c>
      <c r="W338" s="152"/>
      <c r="X338" s="152" t="s">
        <v>400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401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50"/>
      <c r="B339" s="151"/>
      <c r="C339" s="177" t="s">
        <v>413</v>
      </c>
      <c r="D339" s="153"/>
      <c r="E339" s="154">
        <v>18</v>
      </c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130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x14ac:dyDescent="0.25">
      <c r="A340" s="156" t="s">
        <v>121</v>
      </c>
      <c r="B340" s="157" t="s">
        <v>87</v>
      </c>
      <c r="C340" s="175" t="s">
        <v>88</v>
      </c>
      <c r="D340" s="158"/>
      <c r="E340" s="159"/>
      <c r="F340" s="160"/>
      <c r="G340" s="160">
        <f>SUMIF(AG341:AG344,"&lt;&gt;NOR",G341:G344)</f>
        <v>0</v>
      </c>
      <c r="H340" s="160"/>
      <c r="I340" s="160">
        <f>SUM(I341:I344)</f>
        <v>0</v>
      </c>
      <c r="J340" s="160"/>
      <c r="K340" s="160">
        <f>SUM(K341:K344)</f>
        <v>8379</v>
      </c>
      <c r="L340" s="160"/>
      <c r="M340" s="160">
        <f>SUM(M341:M344)</f>
        <v>0</v>
      </c>
      <c r="N340" s="160"/>
      <c r="O340" s="160">
        <f>SUM(O341:O344)</f>
        <v>0</v>
      </c>
      <c r="P340" s="160"/>
      <c r="Q340" s="160">
        <f>SUM(Q341:Q344)</f>
        <v>0</v>
      </c>
      <c r="R340" s="160"/>
      <c r="S340" s="160"/>
      <c r="T340" s="161"/>
      <c r="U340" s="155"/>
      <c r="V340" s="155">
        <f>SUM(V341:V344)</f>
        <v>19.25</v>
      </c>
      <c r="W340" s="155"/>
      <c r="X340" s="155"/>
      <c r="AG340" t="s">
        <v>122</v>
      </c>
    </row>
    <row r="341" spans="1:60" outlineLevel="1" x14ac:dyDescent="0.25">
      <c r="A341" s="162">
        <v>58</v>
      </c>
      <c r="B341" s="163" t="s">
        <v>414</v>
      </c>
      <c r="C341" s="176" t="s">
        <v>415</v>
      </c>
      <c r="D341" s="164" t="s">
        <v>217</v>
      </c>
      <c r="E341" s="165">
        <v>7</v>
      </c>
      <c r="F341" s="166"/>
      <c r="G341" s="166">
        <f>ROUND(E341*F341,2)</f>
        <v>0</v>
      </c>
      <c r="H341" s="166">
        <v>0</v>
      </c>
      <c r="I341" s="166">
        <f>ROUND(E341*H341,2)</f>
        <v>0</v>
      </c>
      <c r="J341" s="166">
        <v>1197</v>
      </c>
      <c r="K341" s="166">
        <f>ROUND(E341*J341,2)</f>
        <v>8379</v>
      </c>
      <c r="L341" s="166">
        <v>21</v>
      </c>
      <c r="M341" s="166">
        <f>G341*(1+L341/100)</f>
        <v>0</v>
      </c>
      <c r="N341" s="166">
        <v>0</v>
      </c>
      <c r="O341" s="166">
        <f>ROUND(E341*N341,2)</f>
        <v>0</v>
      </c>
      <c r="P341" s="166">
        <v>0</v>
      </c>
      <c r="Q341" s="166">
        <f>ROUND(E341*P341,2)</f>
        <v>0</v>
      </c>
      <c r="R341" s="166"/>
      <c r="S341" s="166" t="s">
        <v>126</v>
      </c>
      <c r="T341" s="167" t="s">
        <v>127</v>
      </c>
      <c r="U341" s="152">
        <v>2.75</v>
      </c>
      <c r="V341" s="152">
        <f>ROUND(E341*U341,2)</f>
        <v>19.25</v>
      </c>
      <c r="W341" s="152"/>
      <c r="X341" s="152" t="s">
        <v>128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129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5">
      <c r="A342" s="150"/>
      <c r="B342" s="151"/>
      <c r="C342" s="249" t="s">
        <v>416</v>
      </c>
      <c r="D342" s="250"/>
      <c r="E342" s="250"/>
      <c r="F342" s="250"/>
      <c r="G342" s="250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160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50"/>
      <c r="B343" s="151"/>
      <c r="C343" s="177" t="s">
        <v>417</v>
      </c>
      <c r="D343" s="153"/>
      <c r="E343" s="154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130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50"/>
      <c r="B344" s="151"/>
      <c r="C344" s="177" t="s">
        <v>418</v>
      </c>
      <c r="D344" s="153"/>
      <c r="E344" s="154">
        <v>7</v>
      </c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130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x14ac:dyDescent="0.25">
      <c r="A345" s="156" t="s">
        <v>121</v>
      </c>
      <c r="B345" s="157" t="s">
        <v>89</v>
      </c>
      <c r="C345" s="175" t="s">
        <v>90</v>
      </c>
      <c r="D345" s="158"/>
      <c r="E345" s="159"/>
      <c r="F345" s="160"/>
      <c r="G345" s="160">
        <f>SUMIF(AG346:AG352,"&lt;&gt;NOR",G346:G352)</f>
        <v>0</v>
      </c>
      <c r="H345" s="160"/>
      <c r="I345" s="160">
        <f>SUM(I346:I352)</f>
        <v>0</v>
      </c>
      <c r="J345" s="160"/>
      <c r="K345" s="160">
        <f>SUM(K346:K352)</f>
        <v>27000</v>
      </c>
      <c r="L345" s="160"/>
      <c r="M345" s="160">
        <f>SUM(M346:M352)</f>
        <v>0</v>
      </c>
      <c r="N345" s="160"/>
      <c r="O345" s="160">
        <f>SUM(O346:O352)</f>
        <v>0</v>
      </c>
      <c r="P345" s="160"/>
      <c r="Q345" s="160">
        <f>SUM(Q346:Q352)</f>
        <v>0</v>
      </c>
      <c r="R345" s="160"/>
      <c r="S345" s="160"/>
      <c r="T345" s="161"/>
      <c r="U345" s="155"/>
      <c r="V345" s="155">
        <f>SUM(V346:V352)</f>
        <v>0</v>
      </c>
      <c r="W345" s="155"/>
      <c r="X345" s="155"/>
      <c r="AG345" t="s">
        <v>122</v>
      </c>
    </row>
    <row r="346" spans="1:60" outlineLevel="1" x14ac:dyDescent="0.25">
      <c r="A346" s="162">
        <v>59</v>
      </c>
      <c r="B346" s="163" t="s">
        <v>55</v>
      </c>
      <c r="C346" s="176" t="s">
        <v>419</v>
      </c>
      <c r="D346" s="164" t="s">
        <v>326</v>
      </c>
      <c r="E346" s="165">
        <v>1</v>
      </c>
      <c r="F346" s="166"/>
      <c r="G346" s="166">
        <f>ROUND(E346*F346,2)</f>
        <v>0</v>
      </c>
      <c r="H346" s="166">
        <v>0</v>
      </c>
      <c r="I346" s="166">
        <f>ROUND(E346*H346,2)</f>
        <v>0</v>
      </c>
      <c r="J346" s="166">
        <v>2000</v>
      </c>
      <c r="K346" s="166">
        <f>ROUND(E346*J346,2)</f>
        <v>2000</v>
      </c>
      <c r="L346" s="166">
        <v>21</v>
      </c>
      <c r="M346" s="166">
        <f>G346*(1+L346/100)</f>
        <v>0</v>
      </c>
      <c r="N346" s="166">
        <v>0</v>
      </c>
      <c r="O346" s="166">
        <f>ROUND(E346*N346,2)</f>
        <v>0</v>
      </c>
      <c r="P346" s="166">
        <v>0</v>
      </c>
      <c r="Q346" s="166">
        <f>ROUND(E346*P346,2)</f>
        <v>0</v>
      </c>
      <c r="R346" s="166"/>
      <c r="S346" s="166" t="s">
        <v>397</v>
      </c>
      <c r="T346" s="167" t="s">
        <v>327</v>
      </c>
      <c r="U346" s="152">
        <v>0</v>
      </c>
      <c r="V346" s="152">
        <f>ROUND(E346*U346,2)</f>
        <v>0</v>
      </c>
      <c r="W346" s="152"/>
      <c r="X346" s="152" t="s">
        <v>128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129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0"/>
      <c r="B347" s="151"/>
      <c r="C347" s="177" t="s">
        <v>55</v>
      </c>
      <c r="D347" s="153"/>
      <c r="E347" s="154">
        <v>1</v>
      </c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130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62">
        <v>60</v>
      </c>
      <c r="B348" s="163" t="s">
        <v>420</v>
      </c>
      <c r="C348" s="176" t="s">
        <v>421</v>
      </c>
      <c r="D348" s="164" t="s">
        <v>422</v>
      </c>
      <c r="E348" s="165">
        <v>1</v>
      </c>
      <c r="F348" s="166"/>
      <c r="G348" s="166">
        <f>ROUND(E348*F348,2)</f>
        <v>0</v>
      </c>
      <c r="H348" s="166">
        <v>0</v>
      </c>
      <c r="I348" s="166">
        <f>ROUND(E348*H348,2)</f>
        <v>0</v>
      </c>
      <c r="J348" s="166">
        <v>20000</v>
      </c>
      <c r="K348" s="166">
        <f>ROUND(E348*J348,2)</f>
        <v>20000</v>
      </c>
      <c r="L348" s="166">
        <v>21</v>
      </c>
      <c r="M348" s="166">
        <f>G348*(1+L348/100)</f>
        <v>0</v>
      </c>
      <c r="N348" s="166">
        <v>0</v>
      </c>
      <c r="O348" s="166">
        <f>ROUND(E348*N348,2)</f>
        <v>0</v>
      </c>
      <c r="P348" s="166">
        <v>0</v>
      </c>
      <c r="Q348" s="166">
        <f>ROUND(E348*P348,2)</f>
        <v>0</v>
      </c>
      <c r="R348" s="166"/>
      <c r="S348" s="166" t="s">
        <v>397</v>
      </c>
      <c r="T348" s="167" t="s">
        <v>327</v>
      </c>
      <c r="U348" s="152">
        <v>0</v>
      </c>
      <c r="V348" s="152">
        <f>ROUND(E348*U348,2)</f>
        <v>0</v>
      </c>
      <c r="W348" s="152"/>
      <c r="X348" s="152" t="s">
        <v>128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129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50"/>
      <c r="B349" s="151"/>
      <c r="C349" s="177" t="s">
        <v>55</v>
      </c>
      <c r="D349" s="153"/>
      <c r="E349" s="154">
        <v>1</v>
      </c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130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5">
      <c r="A350" s="162">
        <v>61</v>
      </c>
      <c r="B350" s="163" t="s">
        <v>63</v>
      </c>
      <c r="C350" s="176" t="s">
        <v>423</v>
      </c>
      <c r="D350" s="164" t="s">
        <v>326</v>
      </c>
      <c r="E350" s="165">
        <v>1</v>
      </c>
      <c r="F350" s="166"/>
      <c r="G350" s="166">
        <f>ROUND(E350*F350,2)</f>
        <v>0</v>
      </c>
      <c r="H350" s="166">
        <v>0</v>
      </c>
      <c r="I350" s="166">
        <f>ROUND(E350*H350,2)</f>
        <v>0</v>
      </c>
      <c r="J350" s="166">
        <v>5000</v>
      </c>
      <c r="K350" s="166">
        <f>ROUND(E350*J350,2)</f>
        <v>5000</v>
      </c>
      <c r="L350" s="166">
        <v>21</v>
      </c>
      <c r="M350" s="166">
        <f>G350*(1+L350/100)</f>
        <v>0</v>
      </c>
      <c r="N350" s="166">
        <v>0</v>
      </c>
      <c r="O350" s="166">
        <f>ROUND(E350*N350,2)</f>
        <v>0</v>
      </c>
      <c r="P350" s="166">
        <v>0</v>
      </c>
      <c r="Q350" s="166">
        <f>ROUND(E350*P350,2)</f>
        <v>0</v>
      </c>
      <c r="R350" s="166"/>
      <c r="S350" s="166" t="s">
        <v>397</v>
      </c>
      <c r="T350" s="167" t="s">
        <v>327</v>
      </c>
      <c r="U350" s="152">
        <v>0</v>
      </c>
      <c r="V350" s="152">
        <f>ROUND(E350*U350,2)</f>
        <v>0</v>
      </c>
      <c r="W350" s="152"/>
      <c r="X350" s="152" t="s">
        <v>128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129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50"/>
      <c r="B351" s="151"/>
      <c r="C351" s="177" t="s">
        <v>424</v>
      </c>
      <c r="D351" s="153"/>
      <c r="E351" s="154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130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5">
      <c r="A352" s="150"/>
      <c r="B352" s="151"/>
      <c r="C352" s="177" t="s">
        <v>55</v>
      </c>
      <c r="D352" s="153"/>
      <c r="E352" s="154">
        <v>1</v>
      </c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130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x14ac:dyDescent="0.25">
      <c r="A353" s="156" t="s">
        <v>121</v>
      </c>
      <c r="B353" s="157" t="s">
        <v>91</v>
      </c>
      <c r="C353" s="175" t="s">
        <v>78</v>
      </c>
      <c r="D353" s="158"/>
      <c r="E353" s="159"/>
      <c r="F353" s="160"/>
      <c r="G353" s="160">
        <f>SUMIF(AG354:AG354,"&lt;&gt;NOR",G354:G354)</f>
        <v>0</v>
      </c>
      <c r="H353" s="160"/>
      <c r="I353" s="160">
        <f>SUM(I354:I354)</f>
        <v>0</v>
      </c>
      <c r="J353" s="160"/>
      <c r="K353" s="160">
        <f>SUM(K354:K354)</f>
        <v>40000</v>
      </c>
      <c r="L353" s="160"/>
      <c r="M353" s="160">
        <f>SUM(M354:M354)</f>
        <v>0</v>
      </c>
      <c r="N353" s="160"/>
      <c r="O353" s="160">
        <f>SUM(O354:O354)</f>
        <v>0</v>
      </c>
      <c r="P353" s="160"/>
      <c r="Q353" s="160">
        <f>SUM(Q354:Q354)</f>
        <v>0</v>
      </c>
      <c r="R353" s="160"/>
      <c r="S353" s="160"/>
      <c r="T353" s="161"/>
      <c r="U353" s="155"/>
      <c r="V353" s="155">
        <f>SUM(V354:V354)</f>
        <v>0</v>
      </c>
      <c r="W353" s="155"/>
      <c r="X353" s="155"/>
      <c r="AG353" t="s">
        <v>122</v>
      </c>
    </row>
    <row r="354" spans="1:60" ht="20.399999999999999" outlineLevel="1" x14ac:dyDescent="0.25">
      <c r="A354" s="169">
        <v>62</v>
      </c>
      <c r="B354" s="170" t="s">
        <v>425</v>
      </c>
      <c r="C354" s="178" t="s">
        <v>426</v>
      </c>
      <c r="D354" s="171" t="s">
        <v>422</v>
      </c>
      <c r="E354" s="172">
        <v>1</v>
      </c>
      <c r="F354" s="173"/>
      <c r="G354" s="173">
        <f>ROUND(E354*F354,2)</f>
        <v>0</v>
      </c>
      <c r="H354" s="173">
        <v>0</v>
      </c>
      <c r="I354" s="173">
        <f>ROUND(E354*H354,2)</f>
        <v>0</v>
      </c>
      <c r="J354" s="173">
        <v>40000</v>
      </c>
      <c r="K354" s="173">
        <f>ROUND(E354*J354,2)</f>
        <v>40000</v>
      </c>
      <c r="L354" s="173">
        <v>21</v>
      </c>
      <c r="M354" s="173">
        <f>G354*(1+L354/100)</f>
        <v>0</v>
      </c>
      <c r="N354" s="173">
        <v>0</v>
      </c>
      <c r="O354" s="173">
        <f>ROUND(E354*N354,2)</f>
        <v>0</v>
      </c>
      <c r="P354" s="173">
        <v>0</v>
      </c>
      <c r="Q354" s="173">
        <f>ROUND(E354*P354,2)</f>
        <v>0</v>
      </c>
      <c r="R354" s="173"/>
      <c r="S354" s="173" t="s">
        <v>397</v>
      </c>
      <c r="T354" s="174" t="s">
        <v>327</v>
      </c>
      <c r="U354" s="152">
        <v>0</v>
      </c>
      <c r="V354" s="152">
        <f>ROUND(E354*U354,2)</f>
        <v>0</v>
      </c>
      <c r="W354" s="152"/>
      <c r="X354" s="152" t="s">
        <v>128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129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x14ac:dyDescent="0.25">
      <c r="A355" s="156" t="s">
        <v>121</v>
      </c>
      <c r="B355" s="157" t="s">
        <v>92</v>
      </c>
      <c r="C355" s="175" t="s">
        <v>74</v>
      </c>
      <c r="D355" s="158"/>
      <c r="E355" s="159"/>
      <c r="F355" s="160"/>
      <c r="G355" s="160">
        <f>SUMIF(AG356:AG384,"&lt;&gt;NOR",G356:G384)</f>
        <v>0</v>
      </c>
      <c r="H355" s="160"/>
      <c r="I355" s="160">
        <f>SUM(I356:I384)</f>
        <v>0</v>
      </c>
      <c r="J355" s="160"/>
      <c r="K355" s="160">
        <f>SUM(K356:K384)</f>
        <v>67864.509999999995</v>
      </c>
      <c r="L355" s="160"/>
      <c r="M355" s="160">
        <f>SUM(M356:M384)</f>
        <v>0</v>
      </c>
      <c r="N355" s="160"/>
      <c r="O355" s="160">
        <f>SUM(O356:O384)</f>
        <v>0</v>
      </c>
      <c r="P355" s="160"/>
      <c r="Q355" s="160">
        <f>SUM(Q356:Q384)</f>
        <v>0</v>
      </c>
      <c r="R355" s="160"/>
      <c r="S355" s="160"/>
      <c r="T355" s="161"/>
      <c r="U355" s="155"/>
      <c r="V355" s="155">
        <f>SUM(V356:V384)</f>
        <v>99.45</v>
      </c>
      <c r="W355" s="155"/>
      <c r="X355" s="155"/>
      <c r="AG355" t="s">
        <v>122</v>
      </c>
    </row>
    <row r="356" spans="1:60" outlineLevel="1" x14ac:dyDescent="0.25">
      <c r="A356" s="162">
        <v>63</v>
      </c>
      <c r="B356" s="163" t="s">
        <v>427</v>
      </c>
      <c r="C356" s="176" t="s">
        <v>428</v>
      </c>
      <c r="D356" s="164" t="s">
        <v>288</v>
      </c>
      <c r="E356" s="165">
        <v>37.710999999999999</v>
      </c>
      <c r="F356" s="166"/>
      <c r="G356" s="166">
        <f>ROUND(E356*F356,2)</f>
        <v>0</v>
      </c>
      <c r="H356" s="166">
        <v>0</v>
      </c>
      <c r="I356" s="166">
        <f>ROUND(E356*H356,2)</f>
        <v>0</v>
      </c>
      <c r="J356" s="166">
        <v>162</v>
      </c>
      <c r="K356" s="166">
        <f>ROUND(E356*J356,2)</f>
        <v>6109.18</v>
      </c>
      <c r="L356" s="166">
        <v>21</v>
      </c>
      <c r="M356" s="166">
        <f>G356*(1+L356/100)</f>
        <v>0</v>
      </c>
      <c r="N356" s="166">
        <v>0</v>
      </c>
      <c r="O356" s="166">
        <f>ROUND(E356*N356,2)</f>
        <v>0</v>
      </c>
      <c r="P356" s="166">
        <v>0</v>
      </c>
      <c r="Q356" s="166">
        <f>ROUND(E356*P356,2)</f>
        <v>0</v>
      </c>
      <c r="R356" s="166"/>
      <c r="S356" s="166" t="s">
        <v>126</v>
      </c>
      <c r="T356" s="167" t="s">
        <v>127</v>
      </c>
      <c r="U356" s="152">
        <v>0.27700000000000002</v>
      </c>
      <c r="V356" s="152">
        <f>ROUND(E356*U356,2)</f>
        <v>10.45</v>
      </c>
      <c r="W356" s="152"/>
      <c r="X356" s="152" t="s">
        <v>128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129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50"/>
      <c r="B357" s="151"/>
      <c r="C357" s="249" t="s">
        <v>429</v>
      </c>
      <c r="D357" s="250"/>
      <c r="E357" s="250"/>
      <c r="F357" s="250"/>
      <c r="G357" s="250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160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50"/>
      <c r="B358" s="151"/>
      <c r="C358" s="247" t="s">
        <v>430</v>
      </c>
      <c r="D358" s="248"/>
      <c r="E358" s="248"/>
      <c r="F358" s="248"/>
      <c r="G358" s="248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160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ht="21" outlineLevel="1" x14ac:dyDescent="0.25">
      <c r="A359" s="150"/>
      <c r="B359" s="151"/>
      <c r="C359" s="247" t="s">
        <v>431</v>
      </c>
      <c r="D359" s="248"/>
      <c r="E359" s="248"/>
      <c r="F359" s="248"/>
      <c r="G359" s="248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160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68" t="str">
        <f>C359</f>
        <v>- při vodorovné dopravě po vodě : vyložení na hromady na suchu nebo na přeložení na dopravní prostředek na suchu do 15 m vodorovně a současně do 4 m svisle,</v>
      </c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5">
      <c r="A360" s="150"/>
      <c r="B360" s="151"/>
      <c r="C360" s="247" t="s">
        <v>432</v>
      </c>
      <c r="D360" s="248"/>
      <c r="E360" s="248"/>
      <c r="F360" s="248"/>
      <c r="G360" s="248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160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50"/>
      <c r="B361" s="151"/>
      <c r="C361" s="177" t="s">
        <v>433</v>
      </c>
      <c r="D361" s="153"/>
      <c r="E361" s="154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130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5">
      <c r="A362" s="150"/>
      <c r="B362" s="151"/>
      <c r="C362" s="177" t="s">
        <v>434</v>
      </c>
      <c r="D362" s="153"/>
      <c r="E362" s="154">
        <v>37.710999999999999</v>
      </c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130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5">
      <c r="A363" s="162">
        <v>64</v>
      </c>
      <c r="B363" s="163" t="s">
        <v>435</v>
      </c>
      <c r="C363" s="176" t="s">
        <v>436</v>
      </c>
      <c r="D363" s="164" t="s">
        <v>288</v>
      </c>
      <c r="E363" s="165">
        <v>37.710999999999999</v>
      </c>
      <c r="F363" s="166"/>
      <c r="G363" s="166">
        <f>ROUND(E363*F363,2)</f>
        <v>0</v>
      </c>
      <c r="H363" s="166">
        <v>0</v>
      </c>
      <c r="I363" s="166">
        <f>ROUND(E363*H363,2)</f>
        <v>0</v>
      </c>
      <c r="J363" s="166">
        <v>338.5</v>
      </c>
      <c r="K363" s="166">
        <f>ROUND(E363*J363,2)</f>
        <v>12765.17</v>
      </c>
      <c r="L363" s="166">
        <v>21</v>
      </c>
      <c r="M363" s="166">
        <f>G363*(1+L363/100)</f>
        <v>0</v>
      </c>
      <c r="N363" s="166">
        <v>0</v>
      </c>
      <c r="O363" s="166">
        <f>ROUND(E363*N363,2)</f>
        <v>0</v>
      </c>
      <c r="P363" s="166">
        <v>0</v>
      </c>
      <c r="Q363" s="166">
        <f>ROUND(E363*P363,2)</f>
        <v>0</v>
      </c>
      <c r="R363" s="166"/>
      <c r="S363" s="166" t="s">
        <v>126</v>
      </c>
      <c r="T363" s="167" t="s">
        <v>127</v>
      </c>
      <c r="U363" s="152">
        <v>0.93</v>
      </c>
      <c r="V363" s="152">
        <f>ROUND(E363*U363,2)</f>
        <v>35.07</v>
      </c>
      <c r="W363" s="152"/>
      <c r="X363" s="152" t="s">
        <v>128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129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5">
      <c r="A364" s="150"/>
      <c r="B364" s="151"/>
      <c r="C364" s="177" t="s">
        <v>433</v>
      </c>
      <c r="D364" s="153"/>
      <c r="E364" s="154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130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5">
      <c r="A365" s="150"/>
      <c r="B365" s="151"/>
      <c r="C365" s="177" t="s">
        <v>434</v>
      </c>
      <c r="D365" s="153"/>
      <c r="E365" s="154">
        <v>37.710999999999999</v>
      </c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130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5">
      <c r="A366" s="162">
        <v>65</v>
      </c>
      <c r="B366" s="163" t="s">
        <v>437</v>
      </c>
      <c r="C366" s="176" t="s">
        <v>438</v>
      </c>
      <c r="D366" s="164" t="s">
        <v>288</v>
      </c>
      <c r="E366" s="165">
        <v>37.710999999999999</v>
      </c>
      <c r="F366" s="166"/>
      <c r="G366" s="166">
        <f>ROUND(E366*F366,2)</f>
        <v>0</v>
      </c>
      <c r="H366" s="166">
        <v>0</v>
      </c>
      <c r="I366" s="166">
        <f>ROUND(E366*H366,2)</f>
        <v>0</v>
      </c>
      <c r="J366" s="166">
        <v>220</v>
      </c>
      <c r="K366" s="166">
        <f>ROUND(E366*J366,2)</f>
        <v>8296.42</v>
      </c>
      <c r="L366" s="166">
        <v>21</v>
      </c>
      <c r="M366" s="166">
        <f>G366*(1+L366/100)</f>
        <v>0</v>
      </c>
      <c r="N366" s="166">
        <v>0</v>
      </c>
      <c r="O366" s="166">
        <f>ROUND(E366*N366,2)</f>
        <v>0</v>
      </c>
      <c r="P366" s="166">
        <v>0</v>
      </c>
      <c r="Q366" s="166">
        <f>ROUND(E366*P366,2)</f>
        <v>0</v>
      </c>
      <c r="R366" s="166"/>
      <c r="S366" s="166" t="s">
        <v>126</v>
      </c>
      <c r="T366" s="167" t="s">
        <v>127</v>
      </c>
      <c r="U366" s="152">
        <v>0.49</v>
      </c>
      <c r="V366" s="152">
        <f>ROUND(E366*U366,2)</f>
        <v>18.48</v>
      </c>
      <c r="W366" s="152"/>
      <c r="X366" s="152" t="s">
        <v>128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129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5">
      <c r="A367" s="150"/>
      <c r="B367" s="151"/>
      <c r="C367" s="249" t="s">
        <v>439</v>
      </c>
      <c r="D367" s="250"/>
      <c r="E367" s="250"/>
      <c r="F367" s="250"/>
      <c r="G367" s="250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160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5">
      <c r="A368" s="150"/>
      <c r="B368" s="151"/>
      <c r="C368" s="177" t="s">
        <v>440</v>
      </c>
      <c r="D368" s="153"/>
      <c r="E368" s="154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130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50"/>
      <c r="B369" s="151"/>
      <c r="C369" s="177" t="s">
        <v>441</v>
      </c>
      <c r="D369" s="153"/>
      <c r="E369" s="154">
        <v>20.571000000000002</v>
      </c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130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5">
      <c r="A370" s="150"/>
      <c r="B370" s="151"/>
      <c r="C370" s="177" t="s">
        <v>442</v>
      </c>
      <c r="D370" s="153"/>
      <c r="E370" s="154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130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5">
      <c r="A371" s="150"/>
      <c r="B371" s="151"/>
      <c r="C371" s="177" t="s">
        <v>290</v>
      </c>
      <c r="D371" s="153"/>
      <c r="E371" s="154">
        <v>17.14</v>
      </c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130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5">
      <c r="A372" s="162">
        <v>66</v>
      </c>
      <c r="B372" s="163" t="s">
        <v>443</v>
      </c>
      <c r="C372" s="176" t="s">
        <v>444</v>
      </c>
      <c r="D372" s="164" t="s">
        <v>288</v>
      </c>
      <c r="E372" s="165">
        <v>239.99</v>
      </c>
      <c r="F372" s="166"/>
      <c r="G372" s="166">
        <f>ROUND(E372*F372,2)</f>
        <v>0</v>
      </c>
      <c r="H372" s="166">
        <v>0</v>
      </c>
      <c r="I372" s="166">
        <f>ROUND(E372*H372,2)</f>
        <v>0</v>
      </c>
      <c r="J372" s="166">
        <v>15.7</v>
      </c>
      <c r="K372" s="166">
        <f>ROUND(E372*J372,2)</f>
        <v>3767.84</v>
      </c>
      <c r="L372" s="166">
        <v>21</v>
      </c>
      <c r="M372" s="166">
        <f>G372*(1+L372/100)</f>
        <v>0</v>
      </c>
      <c r="N372" s="166">
        <v>0</v>
      </c>
      <c r="O372" s="166">
        <f>ROUND(E372*N372,2)</f>
        <v>0</v>
      </c>
      <c r="P372" s="166">
        <v>0</v>
      </c>
      <c r="Q372" s="166">
        <f>ROUND(E372*P372,2)</f>
        <v>0</v>
      </c>
      <c r="R372" s="166"/>
      <c r="S372" s="166" t="s">
        <v>126</v>
      </c>
      <c r="T372" s="167" t="s">
        <v>127</v>
      </c>
      <c r="U372" s="152">
        <v>0</v>
      </c>
      <c r="V372" s="152">
        <f>ROUND(E372*U372,2)</f>
        <v>0</v>
      </c>
      <c r="W372" s="152"/>
      <c r="X372" s="152" t="s">
        <v>128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129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20.399999999999999" outlineLevel="1" x14ac:dyDescent="0.25">
      <c r="A373" s="150"/>
      <c r="B373" s="151"/>
      <c r="C373" s="177" t="s">
        <v>445</v>
      </c>
      <c r="D373" s="153"/>
      <c r="E373" s="154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130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5">
      <c r="A374" s="150"/>
      <c r="B374" s="151"/>
      <c r="C374" s="177" t="s">
        <v>446</v>
      </c>
      <c r="D374" s="153"/>
      <c r="E374" s="154">
        <v>205.71</v>
      </c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130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20.399999999999999" outlineLevel="1" x14ac:dyDescent="0.25">
      <c r="A375" s="150"/>
      <c r="B375" s="151"/>
      <c r="C375" s="177" t="s">
        <v>447</v>
      </c>
      <c r="D375" s="153"/>
      <c r="E375" s="154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130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50"/>
      <c r="B376" s="151"/>
      <c r="C376" s="177" t="s">
        <v>448</v>
      </c>
      <c r="D376" s="153"/>
      <c r="E376" s="154">
        <v>34.28</v>
      </c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130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5">
      <c r="A377" s="162">
        <v>67</v>
      </c>
      <c r="B377" s="163" t="s">
        <v>449</v>
      </c>
      <c r="C377" s="176" t="s">
        <v>450</v>
      </c>
      <c r="D377" s="164" t="s">
        <v>288</v>
      </c>
      <c r="E377" s="165">
        <v>37.710999999999999</v>
      </c>
      <c r="F377" s="166"/>
      <c r="G377" s="166">
        <f>ROUND(E377*F377,2)</f>
        <v>0</v>
      </c>
      <c r="H377" s="166">
        <v>0</v>
      </c>
      <c r="I377" s="166">
        <f>ROUND(E377*H377,2)</f>
        <v>0</v>
      </c>
      <c r="J377" s="166">
        <v>305.5</v>
      </c>
      <c r="K377" s="166">
        <f>ROUND(E377*J377,2)</f>
        <v>11520.71</v>
      </c>
      <c r="L377" s="166">
        <v>21</v>
      </c>
      <c r="M377" s="166">
        <f>G377*(1+L377/100)</f>
        <v>0</v>
      </c>
      <c r="N377" s="166">
        <v>0</v>
      </c>
      <c r="O377" s="166">
        <f>ROUND(E377*N377,2)</f>
        <v>0</v>
      </c>
      <c r="P377" s="166">
        <v>0</v>
      </c>
      <c r="Q377" s="166">
        <f>ROUND(E377*P377,2)</f>
        <v>0</v>
      </c>
      <c r="R377" s="166"/>
      <c r="S377" s="166" t="s">
        <v>126</v>
      </c>
      <c r="T377" s="167" t="s">
        <v>127</v>
      </c>
      <c r="U377" s="152">
        <v>0.94</v>
      </c>
      <c r="V377" s="152">
        <f>ROUND(E377*U377,2)</f>
        <v>35.450000000000003</v>
      </c>
      <c r="W377" s="152"/>
      <c r="X377" s="152" t="s">
        <v>128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129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5">
      <c r="A378" s="150"/>
      <c r="B378" s="151"/>
      <c r="C378" s="177" t="s">
        <v>451</v>
      </c>
      <c r="D378" s="153"/>
      <c r="E378" s="154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130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5">
      <c r="A379" s="150"/>
      <c r="B379" s="151"/>
      <c r="C379" s="177" t="s">
        <v>433</v>
      </c>
      <c r="D379" s="153"/>
      <c r="E379" s="154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130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50"/>
      <c r="B380" s="151"/>
      <c r="C380" s="177" t="s">
        <v>434</v>
      </c>
      <c r="D380" s="153"/>
      <c r="E380" s="154">
        <v>37.710999999999999</v>
      </c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130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5">
      <c r="A381" s="162">
        <v>68</v>
      </c>
      <c r="B381" s="163" t="s">
        <v>452</v>
      </c>
      <c r="C381" s="176" t="s">
        <v>453</v>
      </c>
      <c r="D381" s="164" t="s">
        <v>288</v>
      </c>
      <c r="E381" s="165">
        <v>20.571000000000002</v>
      </c>
      <c r="F381" s="166"/>
      <c r="G381" s="166">
        <f>ROUND(E381*F381,2)</f>
        <v>0</v>
      </c>
      <c r="H381" s="166">
        <v>0</v>
      </c>
      <c r="I381" s="166">
        <f>ROUND(E381*H381,2)</f>
        <v>0</v>
      </c>
      <c r="J381" s="166">
        <v>1235</v>
      </c>
      <c r="K381" s="166">
        <f>ROUND(E381*J381,2)</f>
        <v>25405.19</v>
      </c>
      <c r="L381" s="166">
        <v>21</v>
      </c>
      <c r="M381" s="166">
        <f>G381*(1+L381/100)</f>
        <v>0</v>
      </c>
      <c r="N381" s="166">
        <v>0</v>
      </c>
      <c r="O381" s="166">
        <f>ROUND(E381*N381,2)</f>
        <v>0</v>
      </c>
      <c r="P381" s="166">
        <v>0</v>
      </c>
      <c r="Q381" s="166">
        <f>ROUND(E381*P381,2)</f>
        <v>0</v>
      </c>
      <c r="R381" s="166"/>
      <c r="S381" s="166" t="s">
        <v>126</v>
      </c>
      <c r="T381" s="167" t="s">
        <v>127</v>
      </c>
      <c r="U381" s="152">
        <v>0</v>
      </c>
      <c r="V381" s="152">
        <f>ROUND(E381*U381,2)</f>
        <v>0</v>
      </c>
      <c r="W381" s="152"/>
      <c r="X381" s="152" t="s">
        <v>128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129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5">
      <c r="A382" s="150"/>
      <c r="B382" s="151"/>
      <c r="C382" s="177" t="s">
        <v>454</v>
      </c>
      <c r="D382" s="153"/>
      <c r="E382" s="154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130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5">
      <c r="A383" s="150"/>
      <c r="B383" s="151"/>
      <c r="C383" s="177" t="s">
        <v>440</v>
      </c>
      <c r="D383" s="153"/>
      <c r="E383" s="154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130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5">
      <c r="A384" s="150"/>
      <c r="B384" s="151"/>
      <c r="C384" s="177" t="s">
        <v>441</v>
      </c>
      <c r="D384" s="153"/>
      <c r="E384" s="154">
        <v>20.571000000000002</v>
      </c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130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x14ac:dyDescent="0.25">
      <c r="A385" s="156" t="s">
        <v>121</v>
      </c>
      <c r="B385" s="157" t="s">
        <v>94</v>
      </c>
      <c r="C385" s="175" t="s">
        <v>29</v>
      </c>
      <c r="D385" s="158"/>
      <c r="E385" s="159"/>
      <c r="F385" s="160"/>
      <c r="G385" s="160">
        <f>SUMIF(AG386:AG389,"&lt;&gt;NOR",G386:G389)</f>
        <v>0</v>
      </c>
      <c r="H385" s="160"/>
      <c r="I385" s="160">
        <f>SUM(I386:I389)</f>
        <v>0</v>
      </c>
      <c r="J385" s="160"/>
      <c r="K385" s="160">
        <f>SUM(K386:K389)</f>
        <v>159347.79</v>
      </c>
      <c r="L385" s="160"/>
      <c r="M385" s="160">
        <f>SUM(M386:M389)</f>
        <v>0</v>
      </c>
      <c r="N385" s="160"/>
      <c r="O385" s="160">
        <f>SUM(O386:O389)</f>
        <v>0</v>
      </c>
      <c r="P385" s="160"/>
      <c r="Q385" s="160">
        <f>SUM(Q386:Q389)</f>
        <v>0</v>
      </c>
      <c r="R385" s="160"/>
      <c r="S385" s="160"/>
      <c r="T385" s="161"/>
      <c r="U385" s="155"/>
      <c r="V385" s="155">
        <f>SUM(V386:V389)</f>
        <v>0</v>
      </c>
      <c r="W385" s="155"/>
      <c r="X385" s="155"/>
      <c r="AG385" t="s">
        <v>122</v>
      </c>
    </row>
    <row r="386" spans="1:60" outlineLevel="1" x14ac:dyDescent="0.25">
      <c r="A386" s="162">
        <v>69</v>
      </c>
      <c r="B386" s="163" t="s">
        <v>455</v>
      </c>
      <c r="C386" s="176" t="s">
        <v>456</v>
      </c>
      <c r="D386" s="164" t="s">
        <v>0</v>
      </c>
      <c r="E386" s="165">
        <v>1</v>
      </c>
      <c r="F386" s="166"/>
      <c r="G386" s="166">
        <f>ROUND(E386*F386,2)</f>
        <v>0</v>
      </c>
      <c r="H386" s="166">
        <v>0</v>
      </c>
      <c r="I386" s="166">
        <f>ROUND(E386*H386,2)</f>
        <v>0</v>
      </c>
      <c r="J386" s="166">
        <v>106231.86</v>
      </c>
      <c r="K386" s="166">
        <f>ROUND(E386*J386,2)</f>
        <v>106231.86</v>
      </c>
      <c r="L386" s="166">
        <v>21</v>
      </c>
      <c r="M386" s="166">
        <f>G386*(1+L386/100)</f>
        <v>0</v>
      </c>
      <c r="N386" s="166">
        <v>0</v>
      </c>
      <c r="O386" s="166">
        <f>ROUND(E386*N386,2)</f>
        <v>0</v>
      </c>
      <c r="P386" s="166">
        <v>0</v>
      </c>
      <c r="Q386" s="166">
        <f>ROUND(E386*P386,2)</f>
        <v>0</v>
      </c>
      <c r="R386" s="166"/>
      <c r="S386" s="166" t="s">
        <v>126</v>
      </c>
      <c r="T386" s="167" t="s">
        <v>327</v>
      </c>
      <c r="U386" s="152">
        <v>0</v>
      </c>
      <c r="V386" s="152">
        <f>ROUND(E386*U386,2)</f>
        <v>0</v>
      </c>
      <c r="W386" s="152"/>
      <c r="X386" s="152" t="s">
        <v>79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457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5">
      <c r="A387" s="150"/>
      <c r="B387" s="151"/>
      <c r="C387" s="177" t="s">
        <v>55</v>
      </c>
      <c r="D387" s="153"/>
      <c r="E387" s="154">
        <v>1</v>
      </c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130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62">
        <v>70</v>
      </c>
      <c r="B388" s="163" t="s">
        <v>458</v>
      </c>
      <c r="C388" s="176" t="s">
        <v>459</v>
      </c>
      <c r="D388" s="164" t="s">
        <v>0</v>
      </c>
      <c r="E388" s="165">
        <v>1</v>
      </c>
      <c r="F388" s="166"/>
      <c r="G388" s="166">
        <f>ROUND(E388*F388,2)</f>
        <v>0</v>
      </c>
      <c r="H388" s="166">
        <v>0</v>
      </c>
      <c r="I388" s="166">
        <f>ROUND(E388*H388,2)</f>
        <v>0</v>
      </c>
      <c r="J388" s="166">
        <v>53115.93</v>
      </c>
      <c r="K388" s="166">
        <f>ROUND(E388*J388,2)</f>
        <v>53115.93</v>
      </c>
      <c r="L388" s="166">
        <v>21</v>
      </c>
      <c r="M388" s="166">
        <f>G388*(1+L388/100)</f>
        <v>0</v>
      </c>
      <c r="N388" s="166">
        <v>0</v>
      </c>
      <c r="O388" s="166">
        <f>ROUND(E388*N388,2)</f>
        <v>0</v>
      </c>
      <c r="P388" s="166">
        <v>0</v>
      </c>
      <c r="Q388" s="166">
        <f>ROUND(E388*P388,2)</f>
        <v>0</v>
      </c>
      <c r="R388" s="166"/>
      <c r="S388" s="166" t="s">
        <v>397</v>
      </c>
      <c r="T388" s="167" t="s">
        <v>327</v>
      </c>
      <c r="U388" s="152">
        <v>0</v>
      </c>
      <c r="V388" s="152">
        <f>ROUND(E388*U388,2)</f>
        <v>0</v>
      </c>
      <c r="W388" s="152"/>
      <c r="X388" s="152" t="s">
        <v>79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457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50"/>
      <c r="B389" s="151"/>
      <c r="C389" s="177" t="s">
        <v>55</v>
      </c>
      <c r="D389" s="153"/>
      <c r="E389" s="154">
        <v>1</v>
      </c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130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x14ac:dyDescent="0.25">
      <c r="A390" s="3"/>
      <c r="B390" s="4"/>
      <c r="C390" s="179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AE390">
        <v>15</v>
      </c>
      <c r="AF390">
        <v>21</v>
      </c>
      <c r="AG390" t="s">
        <v>108</v>
      </c>
    </row>
    <row r="391" spans="1:60" x14ac:dyDescent="0.25">
      <c r="C391" s="180"/>
      <c r="D391" s="10"/>
      <c r="AG391" t="s">
        <v>460</v>
      </c>
    </row>
    <row r="392" spans="1:60" x14ac:dyDescent="0.25">
      <c r="D392" s="10"/>
    </row>
    <row r="393" spans="1:60" x14ac:dyDescent="0.25">
      <c r="D393" s="10"/>
    </row>
    <row r="394" spans="1:60" x14ac:dyDescent="0.25">
      <c r="D394" s="10"/>
    </row>
    <row r="395" spans="1:60" x14ac:dyDescent="0.25">
      <c r="D395" s="10"/>
    </row>
    <row r="396" spans="1:60" x14ac:dyDescent="0.25">
      <c r="D396" s="10"/>
    </row>
    <row r="397" spans="1:60" x14ac:dyDescent="0.25">
      <c r="D397" s="10"/>
    </row>
    <row r="398" spans="1:60" x14ac:dyDescent="0.25">
      <c r="D398" s="10"/>
    </row>
    <row r="399" spans="1:60" x14ac:dyDescent="0.25">
      <c r="D399" s="10"/>
    </row>
    <row r="400" spans="1:60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</sheetData>
  <mergeCells count="14">
    <mergeCell ref="C41:G41"/>
    <mergeCell ref="A1:G1"/>
    <mergeCell ref="C2:G2"/>
    <mergeCell ref="C3:G3"/>
    <mergeCell ref="C4:G4"/>
    <mergeCell ref="C35:G35"/>
    <mergeCell ref="C360:G360"/>
    <mergeCell ref="C367:G367"/>
    <mergeCell ref="C283:G283"/>
    <mergeCell ref="C312:G312"/>
    <mergeCell ref="C342:G342"/>
    <mergeCell ref="C357:G357"/>
    <mergeCell ref="C358:G358"/>
    <mergeCell ref="C359:G359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33" activePane="bottomLeft" state="frozen"/>
      <selection pane="bottomLeft" activeCell="F51" sqref="F51:F58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4.9" customHeight="1" x14ac:dyDescent="0.25">
      <c r="A2" s="139" t="s">
        <v>8</v>
      </c>
      <c r="B2" s="49" t="s">
        <v>44</v>
      </c>
      <c r="C2" s="252" t="s">
        <v>45</v>
      </c>
      <c r="D2" s="253"/>
      <c r="E2" s="253"/>
      <c r="F2" s="253"/>
      <c r="G2" s="254"/>
      <c r="AG2" t="s">
        <v>97</v>
      </c>
    </row>
    <row r="3" spans="1:60" ht="24.9" customHeight="1" x14ac:dyDescent="0.25">
      <c r="A3" s="139" t="s">
        <v>9</v>
      </c>
      <c r="B3" s="49" t="s">
        <v>56</v>
      </c>
      <c r="C3" s="252" t="s">
        <v>57</v>
      </c>
      <c r="D3" s="253"/>
      <c r="E3" s="253"/>
      <c r="F3" s="253"/>
      <c r="G3" s="254"/>
      <c r="AC3" s="121" t="s">
        <v>97</v>
      </c>
      <c r="AG3" t="s">
        <v>98</v>
      </c>
    </row>
    <row r="4" spans="1:60" ht="24.9" customHeight="1" x14ac:dyDescent="0.25">
      <c r="A4" s="140" t="s">
        <v>10</v>
      </c>
      <c r="B4" s="141" t="s">
        <v>55</v>
      </c>
      <c r="C4" s="255" t="s">
        <v>58</v>
      </c>
      <c r="D4" s="256"/>
      <c r="E4" s="256"/>
      <c r="F4" s="256"/>
      <c r="G4" s="257"/>
      <c r="AG4" t="s">
        <v>99</v>
      </c>
    </row>
    <row r="5" spans="1:60" x14ac:dyDescent="0.25">
      <c r="D5" s="10"/>
    </row>
    <row r="6" spans="1:60" ht="39.6" x14ac:dyDescent="0.25">
      <c r="A6" s="143" t="s">
        <v>100</v>
      </c>
      <c r="B6" s="145" t="s">
        <v>101</v>
      </c>
      <c r="C6" s="145" t="s">
        <v>102</v>
      </c>
      <c r="D6" s="144" t="s">
        <v>103</v>
      </c>
      <c r="E6" s="143" t="s">
        <v>104</v>
      </c>
      <c r="F6" s="142" t="s">
        <v>105</v>
      </c>
      <c r="G6" s="143" t="s">
        <v>31</v>
      </c>
      <c r="H6" s="146" t="s">
        <v>32</v>
      </c>
      <c r="I6" s="146" t="s">
        <v>106</v>
      </c>
      <c r="J6" s="146" t="s">
        <v>33</v>
      </c>
      <c r="K6" s="146" t="s">
        <v>107</v>
      </c>
      <c r="L6" s="146" t="s">
        <v>108</v>
      </c>
      <c r="M6" s="146" t="s">
        <v>109</v>
      </c>
      <c r="N6" s="146" t="s">
        <v>110</v>
      </c>
      <c r="O6" s="146" t="s">
        <v>111</v>
      </c>
      <c r="P6" s="146" t="s">
        <v>112</v>
      </c>
      <c r="Q6" s="146" t="s">
        <v>113</v>
      </c>
      <c r="R6" s="146" t="s">
        <v>114</v>
      </c>
      <c r="S6" s="146" t="s">
        <v>115</v>
      </c>
      <c r="T6" s="146" t="s">
        <v>116</v>
      </c>
      <c r="U6" s="146" t="s">
        <v>117</v>
      </c>
      <c r="V6" s="146" t="s">
        <v>118</v>
      </c>
      <c r="W6" s="146" t="s">
        <v>119</v>
      </c>
      <c r="X6" s="146" t="s">
        <v>120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56" t="s">
        <v>121</v>
      </c>
      <c r="B8" s="157" t="s">
        <v>77</v>
      </c>
      <c r="C8" s="175" t="s">
        <v>78</v>
      </c>
      <c r="D8" s="158"/>
      <c r="E8" s="159"/>
      <c r="F8" s="160"/>
      <c r="G8" s="160">
        <f>SUMIF(AG9:AG49,"&lt;&gt;NOR",G9:G49)</f>
        <v>0</v>
      </c>
      <c r="H8" s="160"/>
      <c r="I8" s="160">
        <f>SUM(I9:I49)</f>
        <v>87869.39</v>
      </c>
      <c r="J8" s="160"/>
      <c r="K8" s="160">
        <f>SUM(K9:K49)</f>
        <v>302933.15000000002</v>
      </c>
      <c r="L8" s="160"/>
      <c r="M8" s="160">
        <f>SUM(M9:M49)</f>
        <v>0</v>
      </c>
      <c r="N8" s="160"/>
      <c r="O8" s="160">
        <f>SUM(O9:O49)</f>
        <v>0</v>
      </c>
      <c r="P8" s="160"/>
      <c r="Q8" s="160">
        <f>SUM(Q9:Q49)</f>
        <v>0</v>
      </c>
      <c r="R8" s="160"/>
      <c r="S8" s="160"/>
      <c r="T8" s="161"/>
      <c r="U8" s="155"/>
      <c r="V8" s="155">
        <f>SUM(V9:V49)</f>
        <v>392.19999999999993</v>
      </c>
      <c r="W8" s="155"/>
      <c r="X8" s="155"/>
      <c r="AG8" t="s">
        <v>122</v>
      </c>
    </row>
    <row r="9" spans="1:60" outlineLevel="1" x14ac:dyDescent="0.25">
      <c r="A9" s="169">
        <v>1</v>
      </c>
      <c r="B9" s="170" t="s">
        <v>461</v>
      </c>
      <c r="C9" s="178" t="s">
        <v>462</v>
      </c>
      <c r="D9" s="171" t="s">
        <v>125</v>
      </c>
      <c r="E9" s="172">
        <v>83</v>
      </c>
      <c r="F9" s="173"/>
      <c r="G9" s="173">
        <f t="shared" ref="G9:G49" si="0">ROUND(E9*F9,2)</f>
        <v>0</v>
      </c>
      <c r="H9" s="173">
        <v>0</v>
      </c>
      <c r="I9" s="173">
        <f t="shared" ref="I9:I49" si="1">ROUND(E9*H9,2)</f>
        <v>0</v>
      </c>
      <c r="J9" s="173">
        <v>60.2</v>
      </c>
      <c r="K9" s="173">
        <f t="shared" ref="K9:K49" si="2">ROUND(E9*J9,2)</f>
        <v>4996.6000000000004</v>
      </c>
      <c r="L9" s="173">
        <v>21</v>
      </c>
      <c r="M9" s="173">
        <f t="shared" ref="M9:M49" si="3">G9*(1+L9/100)</f>
        <v>0</v>
      </c>
      <c r="N9" s="173">
        <v>0</v>
      </c>
      <c r="O9" s="173">
        <f t="shared" ref="O9:O49" si="4">ROUND(E9*N9,2)</f>
        <v>0</v>
      </c>
      <c r="P9" s="173">
        <v>0</v>
      </c>
      <c r="Q9" s="173">
        <f t="shared" ref="Q9:Q49" si="5">ROUND(E9*P9,2)</f>
        <v>0</v>
      </c>
      <c r="R9" s="173"/>
      <c r="S9" s="173" t="s">
        <v>463</v>
      </c>
      <c r="T9" s="174" t="s">
        <v>464</v>
      </c>
      <c r="U9" s="152">
        <v>0</v>
      </c>
      <c r="V9" s="152">
        <f t="shared" ref="V9:V49" si="6">ROUND(E9*U9,2)</f>
        <v>0</v>
      </c>
      <c r="W9" s="152"/>
      <c r="X9" s="152" t="s">
        <v>128</v>
      </c>
      <c r="Y9" s="147"/>
      <c r="Z9" s="147"/>
      <c r="AA9" s="147"/>
      <c r="AB9" s="147"/>
      <c r="AC9" s="147"/>
      <c r="AD9" s="147"/>
      <c r="AE9" s="147"/>
      <c r="AF9" s="147"/>
      <c r="AG9" s="147" t="s">
        <v>294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69">
        <v>2</v>
      </c>
      <c r="B10" s="170" t="s">
        <v>465</v>
      </c>
      <c r="C10" s="178" t="s">
        <v>466</v>
      </c>
      <c r="D10" s="171" t="s">
        <v>125</v>
      </c>
      <c r="E10" s="172">
        <v>12</v>
      </c>
      <c r="F10" s="173"/>
      <c r="G10" s="173">
        <f t="shared" si="0"/>
        <v>0</v>
      </c>
      <c r="H10" s="173">
        <v>0</v>
      </c>
      <c r="I10" s="173">
        <f t="shared" si="1"/>
        <v>0</v>
      </c>
      <c r="J10" s="173">
        <v>71.599999999999994</v>
      </c>
      <c r="K10" s="173">
        <f t="shared" si="2"/>
        <v>859.2</v>
      </c>
      <c r="L10" s="173">
        <v>21</v>
      </c>
      <c r="M10" s="173">
        <f t="shared" si="3"/>
        <v>0</v>
      </c>
      <c r="N10" s="173">
        <v>0</v>
      </c>
      <c r="O10" s="173">
        <f t="shared" si="4"/>
        <v>0</v>
      </c>
      <c r="P10" s="173">
        <v>0</v>
      </c>
      <c r="Q10" s="173">
        <f t="shared" si="5"/>
        <v>0</v>
      </c>
      <c r="R10" s="173"/>
      <c r="S10" s="173" t="s">
        <v>463</v>
      </c>
      <c r="T10" s="174" t="s">
        <v>464</v>
      </c>
      <c r="U10" s="152">
        <v>0</v>
      </c>
      <c r="V10" s="152">
        <f t="shared" si="6"/>
        <v>0</v>
      </c>
      <c r="W10" s="152"/>
      <c r="X10" s="152" t="s">
        <v>128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294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69">
        <v>3</v>
      </c>
      <c r="B11" s="170" t="s">
        <v>467</v>
      </c>
      <c r="C11" s="178" t="s">
        <v>468</v>
      </c>
      <c r="D11" s="171" t="s">
        <v>125</v>
      </c>
      <c r="E11" s="172">
        <v>120</v>
      </c>
      <c r="F11" s="173"/>
      <c r="G11" s="173">
        <f t="shared" si="0"/>
        <v>0</v>
      </c>
      <c r="H11" s="173">
        <v>0</v>
      </c>
      <c r="I11" s="173">
        <f t="shared" si="1"/>
        <v>0</v>
      </c>
      <c r="J11" s="173">
        <v>78.900000000000006</v>
      </c>
      <c r="K11" s="173">
        <f t="shared" si="2"/>
        <v>9468</v>
      </c>
      <c r="L11" s="173">
        <v>21</v>
      </c>
      <c r="M11" s="173">
        <f t="shared" si="3"/>
        <v>0</v>
      </c>
      <c r="N11" s="173">
        <v>0</v>
      </c>
      <c r="O11" s="173">
        <f t="shared" si="4"/>
        <v>0</v>
      </c>
      <c r="P11" s="173">
        <v>0</v>
      </c>
      <c r="Q11" s="173">
        <f t="shared" si="5"/>
        <v>0</v>
      </c>
      <c r="R11" s="173"/>
      <c r="S11" s="173" t="s">
        <v>463</v>
      </c>
      <c r="T11" s="174" t="s">
        <v>464</v>
      </c>
      <c r="U11" s="152">
        <v>0</v>
      </c>
      <c r="V11" s="152">
        <f t="shared" si="6"/>
        <v>0</v>
      </c>
      <c r="W11" s="152"/>
      <c r="X11" s="152" t="s">
        <v>128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294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69">
        <v>4</v>
      </c>
      <c r="B12" s="170" t="s">
        <v>469</v>
      </c>
      <c r="C12" s="178" t="s">
        <v>470</v>
      </c>
      <c r="D12" s="171" t="s">
        <v>125</v>
      </c>
      <c r="E12" s="172">
        <v>250</v>
      </c>
      <c r="F12" s="173"/>
      <c r="G12" s="173">
        <f t="shared" si="0"/>
        <v>0</v>
      </c>
      <c r="H12" s="173">
        <v>0</v>
      </c>
      <c r="I12" s="173">
        <f t="shared" si="1"/>
        <v>0</v>
      </c>
      <c r="J12" s="173">
        <v>22.6</v>
      </c>
      <c r="K12" s="173">
        <f t="shared" si="2"/>
        <v>5650</v>
      </c>
      <c r="L12" s="173">
        <v>21</v>
      </c>
      <c r="M12" s="173">
        <f t="shared" si="3"/>
        <v>0</v>
      </c>
      <c r="N12" s="173">
        <v>0</v>
      </c>
      <c r="O12" s="173">
        <f t="shared" si="4"/>
        <v>0</v>
      </c>
      <c r="P12" s="173">
        <v>0</v>
      </c>
      <c r="Q12" s="173">
        <f t="shared" si="5"/>
        <v>0</v>
      </c>
      <c r="R12" s="173"/>
      <c r="S12" s="173" t="s">
        <v>463</v>
      </c>
      <c r="T12" s="174" t="s">
        <v>464</v>
      </c>
      <c r="U12" s="152">
        <v>0</v>
      </c>
      <c r="V12" s="152">
        <f t="shared" si="6"/>
        <v>0</v>
      </c>
      <c r="W12" s="152"/>
      <c r="X12" s="152" t="s">
        <v>128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294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69">
        <v>5</v>
      </c>
      <c r="B13" s="170" t="s">
        <v>471</v>
      </c>
      <c r="C13" s="178" t="s">
        <v>472</v>
      </c>
      <c r="D13" s="171" t="s">
        <v>125</v>
      </c>
      <c r="E13" s="172">
        <v>180</v>
      </c>
      <c r="F13" s="173"/>
      <c r="G13" s="173">
        <f t="shared" si="0"/>
        <v>0</v>
      </c>
      <c r="H13" s="173">
        <v>0</v>
      </c>
      <c r="I13" s="173">
        <f t="shared" si="1"/>
        <v>0</v>
      </c>
      <c r="J13" s="173">
        <v>116</v>
      </c>
      <c r="K13" s="173">
        <f t="shared" si="2"/>
        <v>20880</v>
      </c>
      <c r="L13" s="173">
        <v>21</v>
      </c>
      <c r="M13" s="173">
        <f t="shared" si="3"/>
        <v>0</v>
      </c>
      <c r="N13" s="173">
        <v>0</v>
      </c>
      <c r="O13" s="173">
        <f t="shared" si="4"/>
        <v>0</v>
      </c>
      <c r="P13" s="173">
        <v>0</v>
      </c>
      <c r="Q13" s="173">
        <f t="shared" si="5"/>
        <v>0</v>
      </c>
      <c r="R13" s="173"/>
      <c r="S13" s="173" t="s">
        <v>463</v>
      </c>
      <c r="T13" s="174" t="s">
        <v>464</v>
      </c>
      <c r="U13" s="152">
        <v>0</v>
      </c>
      <c r="V13" s="152">
        <f t="shared" si="6"/>
        <v>0</v>
      </c>
      <c r="W13" s="152"/>
      <c r="X13" s="152" t="s">
        <v>128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294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69">
        <v>6</v>
      </c>
      <c r="B14" s="170" t="s">
        <v>473</v>
      </c>
      <c r="C14" s="178" t="s">
        <v>474</v>
      </c>
      <c r="D14" s="171" t="s">
        <v>125</v>
      </c>
      <c r="E14" s="172">
        <v>12</v>
      </c>
      <c r="F14" s="173"/>
      <c r="G14" s="173">
        <f t="shared" si="0"/>
        <v>0</v>
      </c>
      <c r="H14" s="173">
        <v>0</v>
      </c>
      <c r="I14" s="173">
        <f t="shared" si="1"/>
        <v>0</v>
      </c>
      <c r="J14" s="173">
        <v>105</v>
      </c>
      <c r="K14" s="173">
        <f t="shared" si="2"/>
        <v>1260</v>
      </c>
      <c r="L14" s="173">
        <v>21</v>
      </c>
      <c r="M14" s="173">
        <f t="shared" si="3"/>
        <v>0</v>
      </c>
      <c r="N14" s="173">
        <v>0</v>
      </c>
      <c r="O14" s="173">
        <f t="shared" si="4"/>
        <v>0</v>
      </c>
      <c r="P14" s="173">
        <v>0</v>
      </c>
      <c r="Q14" s="173">
        <f t="shared" si="5"/>
        <v>0</v>
      </c>
      <c r="R14" s="173"/>
      <c r="S14" s="173" t="s">
        <v>463</v>
      </c>
      <c r="T14" s="174" t="s">
        <v>464</v>
      </c>
      <c r="U14" s="152">
        <v>0</v>
      </c>
      <c r="V14" s="152">
        <f t="shared" si="6"/>
        <v>0</v>
      </c>
      <c r="W14" s="152"/>
      <c r="X14" s="152" t="s">
        <v>128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294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9">
        <v>7</v>
      </c>
      <c r="B15" s="170" t="s">
        <v>475</v>
      </c>
      <c r="C15" s="178" t="s">
        <v>476</v>
      </c>
      <c r="D15" s="171" t="s">
        <v>125</v>
      </c>
      <c r="E15" s="172">
        <v>4</v>
      </c>
      <c r="F15" s="173"/>
      <c r="G15" s="173">
        <f t="shared" si="0"/>
        <v>0</v>
      </c>
      <c r="H15" s="173">
        <v>0</v>
      </c>
      <c r="I15" s="173">
        <f t="shared" si="1"/>
        <v>0</v>
      </c>
      <c r="J15" s="173">
        <v>351</v>
      </c>
      <c r="K15" s="173">
        <f t="shared" si="2"/>
        <v>1404</v>
      </c>
      <c r="L15" s="173">
        <v>21</v>
      </c>
      <c r="M15" s="173">
        <f t="shared" si="3"/>
        <v>0</v>
      </c>
      <c r="N15" s="173">
        <v>0</v>
      </c>
      <c r="O15" s="173">
        <f t="shared" si="4"/>
        <v>0</v>
      </c>
      <c r="P15" s="173">
        <v>0</v>
      </c>
      <c r="Q15" s="173">
        <f t="shared" si="5"/>
        <v>0</v>
      </c>
      <c r="R15" s="173"/>
      <c r="S15" s="173" t="s">
        <v>463</v>
      </c>
      <c r="T15" s="174" t="s">
        <v>464</v>
      </c>
      <c r="U15" s="152">
        <v>0</v>
      </c>
      <c r="V15" s="152">
        <f t="shared" si="6"/>
        <v>0</v>
      </c>
      <c r="W15" s="152"/>
      <c r="X15" s="152" t="s">
        <v>128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294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69">
        <v>8</v>
      </c>
      <c r="B16" s="170" t="s">
        <v>477</v>
      </c>
      <c r="C16" s="178" t="s">
        <v>478</v>
      </c>
      <c r="D16" s="171" t="s">
        <v>125</v>
      </c>
      <c r="E16" s="172">
        <v>2</v>
      </c>
      <c r="F16" s="173"/>
      <c r="G16" s="173">
        <f t="shared" si="0"/>
        <v>0</v>
      </c>
      <c r="H16" s="173">
        <v>0</v>
      </c>
      <c r="I16" s="173">
        <f t="shared" si="1"/>
        <v>0</v>
      </c>
      <c r="J16" s="173">
        <v>264</v>
      </c>
      <c r="K16" s="173">
        <f t="shared" si="2"/>
        <v>528</v>
      </c>
      <c r="L16" s="173">
        <v>21</v>
      </c>
      <c r="M16" s="173">
        <f t="shared" si="3"/>
        <v>0</v>
      </c>
      <c r="N16" s="173">
        <v>0</v>
      </c>
      <c r="O16" s="173">
        <f t="shared" si="4"/>
        <v>0</v>
      </c>
      <c r="P16" s="173">
        <v>0</v>
      </c>
      <c r="Q16" s="173">
        <f t="shared" si="5"/>
        <v>0</v>
      </c>
      <c r="R16" s="173"/>
      <c r="S16" s="173" t="s">
        <v>463</v>
      </c>
      <c r="T16" s="174" t="s">
        <v>464</v>
      </c>
      <c r="U16" s="152">
        <v>0</v>
      </c>
      <c r="V16" s="152">
        <f t="shared" si="6"/>
        <v>0</v>
      </c>
      <c r="W16" s="152"/>
      <c r="X16" s="152" t="s">
        <v>128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294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9">
        <v>9</v>
      </c>
      <c r="B17" s="170" t="s">
        <v>479</v>
      </c>
      <c r="C17" s="178" t="s">
        <v>480</v>
      </c>
      <c r="D17" s="171" t="s">
        <v>125</v>
      </c>
      <c r="E17" s="172">
        <v>19</v>
      </c>
      <c r="F17" s="173"/>
      <c r="G17" s="173">
        <f t="shared" si="0"/>
        <v>0</v>
      </c>
      <c r="H17" s="173">
        <v>0</v>
      </c>
      <c r="I17" s="173">
        <f t="shared" si="1"/>
        <v>0</v>
      </c>
      <c r="J17" s="173">
        <v>35.65</v>
      </c>
      <c r="K17" s="173">
        <f t="shared" si="2"/>
        <v>677.35</v>
      </c>
      <c r="L17" s="173">
        <v>21</v>
      </c>
      <c r="M17" s="173">
        <f t="shared" si="3"/>
        <v>0</v>
      </c>
      <c r="N17" s="173">
        <v>0</v>
      </c>
      <c r="O17" s="173">
        <f t="shared" si="4"/>
        <v>0</v>
      </c>
      <c r="P17" s="173">
        <v>0</v>
      </c>
      <c r="Q17" s="173">
        <f t="shared" si="5"/>
        <v>0</v>
      </c>
      <c r="R17" s="173"/>
      <c r="S17" s="173" t="s">
        <v>463</v>
      </c>
      <c r="T17" s="174" t="s">
        <v>464</v>
      </c>
      <c r="U17" s="152">
        <v>0</v>
      </c>
      <c r="V17" s="152">
        <f t="shared" si="6"/>
        <v>0</v>
      </c>
      <c r="W17" s="152"/>
      <c r="X17" s="152" t="s">
        <v>128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294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69">
        <v>10</v>
      </c>
      <c r="B18" s="170" t="s">
        <v>481</v>
      </c>
      <c r="C18" s="178" t="s">
        <v>482</v>
      </c>
      <c r="D18" s="171" t="s">
        <v>217</v>
      </c>
      <c r="E18" s="172">
        <v>180</v>
      </c>
      <c r="F18" s="173"/>
      <c r="G18" s="173">
        <f t="shared" si="0"/>
        <v>0</v>
      </c>
      <c r="H18" s="173">
        <v>0</v>
      </c>
      <c r="I18" s="173">
        <f t="shared" si="1"/>
        <v>0</v>
      </c>
      <c r="J18" s="173">
        <v>132</v>
      </c>
      <c r="K18" s="173">
        <f t="shared" si="2"/>
        <v>23760</v>
      </c>
      <c r="L18" s="173">
        <v>21</v>
      </c>
      <c r="M18" s="173">
        <f t="shared" si="3"/>
        <v>0</v>
      </c>
      <c r="N18" s="173">
        <v>0</v>
      </c>
      <c r="O18" s="173">
        <f t="shared" si="4"/>
        <v>0</v>
      </c>
      <c r="P18" s="173">
        <v>0</v>
      </c>
      <c r="Q18" s="173">
        <f t="shared" si="5"/>
        <v>0</v>
      </c>
      <c r="R18" s="173"/>
      <c r="S18" s="173" t="s">
        <v>463</v>
      </c>
      <c r="T18" s="174" t="s">
        <v>464</v>
      </c>
      <c r="U18" s="152">
        <v>0</v>
      </c>
      <c r="V18" s="152">
        <f t="shared" si="6"/>
        <v>0</v>
      </c>
      <c r="W18" s="152"/>
      <c r="X18" s="152" t="s">
        <v>128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294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69">
        <v>11</v>
      </c>
      <c r="B19" s="170" t="s">
        <v>483</v>
      </c>
      <c r="C19" s="178" t="s">
        <v>484</v>
      </c>
      <c r="D19" s="171" t="s">
        <v>217</v>
      </c>
      <c r="E19" s="172">
        <v>490</v>
      </c>
      <c r="F19" s="173"/>
      <c r="G19" s="173">
        <f t="shared" si="0"/>
        <v>0</v>
      </c>
      <c r="H19" s="173">
        <v>0</v>
      </c>
      <c r="I19" s="173">
        <f t="shared" si="1"/>
        <v>0</v>
      </c>
      <c r="J19" s="173">
        <v>102</v>
      </c>
      <c r="K19" s="173">
        <f t="shared" si="2"/>
        <v>49980</v>
      </c>
      <c r="L19" s="173">
        <v>21</v>
      </c>
      <c r="M19" s="173">
        <f t="shared" si="3"/>
        <v>0</v>
      </c>
      <c r="N19" s="173">
        <v>0</v>
      </c>
      <c r="O19" s="173">
        <f t="shared" si="4"/>
        <v>0</v>
      </c>
      <c r="P19" s="173">
        <v>0</v>
      </c>
      <c r="Q19" s="173">
        <f t="shared" si="5"/>
        <v>0</v>
      </c>
      <c r="R19" s="173"/>
      <c r="S19" s="173" t="s">
        <v>463</v>
      </c>
      <c r="T19" s="174" t="s">
        <v>464</v>
      </c>
      <c r="U19" s="152">
        <v>0</v>
      </c>
      <c r="V19" s="152">
        <f t="shared" si="6"/>
        <v>0</v>
      </c>
      <c r="W19" s="152"/>
      <c r="X19" s="152" t="s">
        <v>128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294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69">
        <v>12</v>
      </c>
      <c r="B20" s="170" t="s">
        <v>485</v>
      </c>
      <c r="C20" s="178" t="s">
        <v>486</v>
      </c>
      <c r="D20" s="171" t="s">
        <v>125</v>
      </c>
      <c r="E20" s="172">
        <v>12</v>
      </c>
      <c r="F20" s="173"/>
      <c r="G20" s="173">
        <f t="shared" si="0"/>
        <v>0</v>
      </c>
      <c r="H20" s="173">
        <v>0</v>
      </c>
      <c r="I20" s="173">
        <f t="shared" si="1"/>
        <v>0</v>
      </c>
      <c r="J20" s="173">
        <v>345</v>
      </c>
      <c r="K20" s="173">
        <f t="shared" si="2"/>
        <v>4140</v>
      </c>
      <c r="L20" s="173">
        <v>21</v>
      </c>
      <c r="M20" s="173">
        <f t="shared" si="3"/>
        <v>0</v>
      </c>
      <c r="N20" s="173">
        <v>0</v>
      </c>
      <c r="O20" s="173">
        <f t="shared" si="4"/>
        <v>0</v>
      </c>
      <c r="P20" s="173">
        <v>0</v>
      </c>
      <c r="Q20" s="173">
        <f t="shared" si="5"/>
        <v>0</v>
      </c>
      <c r="R20" s="173"/>
      <c r="S20" s="173" t="s">
        <v>126</v>
      </c>
      <c r="T20" s="174" t="s">
        <v>464</v>
      </c>
      <c r="U20" s="152">
        <v>0.871</v>
      </c>
      <c r="V20" s="152">
        <f t="shared" si="6"/>
        <v>10.45</v>
      </c>
      <c r="W20" s="152"/>
      <c r="X20" s="152" t="s">
        <v>128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294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9">
        <v>13</v>
      </c>
      <c r="B21" s="170" t="s">
        <v>487</v>
      </c>
      <c r="C21" s="178" t="s">
        <v>488</v>
      </c>
      <c r="D21" s="171" t="s">
        <v>489</v>
      </c>
      <c r="E21" s="172">
        <v>12</v>
      </c>
      <c r="F21" s="173"/>
      <c r="G21" s="173">
        <f t="shared" si="0"/>
        <v>0</v>
      </c>
      <c r="H21" s="173">
        <v>209.58</v>
      </c>
      <c r="I21" s="173">
        <f t="shared" si="1"/>
        <v>2514.96</v>
      </c>
      <c r="J21" s="173">
        <v>0</v>
      </c>
      <c r="K21" s="173">
        <f t="shared" si="2"/>
        <v>0</v>
      </c>
      <c r="L21" s="173">
        <v>21</v>
      </c>
      <c r="M21" s="173">
        <f t="shared" si="3"/>
        <v>0</v>
      </c>
      <c r="N21" s="173">
        <v>0</v>
      </c>
      <c r="O21" s="173">
        <f t="shared" si="4"/>
        <v>0</v>
      </c>
      <c r="P21" s="173">
        <v>0</v>
      </c>
      <c r="Q21" s="173">
        <f t="shared" si="5"/>
        <v>0</v>
      </c>
      <c r="R21" s="173"/>
      <c r="S21" s="173" t="s">
        <v>397</v>
      </c>
      <c r="T21" s="174" t="s">
        <v>327</v>
      </c>
      <c r="U21" s="152">
        <v>0</v>
      </c>
      <c r="V21" s="152">
        <f t="shared" si="6"/>
        <v>0</v>
      </c>
      <c r="W21" s="152"/>
      <c r="X21" s="152" t="s">
        <v>400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69">
        <v>14</v>
      </c>
      <c r="B22" s="170" t="s">
        <v>491</v>
      </c>
      <c r="C22" s="178" t="s">
        <v>492</v>
      </c>
      <c r="D22" s="171" t="s">
        <v>489</v>
      </c>
      <c r="E22" s="172">
        <v>24</v>
      </c>
      <c r="F22" s="173"/>
      <c r="G22" s="173">
        <f t="shared" si="0"/>
        <v>0</v>
      </c>
      <c r="H22" s="173">
        <v>36.700000000000003</v>
      </c>
      <c r="I22" s="173">
        <f t="shared" si="1"/>
        <v>880.8</v>
      </c>
      <c r="J22" s="173">
        <v>0</v>
      </c>
      <c r="K22" s="173">
        <f t="shared" si="2"/>
        <v>0</v>
      </c>
      <c r="L22" s="173">
        <v>21</v>
      </c>
      <c r="M22" s="173">
        <f t="shared" si="3"/>
        <v>0</v>
      </c>
      <c r="N22" s="173">
        <v>0</v>
      </c>
      <c r="O22" s="173">
        <f t="shared" si="4"/>
        <v>0</v>
      </c>
      <c r="P22" s="173">
        <v>0</v>
      </c>
      <c r="Q22" s="173">
        <f t="shared" si="5"/>
        <v>0</v>
      </c>
      <c r="R22" s="173"/>
      <c r="S22" s="173" t="s">
        <v>397</v>
      </c>
      <c r="T22" s="174" t="s">
        <v>327</v>
      </c>
      <c r="U22" s="152">
        <v>0</v>
      </c>
      <c r="V22" s="152">
        <f t="shared" si="6"/>
        <v>0</v>
      </c>
      <c r="W22" s="152"/>
      <c r="X22" s="152" t="s">
        <v>400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9">
        <v>15</v>
      </c>
      <c r="B23" s="170" t="s">
        <v>493</v>
      </c>
      <c r="C23" s="178" t="s">
        <v>494</v>
      </c>
      <c r="D23" s="171" t="s">
        <v>125</v>
      </c>
      <c r="E23" s="172">
        <v>12</v>
      </c>
      <c r="F23" s="173"/>
      <c r="G23" s="173">
        <f t="shared" si="0"/>
        <v>0</v>
      </c>
      <c r="H23" s="173">
        <v>0</v>
      </c>
      <c r="I23" s="173">
        <f t="shared" si="1"/>
        <v>0</v>
      </c>
      <c r="J23" s="173">
        <v>139</v>
      </c>
      <c r="K23" s="173">
        <f t="shared" si="2"/>
        <v>1668</v>
      </c>
      <c r="L23" s="173">
        <v>21</v>
      </c>
      <c r="M23" s="173">
        <f t="shared" si="3"/>
        <v>0</v>
      </c>
      <c r="N23" s="173">
        <v>0</v>
      </c>
      <c r="O23" s="173">
        <f t="shared" si="4"/>
        <v>0</v>
      </c>
      <c r="P23" s="173">
        <v>0</v>
      </c>
      <c r="Q23" s="173">
        <f t="shared" si="5"/>
        <v>0</v>
      </c>
      <c r="R23" s="173"/>
      <c r="S23" s="173" t="s">
        <v>126</v>
      </c>
      <c r="T23" s="174" t="s">
        <v>464</v>
      </c>
      <c r="U23" s="152">
        <v>0.35216999999999998</v>
      </c>
      <c r="V23" s="152">
        <f t="shared" si="6"/>
        <v>4.2300000000000004</v>
      </c>
      <c r="W23" s="152"/>
      <c r="X23" s="152" t="s">
        <v>128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294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69">
        <v>16</v>
      </c>
      <c r="B24" s="170" t="s">
        <v>495</v>
      </c>
      <c r="C24" s="178" t="s">
        <v>496</v>
      </c>
      <c r="D24" s="171" t="s">
        <v>489</v>
      </c>
      <c r="E24" s="172">
        <v>12</v>
      </c>
      <c r="F24" s="173"/>
      <c r="G24" s="173">
        <f t="shared" si="0"/>
        <v>0</v>
      </c>
      <c r="H24" s="173">
        <v>58.13</v>
      </c>
      <c r="I24" s="173">
        <f t="shared" si="1"/>
        <v>697.56</v>
      </c>
      <c r="J24" s="173">
        <v>0</v>
      </c>
      <c r="K24" s="173">
        <f t="shared" si="2"/>
        <v>0</v>
      </c>
      <c r="L24" s="173">
        <v>21</v>
      </c>
      <c r="M24" s="173">
        <f t="shared" si="3"/>
        <v>0</v>
      </c>
      <c r="N24" s="173">
        <v>0</v>
      </c>
      <c r="O24" s="173">
        <f t="shared" si="4"/>
        <v>0</v>
      </c>
      <c r="P24" s="173">
        <v>0</v>
      </c>
      <c r="Q24" s="173">
        <f t="shared" si="5"/>
        <v>0</v>
      </c>
      <c r="R24" s="173"/>
      <c r="S24" s="173" t="s">
        <v>397</v>
      </c>
      <c r="T24" s="174" t="s">
        <v>327</v>
      </c>
      <c r="U24" s="152">
        <v>0</v>
      </c>
      <c r="V24" s="152">
        <f t="shared" si="6"/>
        <v>0</v>
      </c>
      <c r="W24" s="152"/>
      <c r="X24" s="152" t="s">
        <v>400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490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9">
        <v>17</v>
      </c>
      <c r="B25" s="170" t="s">
        <v>497</v>
      </c>
      <c r="C25" s="178" t="s">
        <v>498</v>
      </c>
      <c r="D25" s="171" t="s">
        <v>125</v>
      </c>
      <c r="E25" s="172">
        <v>12</v>
      </c>
      <c r="F25" s="173"/>
      <c r="G25" s="173">
        <f t="shared" si="0"/>
        <v>0</v>
      </c>
      <c r="H25" s="173">
        <v>0</v>
      </c>
      <c r="I25" s="173">
        <f t="shared" si="1"/>
        <v>0</v>
      </c>
      <c r="J25" s="173">
        <v>71.3</v>
      </c>
      <c r="K25" s="173">
        <f t="shared" si="2"/>
        <v>855.6</v>
      </c>
      <c r="L25" s="173">
        <v>21</v>
      </c>
      <c r="M25" s="173">
        <f t="shared" si="3"/>
        <v>0</v>
      </c>
      <c r="N25" s="173">
        <v>0</v>
      </c>
      <c r="O25" s="173">
        <f t="shared" si="4"/>
        <v>0</v>
      </c>
      <c r="P25" s="173">
        <v>0</v>
      </c>
      <c r="Q25" s="173">
        <f t="shared" si="5"/>
        <v>0</v>
      </c>
      <c r="R25" s="173"/>
      <c r="S25" s="173" t="s">
        <v>126</v>
      </c>
      <c r="T25" s="174" t="s">
        <v>464</v>
      </c>
      <c r="U25" s="152">
        <v>0.11</v>
      </c>
      <c r="V25" s="152">
        <f t="shared" si="6"/>
        <v>1.32</v>
      </c>
      <c r="W25" s="152"/>
      <c r="X25" s="152" t="s">
        <v>128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294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9">
        <v>18</v>
      </c>
      <c r="B26" s="170" t="s">
        <v>499</v>
      </c>
      <c r="C26" s="178" t="s">
        <v>500</v>
      </c>
      <c r="D26" s="171" t="s">
        <v>489</v>
      </c>
      <c r="E26" s="172">
        <v>15</v>
      </c>
      <c r="F26" s="173"/>
      <c r="G26" s="173">
        <f t="shared" si="0"/>
        <v>0</v>
      </c>
      <c r="H26" s="173">
        <v>8.9</v>
      </c>
      <c r="I26" s="173">
        <f t="shared" si="1"/>
        <v>133.5</v>
      </c>
      <c r="J26" s="173">
        <v>0</v>
      </c>
      <c r="K26" s="173">
        <f t="shared" si="2"/>
        <v>0</v>
      </c>
      <c r="L26" s="173">
        <v>21</v>
      </c>
      <c r="M26" s="173">
        <f t="shared" si="3"/>
        <v>0</v>
      </c>
      <c r="N26" s="173">
        <v>0</v>
      </c>
      <c r="O26" s="173">
        <f t="shared" si="4"/>
        <v>0</v>
      </c>
      <c r="P26" s="173">
        <v>0</v>
      </c>
      <c r="Q26" s="173">
        <f t="shared" si="5"/>
        <v>0</v>
      </c>
      <c r="R26" s="173"/>
      <c r="S26" s="173" t="s">
        <v>397</v>
      </c>
      <c r="T26" s="174" t="s">
        <v>327</v>
      </c>
      <c r="U26" s="152">
        <v>0</v>
      </c>
      <c r="V26" s="152">
        <f t="shared" si="6"/>
        <v>0</v>
      </c>
      <c r="W26" s="152"/>
      <c r="X26" s="152" t="s">
        <v>400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9">
        <v>19</v>
      </c>
      <c r="B27" s="170" t="s">
        <v>501</v>
      </c>
      <c r="C27" s="178" t="s">
        <v>502</v>
      </c>
      <c r="D27" s="171" t="s">
        <v>125</v>
      </c>
      <c r="E27" s="172">
        <v>13</v>
      </c>
      <c r="F27" s="173"/>
      <c r="G27" s="173">
        <f t="shared" si="0"/>
        <v>0</v>
      </c>
      <c r="H27" s="173">
        <v>0</v>
      </c>
      <c r="I27" s="173">
        <f t="shared" si="1"/>
        <v>0</v>
      </c>
      <c r="J27" s="173">
        <v>99.8</v>
      </c>
      <c r="K27" s="173">
        <f t="shared" si="2"/>
        <v>1297.4000000000001</v>
      </c>
      <c r="L27" s="173">
        <v>21</v>
      </c>
      <c r="M27" s="173">
        <f t="shared" si="3"/>
        <v>0</v>
      </c>
      <c r="N27" s="173">
        <v>0</v>
      </c>
      <c r="O27" s="173">
        <f t="shared" si="4"/>
        <v>0</v>
      </c>
      <c r="P27" s="173">
        <v>0</v>
      </c>
      <c r="Q27" s="173">
        <f t="shared" si="5"/>
        <v>0</v>
      </c>
      <c r="R27" s="173"/>
      <c r="S27" s="173" t="s">
        <v>126</v>
      </c>
      <c r="T27" s="174" t="s">
        <v>464</v>
      </c>
      <c r="U27" s="152">
        <v>0.24399999999999999</v>
      </c>
      <c r="V27" s="152">
        <f t="shared" si="6"/>
        <v>3.17</v>
      </c>
      <c r="W27" s="152"/>
      <c r="X27" s="152" t="s">
        <v>128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294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9">
        <v>20</v>
      </c>
      <c r="B28" s="170" t="s">
        <v>503</v>
      </c>
      <c r="C28" s="178" t="s">
        <v>504</v>
      </c>
      <c r="D28" s="171" t="s">
        <v>489</v>
      </c>
      <c r="E28" s="172">
        <v>13</v>
      </c>
      <c r="F28" s="173"/>
      <c r="G28" s="173">
        <f t="shared" si="0"/>
        <v>0</v>
      </c>
      <c r="H28" s="173">
        <v>67.86</v>
      </c>
      <c r="I28" s="173">
        <f t="shared" si="1"/>
        <v>882.18</v>
      </c>
      <c r="J28" s="173">
        <v>0</v>
      </c>
      <c r="K28" s="173">
        <f t="shared" si="2"/>
        <v>0</v>
      </c>
      <c r="L28" s="173">
        <v>21</v>
      </c>
      <c r="M28" s="173">
        <f t="shared" si="3"/>
        <v>0</v>
      </c>
      <c r="N28" s="173">
        <v>0</v>
      </c>
      <c r="O28" s="173">
        <f t="shared" si="4"/>
        <v>0</v>
      </c>
      <c r="P28" s="173">
        <v>0</v>
      </c>
      <c r="Q28" s="173">
        <f t="shared" si="5"/>
        <v>0</v>
      </c>
      <c r="R28" s="173"/>
      <c r="S28" s="173" t="s">
        <v>397</v>
      </c>
      <c r="T28" s="174" t="s">
        <v>327</v>
      </c>
      <c r="U28" s="152">
        <v>0</v>
      </c>
      <c r="V28" s="152">
        <f t="shared" si="6"/>
        <v>0</v>
      </c>
      <c r="W28" s="152"/>
      <c r="X28" s="152" t="s">
        <v>400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490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9">
        <v>21</v>
      </c>
      <c r="B29" s="170" t="s">
        <v>501</v>
      </c>
      <c r="C29" s="178" t="s">
        <v>502</v>
      </c>
      <c r="D29" s="171" t="s">
        <v>125</v>
      </c>
      <c r="E29" s="172">
        <v>70</v>
      </c>
      <c r="F29" s="173"/>
      <c r="G29" s="173">
        <f t="shared" si="0"/>
        <v>0</v>
      </c>
      <c r="H29" s="173">
        <v>0</v>
      </c>
      <c r="I29" s="173">
        <f t="shared" si="1"/>
        <v>0</v>
      </c>
      <c r="J29" s="173">
        <v>99.8</v>
      </c>
      <c r="K29" s="173">
        <f t="shared" si="2"/>
        <v>6986</v>
      </c>
      <c r="L29" s="173">
        <v>21</v>
      </c>
      <c r="M29" s="173">
        <f t="shared" si="3"/>
        <v>0</v>
      </c>
      <c r="N29" s="173">
        <v>0</v>
      </c>
      <c r="O29" s="173">
        <f t="shared" si="4"/>
        <v>0</v>
      </c>
      <c r="P29" s="173">
        <v>0</v>
      </c>
      <c r="Q29" s="173">
        <f t="shared" si="5"/>
        <v>0</v>
      </c>
      <c r="R29" s="173"/>
      <c r="S29" s="173" t="s">
        <v>126</v>
      </c>
      <c r="T29" s="174" t="s">
        <v>464</v>
      </c>
      <c r="U29" s="152">
        <v>0.24399999999999999</v>
      </c>
      <c r="V29" s="152">
        <f t="shared" si="6"/>
        <v>17.079999999999998</v>
      </c>
      <c r="W29" s="152"/>
      <c r="X29" s="152" t="s">
        <v>128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294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69">
        <v>22</v>
      </c>
      <c r="B30" s="170" t="s">
        <v>505</v>
      </c>
      <c r="C30" s="178" t="s">
        <v>506</v>
      </c>
      <c r="D30" s="171" t="s">
        <v>489</v>
      </c>
      <c r="E30" s="172">
        <v>70</v>
      </c>
      <c r="F30" s="173"/>
      <c r="G30" s="173">
        <f t="shared" si="0"/>
        <v>0</v>
      </c>
      <c r="H30" s="173">
        <v>28.79</v>
      </c>
      <c r="I30" s="173">
        <f t="shared" si="1"/>
        <v>2015.3</v>
      </c>
      <c r="J30" s="173">
        <v>0</v>
      </c>
      <c r="K30" s="173">
        <f t="shared" si="2"/>
        <v>0</v>
      </c>
      <c r="L30" s="173">
        <v>21</v>
      </c>
      <c r="M30" s="173">
        <f t="shared" si="3"/>
        <v>0</v>
      </c>
      <c r="N30" s="173">
        <v>0</v>
      </c>
      <c r="O30" s="173">
        <f t="shared" si="4"/>
        <v>0</v>
      </c>
      <c r="P30" s="173">
        <v>0</v>
      </c>
      <c r="Q30" s="173">
        <f t="shared" si="5"/>
        <v>0</v>
      </c>
      <c r="R30" s="173"/>
      <c r="S30" s="173" t="s">
        <v>397</v>
      </c>
      <c r="T30" s="174" t="s">
        <v>327</v>
      </c>
      <c r="U30" s="152">
        <v>0</v>
      </c>
      <c r="V30" s="152">
        <f t="shared" si="6"/>
        <v>0</v>
      </c>
      <c r="W30" s="152"/>
      <c r="X30" s="152" t="s">
        <v>400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490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9">
        <v>23</v>
      </c>
      <c r="B31" s="170" t="s">
        <v>507</v>
      </c>
      <c r="C31" s="178" t="s">
        <v>508</v>
      </c>
      <c r="D31" s="171" t="s">
        <v>125</v>
      </c>
      <c r="E31" s="172">
        <v>9</v>
      </c>
      <c r="F31" s="173"/>
      <c r="G31" s="173">
        <f t="shared" si="0"/>
        <v>0</v>
      </c>
      <c r="H31" s="173">
        <v>0</v>
      </c>
      <c r="I31" s="173">
        <f t="shared" si="1"/>
        <v>0</v>
      </c>
      <c r="J31" s="173">
        <v>576</v>
      </c>
      <c r="K31" s="173">
        <f t="shared" si="2"/>
        <v>5184</v>
      </c>
      <c r="L31" s="173">
        <v>21</v>
      </c>
      <c r="M31" s="173">
        <f t="shared" si="3"/>
        <v>0</v>
      </c>
      <c r="N31" s="173">
        <v>0</v>
      </c>
      <c r="O31" s="173">
        <f t="shared" si="4"/>
        <v>0</v>
      </c>
      <c r="P31" s="173">
        <v>0</v>
      </c>
      <c r="Q31" s="173">
        <f t="shared" si="5"/>
        <v>0</v>
      </c>
      <c r="R31" s="173"/>
      <c r="S31" s="173" t="s">
        <v>126</v>
      </c>
      <c r="T31" s="174" t="s">
        <v>464</v>
      </c>
      <c r="U31" s="152">
        <v>1.4546699999999999</v>
      </c>
      <c r="V31" s="152">
        <f t="shared" si="6"/>
        <v>13.09</v>
      </c>
      <c r="W31" s="152"/>
      <c r="X31" s="152" t="s">
        <v>128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294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69">
        <v>24</v>
      </c>
      <c r="B32" s="170" t="s">
        <v>509</v>
      </c>
      <c r="C32" s="178" t="s">
        <v>510</v>
      </c>
      <c r="D32" s="171" t="s">
        <v>489</v>
      </c>
      <c r="E32" s="172">
        <v>9</v>
      </c>
      <c r="F32" s="173"/>
      <c r="G32" s="173">
        <f t="shared" si="0"/>
        <v>0</v>
      </c>
      <c r="H32" s="173">
        <v>363.06</v>
      </c>
      <c r="I32" s="173">
        <f t="shared" si="1"/>
        <v>3267.54</v>
      </c>
      <c r="J32" s="173">
        <v>0</v>
      </c>
      <c r="K32" s="173">
        <f t="shared" si="2"/>
        <v>0</v>
      </c>
      <c r="L32" s="173">
        <v>21</v>
      </c>
      <c r="M32" s="173">
        <f t="shared" si="3"/>
        <v>0</v>
      </c>
      <c r="N32" s="173">
        <v>0</v>
      </c>
      <c r="O32" s="173">
        <f t="shared" si="4"/>
        <v>0</v>
      </c>
      <c r="P32" s="173">
        <v>0</v>
      </c>
      <c r="Q32" s="173">
        <f t="shared" si="5"/>
        <v>0</v>
      </c>
      <c r="R32" s="173"/>
      <c r="S32" s="173" t="s">
        <v>397</v>
      </c>
      <c r="T32" s="174" t="s">
        <v>327</v>
      </c>
      <c r="U32" s="152">
        <v>0</v>
      </c>
      <c r="V32" s="152">
        <f t="shared" si="6"/>
        <v>0</v>
      </c>
      <c r="W32" s="152"/>
      <c r="X32" s="152" t="s">
        <v>400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9">
        <v>25</v>
      </c>
      <c r="B33" s="170" t="s">
        <v>511</v>
      </c>
      <c r="C33" s="178" t="s">
        <v>512</v>
      </c>
      <c r="D33" s="171" t="s">
        <v>489</v>
      </c>
      <c r="E33" s="172">
        <v>9</v>
      </c>
      <c r="F33" s="173"/>
      <c r="G33" s="173">
        <f t="shared" si="0"/>
        <v>0</v>
      </c>
      <c r="H33" s="173">
        <v>47.77</v>
      </c>
      <c r="I33" s="173">
        <f t="shared" si="1"/>
        <v>429.93</v>
      </c>
      <c r="J33" s="173">
        <v>0</v>
      </c>
      <c r="K33" s="173">
        <f t="shared" si="2"/>
        <v>0</v>
      </c>
      <c r="L33" s="173">
        <v>21</v>
      </c>
      <c r="M33" s="173">
        <f t="shared" si="3"/>
        <v>0</v>
      </c>
      <c r="N33" s="173">
        <v>0</v>
      </c>
      <c r="O33" s="173">
        <f t="shared" si="4"/>
        <v>0</v>
      </c>
      <c r="P33" s="173">
        <v>0</v>
      </c>
      <c r="Q33" s="173">
        <f t="shared" si="5"/>
        <v>0</v>
      </c>
      <c r="R33" s="173"/>
      <c r="S33" s="173" t="s">
        <v>397</v>
      </c>
      <c r="T33" s="174" t="s">
        <v>327</v>
      </c>
      <c r="U33" s="152">
        <v>0</v>
      </c>
      <c r="V33" s="152">
        <f t="shared" si="6"/>
        <v>0</v>
      </c>
      <c r="W33" s="152"/>
      <c r="X33" s="152" t="s">
        <v>400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490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69">
        <v>26</v>
      </c>
      <c r="B34" s="170" t="s">
        <v>513</v>
      </c>
      <c r="C34" s="178" t="s">
        <v>514</v>
      </c>
      <c r="D34" s="171" t="s">
        <v>217</v>
      </c>
      <c r="E34" s="172">
        <v>550</v>
      </c>
      <c r="F34" s="173"/>
      <c r="G34" s="173">
        <f t="shared" si="0"/>
        <v>0</v>
      </c>
      <c r="H34" s="173">
        <v>0</v>
      </c>
      <c r="I34" s="173">
        <f t="shared" si="1"/>
        <v>0</v>
      </c>
      <c r="J34" s="173">
        <v>197</v>
      </c>
      <c r="K34" s="173">
        <f t="shared" si="2"/>
        <v>108350</v>
      </c>
      <c r="L34" s="173">
        <v>21</v>
      </c>
      <c r="M34" s="173">
        <f t="shared" si="3"/>
        <v>0</v>
      </c>
      <c r="N34" s="173">
        <v>0</v>
      </c>
      <c r="O34" s="173">
        <f t="shared" si="4"/>
        <v>0</v>
      </c>
      <c r="P34" s="173">
        <v>0</v>
      </c>
      <c r="Q34" s="173">
        <f t="shared" si="5"/>
        <v>0</v>
      </c>
      <c r="R34" s="173"/>
      <c r="S34" s="173" t="s">
        <v>126</v>
      </c>
      <c r="T34" s="174" t="s">
        <v>464</v>
      </c>
      <c r="U34" s="152">
        <v>0.49717</v>
      </c>
      <c r="V34" s="152">
        <f t="shared" si="6"/>
        <v>273.44</v>
      </c>
      <c r="W34" s="152"/>
      <c r="X34" s="152" t="s">
        <v>128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294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69">
        <v>27</v>
      </c>
      <c r="B35" s="170" t="s">
        <v>515</v>
      </c>
      <c r="C35" s="178" t="s">
        <v>516</v>
      </c>
      <c r="D35" s="171" t="s">
        <v>517</v>
      </c>
      <c r="E35" s="172">
        <v>74.33</v>
      </c>
      <c r="F35" s="173"/>
      <c r="G35" s="173">
        <f t="shared" si="0"/>
        <v>0</v>
      </c>
      <c r="H35" s="173">
        <v>180.77</v>
      </c>
      <c r="I35" s="173">
        <f t="shared" si="1"/>
        <v>13436.63</v>
      </c>
      <c r="J35" s="173">
        <v>0</v>
      </c>
      <c r="K35" s="173">
        <f t="shared" si="2"/>
        <v>0</v>
      </c>
      <c r="L35" s="173">
        <v>21</v>
      </c>
      <c r="M35" s="173">
        <f t="shared" si="3"/>
        <v>0</v>
      </c>
      <c r="N35" s="173">
        <v>0</v>
      </c>
      <c r="O35" s="173">
        <f t="shared" si="4"/>
        <v>0</v>
      </c>
      <c r="P35" s="173">
        <v>0</v>
      </c>
      <c r="Q35" s="173">
        <f t="shared" si="5"/>
        <v>0</v>
      </c>
      <c r="R35" s="173"/>
      <c r="S35" s="173" t="s">
        <v>397</v>
      </c>
      <c r="T35" s="174" t="s">
        <v>327</v>
      </c>
      <c r="U35" s="152">
        <v>0</v>
      </c>
      <c r="V35" s="152">
        <f t="shared" si="6"/>
        <v>0</v>
      </c>
      <c r="W35" s="152"/>
      <c r="X35" s="152" t="s">
        <v>400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490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69">
        <v>28</v>
      </c>
      <c r="B36" s="170" t="s">
        <v>513</v>
      </c>
      <c r="C36" s="178" t="s">
        <v>514</v>
      </c>
      <c r="D36" s="171" t="s">
        <v>217</v>
      </c>
      <c r="E36" s="172">
        <v>120</v>
      </c>
      <c r="F36" s="173"/>
      <c r="G36" s="173">
        <f t="shared" si="0"/>
        <v>0</v>
      </c>
      <c r="H36" s="173">
        <v>0</v>
      </c>
      <c r="I36" s="173">
        <f t="shared" si="1"/>
        <v>0</v>
      </c>
      <c r="J36" s="173">
        <v>197</v>
      </c>
      <c r="K36" s="173">
        <f t="shared" si="2"/>
        <v>23640</v>
      </c>
      <c r="L36" s="173">
        <v>21</v>
      </c>
      <c r="M36" s="173">
        <f t="shared" si="3"/>
        <v>0</v>
      </c>
      <c r="N36" s="173">
        <v>0</v>
      </c>
      <c r="O36" s="173">
        <f t="shared" si="4"/>
        <v>0</v>
      </c>
      <c r="P36" s="173">
        <v>0</v>
      </c>
      <c r="Q36" s="173">
        <f t="shared" si="5"/>
        <v>0</v>
      </c>
      <c r="R36" s="173"/>
      <c r="S36" s="173" t="s">
        <v>126</v>
      </c>
      <c r="T36" s="174" t="s">
        <v>464</v>
      </c>
      <c r="U36" s="152">
        <v>0.49717</v>
      </c>
      <c r="V36" s="152">
        <f t="shared" si="6"/>
        <v>59.66</v>
      </c>
      <c r="W36" s="152"/>
      <c r="X36" s="152" t="s">
        <v>128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294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9">
        <v>29</v>
      </c>
      <c r="B37" s="170" t="s">
        <v>518</v>
      </c>
      <c r="C37" s="178" t="s">
        <v>519</v>
      </c>
      <c r="D37" s="171" t="s">
        <v>517</v>
      </c>
      <c r="E37" s="172">
        <v>74.510000000000005</v>
      </c>
      <c r="F37" s="173"/>
      <c r="G37" s="173">
        <f t="shared" si="0"/>
        <v>0</v>
      </c>
      <c r="H37" s="173">
        <v>48.92</v>
      </c>
      <c r="I37" s="173">
        <f t="shared" si="1"/>
        <v>3645.03</v>
      </c>
      <c r="J37" s="173">
        <v>0</v>
      </c>
      <c r="K37" s="173">
        <f t="shared" si="2"/>
        <v>0</v>
      </c>
      <c r="L37" s="173">
        <v>21</v>
      </c>
      <c r="M37" s="173">
        <f t="shared" si="3"/>
        <v>0</v>
      </c>
      <c r="N37" s="173">
        <v>0</v>
      </c>
      <c r="O37" s="173">
        <f t="shared" si="4"/>
        <v>0</v>
      </c>
      <c r="P37" s="173">
        <v>0</v>
      </c>
      <c r="Q37" s="173">
        <f t="shared" si="5"/>
        <v>0</v>
      </c>
      <c r="R37" s="173"/>
      <c r="S37" s="173" t="s">
        <v>397</v>
      </c>
      <c r="T37" s="174" t="s">
        <v>327</v>
      </c>
      <c r="U37" s="152">
        <v>0</v>
      </c>
      <c r="V37" s="152">
        <f t="shared" si="6"/>
        <v>0</v>
      </c>
      <c r="W37" s="152"/>
      <c r="X37" s="152" t="s">
        <v>400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69">
        <v>30</v>
      </c>
      <c r="B38" s="170" t="s">
        <v>520</v>
      </c>
      <c r="C38" s="178" t="s">
        <v>521</v>
      </c>
      <c r="D38" s="171" t="s">
        <v>489</v>
      </c>
      <c r="E38" s="172">
        <v>180</v>
      </c>
      <c r="F38" s="173"/>
      <c r="G38" s="173">
        <f t="shared" si="0"/>
        <v>0</v>
      </c>
      <c r="H38" s="173">
        <v>27.14</v>
      </c>
      <c r="I38" s="173">
        <f t="shared" si="1"/>
        <v>4885.2</v>
      </c>
      <c r="J38" s="173">
        <v>0</v>
      </c>
      <c r="K38" s="173">
        <f t="shared" si="2"/>
        <v>0</v>
      </c>
      <c r="L38" s="173">
        <v>21</v>
      </c>
      <c r="M38" s="173">
        <f t="shared" si="3"/>
        <v>0</v>
      </c>
      <c r="N38" s="173">
        <v>0</v>
      </c>
      <c r="O38" s="173">
        <f t="shared" si="4"/>
        <v>0</v>
      </c>
      <c r="P38" s="173">
        <v>0</v>
      </c>
      <c r="Q38" s="173">
        <f t="shared" si="5"/>
        <v>0</v>
      </c>
      <c r="R38" s="173"/>
      <c r="S38" s="173" t="s">
        <v>397</v>
      </c>
      <c r="T38" s="174" t="s">
        <v>327</v>
      </c>
      <c r="U38" s="152">
        <v>0</v>
      </c>
      <c r="V38" s="152">
        <f t="shared" si="6"/>
        <v>0</v>
      </c>
      <c r="W38" s="152"/>
      <c r="X38" s="152" t="s">
        <v>400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490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9">
        <v>31</v>
      </c>
      <c r="B39" s="170" t="s">
        <v>522</v>
      </c>
      <c r="C39" s="178" t="s">
        <v>523</v>
      </c>
      <c r="D39" s="171" t="s">
        <v>489</v>
      </c>
      <c r="E39" s="172">
        <v>250</v>
      </c>
      <c r="F39" s="173"/>
      <c r="G39" s="173">
        <f t="shared" si="0"/>
        <v>0</v>
      </c>
      <c r="H39" s="173">
        <v>90.68</v>
      </c>
      <c r="I39" s="173">
        <f t="shared" si="1"/>
        <v>22670</v>
      </c>
      <c r="J39" s="173">
        <v>0</v>
      </c>
      <c r="K39" s="173">
        <f t="shared" si="2"/>
        <v>0</v>
      </c>
      <c r="L39" s="173">
        <v>21</v>
      </c>
      <c r="M39" s="173">
        <f t="shared" si="3"/>
        <v>0</v>
      </c>
      <c r="N39" s="173">
        <v>0</v>
      </c>
      <c r="O39" s="173">
        <f t="shared" si="4"/>
        <v>0</v>
      </c>
      <c r="P39" s="173">
        <v>0</v>
      </c>
      <c r="Q39" s="173">
        <f t="shared" si="5"/>
        <v>0</v>
      </c>
      <c r="R39" s="173"/>
      <c r="S39" s="173" t="s">
        <v>397</v>
      </c>
      <c r="T39" s="174" t="s">
        <v>327</v>
      </c>
      <c r="U39" s="152">
        <v>0</v>
      </c>
      <c r="V39" s="152">
        <f t="shared" si="6"/>
        <v>0</v>
      </c>
      <c r="W39" s="152"/>
      <c r="X39" s="152" t="s">
        <v>400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69">
        <v>32</v>
      </c>
      <c r="B40" s="170" t="s">
        <v>524</v>
      </c>
      <c r="C40" s="178" t="s">
        <v>525</v>
      </c>
      <c r="D40" s="171" t="s">
        <v>489</v>
      </c>
      <c r="E40" s="172">
        <v>120</v>
      </c>
      <c r="F40" s="173"/>
      <c r="G40" s="173">
        <f t="shared" si="0"/>
        <v>0</v>
      </c>
      <c r="H40" s="173">
        <v>194.91</v>
      </c>
      <c r="I40" s="173">
        <f t="shared" si="1"/>
        <v>23389.200000000001</v>
      </c>
      <c r="J40" s="173">
        <v>0</v>
      </c>
      <c r="K40" s="173">
        <f t="shared" si="2"/>
        <v>0</v>
      </c>
      <c r="L40" s="173">
        <v>21</v>
      </c>
      <c r="M40" s="173">
        <f t="shared" si="3"/>
        <v>0</v>
      </c>
      <c r="N40" s="173">
        <v>0</v>
      </c>
      <c r="O40" s="173">
        <f t="shared" si="4"/>
        <v>0</v>
      </c>
      <c r="P40" s="173">
        <v>0</v>
      </c>
      <c r="Q40" s="173">
        <f t="shared" si="5"/>
        <v>0</v>
      </c>
      <c r="R40" s="173"/>
      <c r="S40" s="173" t="s">
        <v>397</v>
      </c>
      <c r="T40" s="174" t="s">
        <v>327</v>
      </c>
      <c r="U40" s="152">
        <v>0</v>
      </c>
      <c r="V40" s="152">
        <f t="shared" si="6"/>
        <v>0</v>
      </c>
      <c r="W40" s="152"/>
      <c r="X40" s="152" t="s">
        <v>400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490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9">
        <v>33</v>
      </c>
      <c r="B41" s="170" t="s">
        <v>526</v>
      </c>
      <c r="C41" s="178" t="s">
        <v>527</v>
      </c>
      <c r="D41" s="171" t="s">
        <v>125</v>
      </c>
      <c r="E41" s="172">
        <v>4</v>
      </c>
      <c r="F41" s="173"/>
      <c r="G41" s="173">
        <f t="shared" si="0"/>
        <v>0</v>
      </c>
      <c r="H41" s="173">
        <v>0</v>
      </c>
      <c r="I41" s="173">
        <f t="shared" si="1"/>
        <v>0</v>
      </c>
      <c r="J41" s="173">
        <v>702</v>
      </c>
      <c r="K41" s="173">
        <f t="shared" si="2"/>
        <v>2808</v>
      </c>
      <c r="L41" s="173">
        <v>21</v>
      </c>
      <c r="M41" s="173">
        <f t="shared" si="3"/>
        <v>0</v>
      </c>
      <c r="N41" s="173">
        <v>0</v>
      </c>
      <c r="O41" s="173">
        <f t="shared" si="4"/>
        <v>0</v>
      </c>
      <c r="P41" s="173">
        <v>0</v>
      </c>
      <c r="Q41" s="173">
        <f t="shared" si="5"/>
        <v>0</v>
      </c>
      <c r="R41" s="173"/>
      <c r="S41" s="173" t="s">
        <v>126</v>
      </c>
      <c r="T41" s="174" t="s">
        <v>464</v>
      </c>
      <c r="U41" s="152">
        <v>1.7733300000000001</v>
      </c>
      <c r="V41" s="152">
        <f t="shared" si="6"/>
        <v>7.09</v>
      </c>
      <c r="W41" s="152"/>
      <c r="X41" s="152" t="s">
        <v>128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294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69">
        <v>34</v>
      </c>
      <c r="B42" s="170" t="s">
        <v>528</v>
      </c>
      <c r="C42" s="178" t="s">
        <v>529</v>
      </c>
      <c r="D42" s="171" t="s">
        <v>489</v>
      </c>
      <c r="E42" s="172">
        <v>4</v>
      </c>
      <c r="F42" s="173"/>
      <c r="G42" s="173">
        <f t="shared" si="0"/>
        <v>0</v>
      </c>
      <c r="H42" s="173">
        <v>254.45</v>
      </c>
      <c r="I42" s="173">
        <f t="shared" si="1"/>
        <v>1017.8</v>
      </c>
      <c r="J42" s="173">
        <v>0</v>
      </c>
      <c r="K42" s="173">
        <f t="shared" si="2"/>
        <v>0</v>
      </c>
      <c r="L42" s="173">
        <v>21</v>
      </c>
      <c r="M42" s="173">
        <f t="shared" si="3"/>
        <v>0</v>
      </c>
      <c r="N42" s="173">
        <v>0</v>
      </c>
      <c r="O42" s="173">
        <f t="shared" si="4"/>
        <v>0</v>
      </c>
      <c r="P42" s="173">
        <v>0</v>
      </c>
      <c r="Q42" s="173">
        <f t="shared" si="5"/>
        <v>0</v>
      </c>
      <c r="R42" s="173"/>
      <c r="S42" s="173" t="s">
        <v>397</v>
      </c>
      <c r="T42" s="174" t="s">
        <v>327</v>
      </c>
      <c r="U42" s="152">
        <v>0</v>
      </c>
      <c r="V42" s="152">
        <f t="shared" si="6"/>
        <v>0</v>
      </c>
      <c r="W42" s="152"/>
      <c r="X42" s="152" t="s">
        <v>400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490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69">
        <v>35</v>
      </c>
      <c r="B43" s="170" t="s">
        <v>530</v>
      </c>
      <c r="C43" s="178" t="s">
        <v>531</v>
      </c>
      <c r="D43" s="171" t="s">
        <v>489</v>
      </c>
      <c r="E43" s="172">
        <v>4</v>
      </c>
      <c r="F43" s="173"/>
      <c r="G43" s="173">
        <f t="shared" si="0"/>
        <v>0</v>
      </c>
      <c r="H43" s="173">
        <v>1525.94</v>
      </c>
      <c r="I43" s="173">
        <f t="shared" si="1"/>
        <v>6103.76</v>
      </c>
      <c r="J43" s="173">
        <v>0</v>
      </c>
      <c r="K43" s="173">
        <f t="shared" si="2"/>
        <v>0</v>
      </c>
      <c r="L43" s="173">
        <v>21</v>
      </c>
      <c r="M43" s="173">
        <f t="shared" si="3"/>
        <v>0</v>
      </c>
      <c r="N43" s="173">
        <v>0</v>
      </c>
      <c r="O43" s="173">
        <f t="shared" si="4"/>
        <v>0</v>
      </c>
      <c r="P43" s="173">
        <v>0</v>
      </c>
      <c r="Q43" s="173">
        <f t="shared" si="5"/>
        <v>0</v>
      </c>
      <c r="R43" s="173"/>
      <c r="S43" s="173" t="s">
        <v>397</v>
      </c>
      <c r="T43" s="174" t="s">
        <v>327</v>
      </c>
      <c r="U43" s="152">
        <v>0</v>
      </c>
      <c r="V43" s="152">
        <f t="shared" si="6"/>
        <v>0</v>
      </c>
      <c r="W43" s="152"/>
      <c r="X43" s="152" t="s">
        <v>400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490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 x14ac:dyDescent="0.25">
      <c r="A44" s="169">
        <v>36</v>
      </c>
      <c r="B44" s="170" t="s">
        <v>532</v>
      </c>
      <c r="C44" s="178" t="s">
        <v>533</v>
      </c>
      <c r="D44" s="171" t="s">
        <v>125</v>
      </c>
      <c r="E44" s="172">
        <v>2</v>
      </c>
      <c r="F44" s="173"/>
      <c r="G44" s="173">
        <f t="shared" si="0"/>
        <v>0</v>
      </c>
      <c r="H44" s="173">
        <v>0</v>
      </c>
      <c r="I44" s="173">
        <f t="shared" si="1"/>
        <v>0</v>
      </c>
      <c r="J44" s="173">
        <v>528</v>
      </c>
      <c r="K44" s="173">
        <f t="shared" si="2"/>
        <v>1056</v>
      </c>
      <c r="L44" s="173">
        <v>21</v>
      </c>
      <c r="M44" s="173">
        <f t="shared" si="3"/>
        <v>0</v>
      </c>
      <c r="N44" s="173">
        <v>0</v>
      </c>
      <c r="O44" s="173">
        <f t="shared" si="4"/>
        <v>0</v>
      </c>
      <c r="P44" s="173">
        <v>0</v>
      </c>
      <c r="Q44" s="173">
        <f t="shared" si="5"/>
        <v>0</v>
      </c>
      <c r="R44" s="173"/>
      <c r="S44" s="173" t="s">
        <v>126</v>
      </c>
      <c r="T44" s="174" t="s">
        <v>464</v>
      </c>
      <c r="U44" s="152">
        <v>1.33467</v>
      </c>
      <c r="V44" s="152">
        <f t="shared" si="6"/>
        <v>2.67</v>
      </c>
      <c r="W44" s="152"/>
      <c r="X44" s="152" t="s">
        <v>128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294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9">
        <v>37</v>
      </c>
      <c r="B45" s="170" t="s">
        <v>534</v>
      </c>
      <c r="C45" s="178" t="s">
        <v>535</v>
      </c>
      <c r="D45" s="171" t="s">
        <v>489</v>
      </c>
      <c r="E45" s="172">
        <v>2</v>
      </c>
      <c r="F45" s="173"/>
      <c r="G45" s="173">
        <f t="shared" si="0"/>
        <v>0</v>
      </c>
      <c r="H45" s="173">
        <v>950</v>
      </c>
      <c r="I45" s="173">
        <f t="shared" si="1"/>
        <v>1900</v>
      </c>
      <c r="J45" s="173">
        <v>0</v>
      </c>
      <c r="K45" s="173">
        <f t="shared" si="2"/>
        <v>0</v>
      </c>
      <c r="L45" s="173">
        <v>21</v>
      </c>
      <c r="M45" s="173">
        <f t="shared" si="3"/>
        <v>0</v>
      </c>
      <c r="N45" s="173">
        <v>0</v>
      </c>
      <c r="O45" s="173">
        <f t="shared" si="4"/>
        <v>0</v>
      </c>
      <c r="P45" s="173">
        <v>0</v>
      </c>
      <c r="Q45" s="173">
        <f t="shared" si="5"/>
        <v>0</v>
      </c>
      <c r="R45" s="173"/>
      <c r="S45" s="173" t="s">
        <v>397</v>
      </c>
      <c r="T45" s="174" t="s">
        <v>327</v>
      </c>
      <c r="U45" s="152">
        <v>0</v>
      </c>
      <c r="V45" s="152">
        <f t="shared" si="6"/>
        <v>0</v>
      </c>
      <c r="W45" s="152"/>
      <c r="X45" s="152" t="s">
        <v>400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490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9">
        <v>38</v>
      </c>
      <c r="B46" s="170" t="s">
        <v>536</v>
      </c>
      <c r="C46" s="178" t="s">
        <v>537</v>
      </c>
      <c r="D46" s="171" t="s">
        <v>489</v>
      </c>
      <c r="E46" s="172">
        <v>5</v>
      </c>
      <c r="F46" s="173"/>
      <c r="G46" s="173">
        <f t="shared" si="0"/>
        <v>0</v>
      </c>
      <c r="H46" s="173">
        <v>0</v>
      </c>
      <c r="I46" s="173">
        <f t="shared" si="1"/>
        <v>0</v>
      </c>
      <c r="J46" s="173">
        <v>1850</v>
      </c>
      <c r="K46" s="173">
        <f t="shared" si="2"/>
        <v>9250</v>
      </c>
      <c r="L46" s="173">
        <v>21</v>
      </c>
      <c r="M46" s="173">
        <f t="shared" si="3"/>
        <v>0</v>
      </c>
      <c r="N46" s="173">
        <v>0</v>
      </c>
      <c r="O46" s="173">
        <f t="shared" si="4"/>
        <v>0</v>
      </c>
      <c r="P46" s="173">
        <v>0</v>
      </c>
      <c r="Q46" s="173">
        <f t="shared" si="5"/>
        <v>0</v>
      </c>
      <c r="R46" s="173"/>
      <c r="S46" s="173" t="s">
        <v>397</v>
      </c>
      <c r="T46" s="174" t="s">
        <v>327</v>
      </c>
      <c r="U46" s="152">
        <v>0</v>
      </c>
      <c r="V46" s="152">
        <f t="shared" si="6"/>
        <v>0</v>
      </c>
      <c r="W46" s="152"/>
      <c r="X46" s="152" t="s">
        <v>128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294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 x14ac:dyDescent="0.25">
      <c r="A47" s="169">
        <v>39</v>
      </c>
      <c r="B47" s="170" t="s">
        <v>538</v>
      </c>
      <c r="C47" s="178" t="s">
        <v>539</v>
      </c>
      <c r="D47" s="171" t="s">
        <v>125</v>
      </c>
      <c r="E47" s="172">
        <v>1</v>
      </c>
      <c r="F47" s="173"/>
      <c r="G47" s="173">
        <f t="shared" si="0"/>
        <v>0</v>
      </c>
      <c r="H47" s="173">
        <v>0</v>
      </c>
      <c r="I47" s="173">
        <f t="shared" si="1"/>
        <v>0</v>
      </c>
      <c r="J47" s="173">
        <v>11700</v>
      </c>
      <c r="K47" s="173">
        <f t="shared" si="2"/>
        <v>11700</v>
      </c>
      <c r="L47" s="173">
        <v>21</v>
      </c>
      <c r="M47" s="173">
        <f t="shared" si="3"/>
        <v>0</v>
      </c>
      <c r="N47" s="173">
        <v>0</v>
      </c>
      <c r="O47" s="173">
        <f t="shared" si="4"/>
        <v>0</v>
      </c>
      <c r="P47" s="173">
        <v>0</v>
      </c>
      <c r="Q47" s="173">
        <f t="shared" si="5"/>
        <v>0</v>
      </c>
      <c r="R47" s="173"/>
      <c r="S47" s="173" t="s">
        <v>463</v>
      </c>
      <c r="T47" s="174" t="s">
        <v>464</v>
      </c>
      <c r="U47" s="152">
        <v>0</v>
      </c>
      <c r="V47" s="152">
        <f t="shared" si="6"/>
        <v>0</v>
      </c>
      <c r="W47" s="152"/>
      <c r="X47" s="152" t="s">
        <v>128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294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69">
        <v>40</v>
      </c>
      <c r="B48" s="170" t="s">
        <v>540</v>
      </c>
      <c r="C48" s="178" t="s">
        <v>541</v>
      </c>
      <c r="D48" s="171" t="s">
        <v>125</v>
      </c>
      <c r="E48" s="172">
        <v>1</v>
      </c>
      <c r="F48" s="173"/>
      <c r="G48" s="173">
        <f t="shared" si="0"/>
        <v>0</v>
      </c>
      <c r="H48" s="173">
        <v>0</v>
      </c>
      <c r="I48" s="173">
        <f t="shared" si="1"/>
        <v>0</v>
      </c>
      <c r="J48" s="173">
        <v>3180</v>
      </c>
      <c r="K48" s="173">
        <f t="shared" si="2"/>
        <v>3180</v>
      </c>
      <c r="L48" s="173">
        <v>21</v>
      </c>
      <c r="M48" s="173">
        <f t="shared" si="3"/>
        <v>0</v>
      </c>
      <c r="N48" s="173">
        <v>0</v>
      </c>
      <c r="O48" s="173">
        <f t="shared" si="4"/>
        <v>0</v>
      </c>
      <c r="P48" s="173">
        <v>0</v>
      </c>
      <c r="Q48" s="173">
        <f t="shared" si="5"/>
        <v>0</v>
      </c>
      <c r="R48" s="173"/>
      <c r="S48" s="173" t="s">
        <v>463</v>
      </c>
      <c r="T48" s="174" t="s">
        <v>464</v>
      </c>
      <c r="U48" s="152">
        <v>0</v>
      </c>
      <c r="V48" s="152">
        <f t="shared" si="6"/>
        <v>0</v>
      </c>
      <c r="W48" s="152"/>
      <c r="X48" s="152" t="s">
        <v>128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294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 x14ac:dyDescent="0.25">
      <c r="A49" s="169">
        <v>41</v>
      </c>
      <c r="B49" s="170" t="s">
        <v>542</v>
      </c>
      <c r="C49" s="178" t="s">
        <v>543</v>
      </c>
      <c r="D49" s="171" t="s">
        <v>125</v>
      </c>
      <c r="E49" s="172">
        <v>11</v>
      </c>
      <c r="F49" s="173"/>
      <c r="G49" s="173">
        <f t="shared" si="0"/>
        <v>0</v>
      </c>
      <c r="H49" s="173">
        <v>0</v>
      </c>
      <c r="I49" s="173">
        <f t="shared" si="1"/>
        <v>0</v>
      </c>
      <c r="J49" s="173">
        <v>305</v>
      </c>
      <c r="K49" s="173">
        <f t="shared" si="2"/>
        <v>3355</v>
      </c>
      <c r="L49" s="173">
        <v>21</v>
      </c>
      <c r="M49" s="173">
        <f t="shared" si="3"/>
        <v>0</v>
      </c>
      <c r="N49" s="173">
        <v>0</v>
      </c>
      <c r="O49" s="173">
        <f t="shared" si="4"/>
        <v>0</v>
      </c>
      <c r="P49" s="173">
        <v>0</v>
      </c>
      <c r="Q49" s="173">
        <f t="shared" si="5"/>
        <v>0</v>
      </c>
      <c r="R49" s="173"/>
      <c r="S49" s="173" t="s">
        <v>463</v>
      </c>
      <c r="T49" s="174" t="s">
        <v>464</v>
      </c>
      <c r="U49" s="152">
        <v>0</v>
      </c>
      <c r="V49" s="152">
        <f t="shared" si="6"/>
        <v>0</v>
      </c>
      <c r="W49" s="152"/>
      <c r="X49" s="152" t="s">
        <v>128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294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5">
      <c r="A50" s="156" t="s">
        <v>121</v>
      </c>
      <c r="B50" s="157" t="s">
        <v>79</v>
      </c>
      <c r="C50" s="175" t="s">
        <v>80</v>
      </c>
      <c r="D50" s="158"/>
      <c r="E50" s="159"/>
      <c r="F50" s="160"/>
      <c r="G50" s="160">
        <f>SUMIF(AG51:AG58,"&lt;&gt;NOR",G51:G58)</f>
        <v>0</v>
      </c>
      <c r="H50" s="160"/>
      <c r="I50" s="160">
        <f>SUM(I51:I58)</f>
        <v>4393.45</v>
      </c>
      <c r="J50" s="160"/>
      <c r="K50" s="160">
        <f>SUM(K51:K58)</f>
        <v>57796</v>
      </c>
      <c r="L50" s="160"/>
      <c r="M50" s="160">
        <f>SUM(M51:M58)</f>
        <v>0</v>
      </c>
      <c r="N50" s="160"/>
      <c r="O50" s="160">
        <f>SUM(O51:O58)</f>
        <v>0</v>
      </c>
      <c r="P50" s="160"/>
      <c r="Q50" s="160">
        <f>SUM(Q51:Q58)</f>
        <v>0</v>
      </c>
      <c r="R50" s="160"/>
      <c r="S50" s="160"/>
      <c r="T50" s="161"/>
      <c r="U50" s="155"/>
      <c r="V50" s="155">
        <f>SUM(V51:V58)</f>
        <v>0.02</v>
      </c>
      <c r="W50" s="155"/>
      <c r="X50" s="155"/>
      <c r="AG50" t="s">
        <v>122</v>
      </c>
    </row>
    <row r="51" spans="1:60" outlineLevel="1" x14ac:dyDescent="0.25">
      <c r="A51" s="169">
        <v>42</v>
      </c>
      <c r="B51" s="170" t="s">
        <v>544</v>
      </c>
      <c r="C51" s="178" t="s">
        <v>545</v>
      </c>
      <c r="D51" s="171" t="s">
        <v>0</v>
      </c>
      <c r="E51" s="172">
        <v>5</v>
      </c>
      <c r="F51" s="173"/>
      <c r="G51" s="173">
        <f t="shared" ref="G51:G58" si="7">ROUND(E51*F51,2)</f>
        <v>0</v>
      </c>
      <c r="H51" s="173">
        <v>878.69</v>
      </c>
      <c r="I51" s="173">
        <f t="shared" ref="I51:I58" si="8">ROUND(E51*H51,2)</f>
        <v>4393.45</v>
      </c>
      <c r="J51" s="173">
        <v>0</v>
      </c>
      <c r="K51" s="173">
        <f t="shared" ref="K51:K58" si="9">ROUND(E51*J51,2)</f>
        <v>0</v>
      </c>
      <c r="L51" s="173">
        <v>21</v>
      </c>
      <c r="M51" s="173">
        <f t="shared" ref="M51:M58" si="10">G51*(1+L51/100)</f>
        <v>0</v>
      </c>
      <c r="N51" s="173">
        <v>0</v>
      </c>
      <c r="O51" s="173">
        <f t="shared" ref="O51:O58" si="11">ROUND(E51*N51,2)</f>
        <v>0</v>
      </c>
      <c r="P51" s="173">
        <v>0</v>
      </c>
      <c r="Q51" s="173">
        <f t="shared" ref="Q51:Q58" si="12">ROUND(E51*P51,2)</f>
        <v>0</v>
      </c>
      <c r="R51" s="173"/>
      <c r="S51" s="173" t="s">
        <v>397</v>
      </c>
      <c r="T51" s="174" t="s">
        <v>327</v>
      </c>
      <c r="U51" s="152">
        <v>0</v>
      </c>
      <c r="V51" s="152">
        <f t="shared" ref="V51:V58" si="13">ROUND(E51*U51,2)</f>
        <v>0</v>
      </c>
      <c r="W51" s="152"/>
      <c r="X51" s="152" t="s">
        <v>400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490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9">
        <v>43</v>
      </c>
      <c r="B52" s="170" t="s">
        <v>546</v>
      </c>
      <c r="C52" s="178" t="s">
        <v>547</v>
      </c>
      <c r="D52" s="171" t="s">
        <v>422</v>
      </c>
      <c r="E52" s="172">
        <v>1</v>
      </c>
      <c r="F52" s="173"/>
      <c r="G52" s="173">
        <f t="shared" si="7"/>
        <v>0</v>
      </c>
      <c r="H52" s="173">
        <v>0</v>
      </c>
      <c r="I52" s="173">
        <f t="shared" si="8"/>
        <v>0</v>
      </c>
      <c r="J52" s="173">
        <v>15000</v>
      </c>
      <c r="K52" s="173">
        <f t="shared" si="9"/>
        <v>15000</v>
      </c>
      <c r="L52" s="173">
        <v>21</v>
      </c>
      <c r="M52" s="173">
        <f t="shared" si="10"/>
        <v>0</v>
      </c>
      <c r="N52" s="173">
        <v>0</v>
      </c>
      <c r="O52" s="173">
        <f t="shared" si="11"/>
        <v>0</v>
      </c>
      <c r="P52" s="173">
        <v>0</v>
      </c>
      <c r="Q52" s="173">
        <f t="shared" si="12"/>
        <v>0</v>
      </c>
      <c r="R52" s="173"/>
      <c r="S52" s="173" t="s">
        <v>463</v>
      </c>
      <c r="T52" s="174" t="s">
        <v>464</v>
      </c>
      <c r="U52" s="152">
        <v>0</v>
      </c>
      <c r="V52" s="152">
        <f t="shared" si="13"/>
        <v>0</v>
      </c>
      <c r="W52" s="152"/>
      <c r="X52" s="152" t="s">
        <v>128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294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69">
        <v>44</v>
      </c>
      <c r="B53" s="170" t="s">
        <v>548</v>
      </c>
      <c r="C53" s="178" t="s">
        <v>549</v>
      </c>
      <c r="D53" s="171" t="s">
        <v>0</v>
      </c>
      <c r="E53" s="172">
        <v>2</v>
      </c>
      <c r="F53" s="173"/>
      <c r="G53" s="173">
        <f t="shared" si="7"/>
        <v>0</v>
      </c>
      <c r="H53" s="173">
        <v>0</v>
      </c>
      <c r="I53" s="173">
        <f t="shared" si="8"/>
        <v>0</v>
      </c>
      <c r="J53" s="173">
        <v>3973.93</v>
      </c>
      <c r="K53" s="173">
        <f t="shared" si="9"/>
        <v>7947.86</v>
      </c>
      <c r="L53" s="173">
        <v>21</v>
      </c>
      <c r="M53" s="173">
        <f t="shared" si="10"/>
        <v>0</v>
      </c>
      <c r="N53" s="173">
        <v>0</v>
      </c>
      <c r="O53" s="173">
        <f t="shared" si="11"/>
        <v>0</v>
      </c>
      <c r="P53" s="173">
        <v>0</v>
      </c>
      <c r="Q53" s="173">
        <f t="shared" si="12"/>
        <v>0</v>
      </c>
      <c r="R53" s="173"/>
      <c r="S53" s="173" t="s">
        <v>463</v>
      </c>
      <c r="T53" s="174" t="s">
        <v>464</v>
      </c>
      <c r="U53" s="152">
        <v>0</v>
      </c>
      <c r="V53" s="152">
        <f t="shared" si="13"/>
        <v>0</v>
      </c>
      <c r="W53" s="152"/>
      <c r="X53" s="152" t="s">
        <v>128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294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69">
        <v>45</v>
      </c>
      <c r="B54" s="170" t="s">
        <v>550</v>
      </c>
      <c r="C54" s="178" t="s">
        <v>551</v>
      </c>
      <c r="D54" s="171" t="s">
        <v>0</v>
      </c>
      <c r="E54" s="172">
        <v>2.5</v>
      </c>
      <c r="F54" s="173"/>
      <c r="G54" s="173">
        <f t="shared" si="7"/>
        <v>0</v>
      </c>
      <c r="H54" s="173">
        <v>0</v>
      </c>
      <c r="I54" s="173">
        <f t="shared" si="8"/>
        <v>0</v>
      </c>
      <c r="J54" s="173">
        <v>878.69</v>
      </c>
      <c r="K54" s="173">
        <f t="shared" si="9"/>
        <v>2196.73</v>
      </c>
      <c r="L54" s="173">
        <v>21</v>
      </c>
      <c r="M54" s="173">
        <f t="shared" si="10"/>
        <v>0</v>
      </c>
      <c r="N54" s="173">
        <v>0</v>
      </c>
      <c r="O54" s="173">
        <f t="shared" si="11"/>
        <v>0</v>
      </c>
      <c r="P54" s="173">
        <v>0</v>
      </c>
      <c r="Q54" s="173">
        <f t="shared" si="12"/>
        <v>0</v>
      </c>
      <c r="R54" s="173"/>
      <c r="S54" s="173" t="s">
        <v>463</v>
      </c>
      <c r="T54" s="174" t="s">
        <v>464</v>
      </c>
      <c r="U54" s="152">
        <v>0</v>
      </c>
      <c r="V54" s="152">
        <f t="shared" si="13"/>
        <v>0</v>
      </c>
      <c r="W54" s="152"/>
      <c r="X54" s="152" t="s">
        <v>128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294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69">
        <v>46</v>
      </c>
      <c r="B55" s="170" t="s">
        <v>552</v>
      </c>
      <c r="C55" s="178" t="s">
        <v>553</v>
      </c>
      <c r="D55" s="171" t="s">
        <v>0</v>
      </c>
      <c r="E55" s="172">
        <v>1.5</v>
      </c>
      <c r="F55" s="173"/>
      <c r="G55" s="173">
        <f t="shared" si="7"/>
        <v>0</v>
      </c>
      <c r="H55" s="173">
        <v>0</v>
      </c>
      <c r="I55" s="173">
        <f t="shared" si="8"/>
        <v>0</v>
      </c>
      <c r="J55" s="173">
        <v>3973.93</v>
      </c>
      <c r="K55" s="173">
        <f t="shared" si="9"/>
        <v>5960.9</v>
      </c>
      <c r="L55" s="173">
        <v>21</v>
      </c>
      <c r="M55" s="173">
        <f t="shared" si="10"/>
        <v>0</v>
      </c>
      <c r="N55" s="173">
        <v>0</v>
      </c>
      <c r="O55" s="173">
        <f t="shared" si="11"/>
        <v>0</v>
      </c>
      <c r="P55" s="173">
        <v>0</v>
      </c>
      <c r="Q55" s="173">
        <f t="shared" si="12"/>
        <v>0</v>
      </c>
      <c r="R55" s="173"/>
      <c r="S55" s="173" t="s">
        <v>463</v>
      </c>
      <c r="T55" s="174" t="s">
        <v>464</v>
      </c>
      <c r="U55" s="152">
        <v>0</v>
      </c>
      <c r="V55" s="152">
        <f t="shared" si="13"/>
        <v>0</v>
      </c>
      <c r="W55" s="152"/>
      <c r="X55" s="152" t="s">
        <v>128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294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69">
        <v>47</v>
      </c>
      <c r="B56" s="170" t="s">
        <v>554</v>
      </c>
      <c r="C56" s="178" t="s">
        <v>555</v>
      </c>
      <c r="D56" s="171" t="s">
        <v>0</v>
      </c>
      <c r="E56" s="172">
        <v>2.6</v>
      </c>
      <c r="F56" s="173"/>
      <c r="G56" s="173">
        <f t="shared" si="7"/>
        <v>0</v>
      </c>
      <c r="H56" s="173">
        <v>0</v>
      </c>
      <c r="I56" s="173">
        <f t="shared" si="8"/>
        <v>0</v>
      </c>
      <c r="J56" s="173">
        <v>3973.93</v>
      </c>
      <c r="K56" s="173">
        <f t="shared" si="9"/>
        <v>10332.219999999999</v>
      </c>
      <c r="L56" s="173">
        <v>21</v>
      </c>
      <c r="M56" s="173">
        <f t="shared" si="10"/>
        <v>0</v>
      </c>
      <c r="N56" s="173">
        <v>0</v>
      </c>
      <c r="O56" s="173">
        <f t="shared" si="11"/>
        <v>0</v>
      </c>
      <c r="P56" s="173">
        <v>0</v>
      </c>
      <c r="Q56" s="173">
        <f t="shared" si="12"/>
        <v>0</v>
      </c>
      <c r="R56" s="173"/>
      <c r="S56" s="173" t="s">
        <v>126</v>
      </c>
      <c r="T56" s="174" t="s">
        <v>327</v>
      </c>
      <c r="U56" s="152">
        <v>2.8E-3</v>
      </c>
      <c r="V56" s="152">
        <f t="shared" si="13"/>
        <v>0.01</v>
      </c>
      <c r="W56" s="152"/>
      <c r="X56" s="152" t="s">
        <v>556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557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69">
        <v>48</v>
      </c>
      <c r="B57" s="170" t="s">
        <v>558</v>
      </c>
      <c r="C57" s="178" t="s">
        <v>559</v>
      </c>
      <c r="D57" s="171" t="s">
        <v>0</v>
      </c>
      <c r="E57" s="172">
        <v>1.6</v>
      </c>
      <c r="F57" s="173"/>
      <c r="G57" s="173">
        <f t="shared" si="7"/>
        <v>0</v>
      </c>
      <c r="H57" s="173">
        <v>0</v>
      </c>
      <c r="I57" s="173">
        <f t="shared" si="8"/>
        <v>0</v>
      </c>
      <c r="J57" s="173">
        <v>3973.93</v>
      </c>
      <c r="K57" s="173">
        <f t="shared" si="9"/>
        <v>6358.29</v>
      </c>
      <c r="L57" s="173">
        <v>21</v>
      </c>
      <c r="M57" s="173">
        <f t="shared" si="10"/>
        <v>0</v>
      </c>
      <c r="N57" s="173">
        <v>0</v>
      </c>
      <c r="O57" s="173">
        <f t="shared" si="11"/>
        <v>0</v>
      </c>
      <c r="P57" s="173">
        <v>0</v>
      </c>
      <c r="Q57" s="173">
        <f t="shared" si="12"/>
        <v>0</v>
      </c>
      <c r="R57" s="173"/>
      <c r="S57" s="173" t="s">
        <v>126</v>
      </c>
      <c r="T57" s="174" t="s">
        <v>327</v>
      </c>
      <c r="U57" s="152">
        <v>4.7999999999999996E-3</v>
      </c>
      <c r="V57" s="152">
        <f t="shared" si="13"/>
        <v>0.01</v>
      </c>
      <c r="W57" s="152"/>
      <c r="X57" s="152" t="s">
        <v>556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557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62">
        <v>49</v>
      </c>
      <c r="B58" s="163" t="s">
        <v>560</v>
      </c>
      <c r="C58" s="176" t="s">
        <v>561</v>
      </c>
      <c r="D58" s="164" t="s">
        <v>422</v>
      </c>
      <c r="E58" s="165">
        <v>1</v>
      </c>
      <c r="F58" s="166"/>
      <c r="G58" s="166">
        <f t="shared" si="7"/>
        <v>0</v>
      </c>
      <c r="H58" s="166">
        <v>0</v>
      </c>
      <c r="I58" s="166">
        <f t="shared" si="8"/>
        <v>0</v>
      </c>
      <c r="J58" s="166">
        <v>10000</v>
      </c>
      <c r="K58" s="166">
        <f t="shared" si="9"/>
        <v>10000</v>
      </c>
      <c r="L58" s="166">
        <v>21</v>
      </c>
      <c r="M58" s="166">
        <f t="shared" si="10"/>
        <v>0</v>
      </c>
      <c r="N58" s="166">
        <v>0</v>
      </c>
      <c r="O58" s="166">
        <f t="shared" si="11"/>
        <v>0</v>
      </c>
      <c r="P58" s="166">
        <v>0</v>
      </c>
      <c r="Q58" s="166">
        <f t="shared" si="12"/>
        <v>0</v>
      </c>
      <c r="R58" s="166"/>
      <c r="S58" s="166" t="s">
        <v>397</v>
      </c>
      <c r="T58" s="167" t="s">
        <v>327</v>
      </c>
      <c r="U58" s="152">
        <v>0</v>
      </c>
      <c r="V58" s="152">
        <f t="shared" si="13"/>
        <v>0</v>
      </c>
      <c r="W58" s="152"/>
      <c r="X58" s="152" t="s">
        <v>128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294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5">
      <c r="A59" s="3"/>
      <c r="B59" s="4"/>
      <c r="C59" s="179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108</v>
      </c>
    </row>
    <row r="60" spans="1:60" x14ac:dyDescent="0.25">
      <c r="C60" s="180"/>
      <c r="D60" s="10"/>
      <c r="AG60" t="s">
        <v>460</v>
      </c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1 Pol'!Názvy_tisku</vt:lpstr>
      <vt:lpstr>oadresa</vt:lpstr>
      <vt:lpstr>Stavba!Objednatel</vt:lpstr>
      <vt:lpstr>Stavba!Objekt</vt:lpstr>
      <vt:lpstr>'SO 01 1 Pol'!Oblast_tisku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Jan Duben</cp:lastModifiedBy>
  <cp:lastPrinted>2019-03-19T12:27:02Z</cp:lastPrinted>
  <dcterms:created xsi:type="dcterms:W3CDTF">2009-04-08T07:15:50Z</dcterms:created>
  <dcterms:modified xsi:type="dcterms:W3CDTF">2022-08-02T10:13:14Z</dcterms:modified>
</cp:coreProperties>
</file>