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Architektonicko-s..." sheetId="2" r:id="rId2"/>
    <sheet name="VON - VRN+ON" sheetId="3" r:id="rId3"/>
  </sheets>
  <definedNames>
    <definedName name="_xlnm.Print_Area" localSheetId="0">'Rekapitulace stavby'!$D$4:$AO$76,'Rekapitulace stavby'!$C$82:$AQ$97</definedName>
    <definedName name="_xlnm._FilterDatabase" localSheetId="1" hidden="1">'SO 01 - Architektonicko-s...'!$C$128:$K$411</definedName>
    <definedName name="_xlnm.Print_Area" localSheetId="1">'SO 01 - Architektonicko-s...'!$C$116:$J$411</definedName>
    <definedName name="_xlnm._FilterDatabase" localSheetId="2" hidden="1">'VON - VRN+ON'!$C$119:$K$134</definedName>
    <definedName name="_xlnm.Print_Area" localSheetId="2">'VON - VRN+ON'!$C$107:$J$134</definedName>
    <definedName name="_xlnm.Print_Titles" localSheetId="0">'Rekapitulace stavby'!$92:$92</definedName>
    <definedName name="_xlnm.Print_Titles" localSheetId="1">'SO 01 - Architektonicko-s...'!$128:$128</definedName>
    <definedName name="_xlnm.Print_Titles" localSheetId="2">'VON - VRN+ON'!$119:$119</definedName>
  </definedNames>
  <calcPr fullCalcOnLoad="1"/>
</workbook>
</file>

<file path=xl/sharedStrings.xml><?xml version="1.0" encoding="utf-8"?>
<sst xmlns="http://schemas.openxmlformats.org/spreadsheetml/2006/main" count="3134" uniqueCount="520">
  <si>
    <t>Export Komplet</t>
  </si>
  <si>
    <t/>
  </si>
  <si>
    <t>2.0</t>
  </si>
  <si>
    <t>ZAMOK</t>
  </si>
  <si>
    <t>False</t>
  </si>
  <si>
    <t>{227cd8f7-85ce-4c4c-9b3d-27eb849bd4b4}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</si>
  <si>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</si>
  <si>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</si>
  <si>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</si>
  <si>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</si>
  <si>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</si>
  <si>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</si>
  <si>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</si>
  <si>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</si>
  <si>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09_22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</si>
  <si>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</si>
  <si>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</si>
  <si>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zeleně u fontány v jižních zahradách děčínského zámku - Treláž</t>
  </si>
  <si>
    <t>KSO:</t>
  </si>
  <si>
    <t>CC-CZ:</t>
  </si>
  <si>
    <t>Místo:</t>
  </si>
  <si>
    <t xml:space="preserve"> </t>
  </si>
  <si>
    <t>Datum:</t>
  </si>
  <si>
    <t>25. 5. 2022</t>
  </si>
  <si>
    <t>Zadavatel:</t>
  </si>
  <si>
    <t>IČ:</t>
  </si>
  <si>
    <t>Statutární město Děčín, MM Děčín, OMH</t>
  </si>
  <si>
    <t>DIČ:</t>
  </si>
  <si>
    <t>Uchazeč:</t>
  </si>
  <si>
    <t>Vyplň údaj</t>
  </si>
  <si>
    <t>Projektant:</t>
  </si>
  <si>
    <t>Ing. Hrabě</t>
  </si>
  <si>
    <t>True</t>
  </si>
  <si>
    <t>Zpracovatel:</t>
  </si>
  <si>
    <t>M. Skála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</si>
  <si>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</si>
  <si>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</si>
  <si>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</si>
  <si>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</si>
  <si>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</si>
  <si>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</si>
  <si>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</si>
  <si>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</si>
  <si>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</si>
  <si>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</si>
  <si>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</si>
  <si>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</si>
  <si>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</si>
  <si>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</si>
  <si>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</si>
  <si>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</si>
  <si>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</si>
  <si>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</si>
  <si>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</si>
  <si>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</si>
  <si>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</si>
  <si>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</si>
  <si>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</si>
  <si>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</si>
  <si>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</si>
  <si>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</si>
  <si>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</si>
  <si>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</si>
  <si>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</si>
  <si>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</si>
  <si>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</si>
  <si>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</si>
  <si>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</si>
  <si>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</si>
  <si>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</si>
  <si>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</si>
  <si>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</si>
  <si>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</si>
  <si>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</si>
  <si>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</si>
  <si>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</si>
  <si>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</si>
  <si>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</si>
  <si>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</si>
  <si>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</si>
  <si>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</si>
  <si>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</si>
  <si>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Architektonicko-stavební řešení</t>
  </si>
  <si>
    <t>STA</t>
  </si>
  <si>
    <t>1</t>
  </si>
  <si>
    <t>{43608a2a-7fc5-45d3-96f4-abce7d4b576a}</t>
  </si>
  <si>
    <t>2</t>
  </si>
  <si>
    <t>VON</t>
  </si>
  <si>
    <t>VRN+ON</t>
  </si>
  <si>
    <t>{ba7fb882-7c33-4594-8362-579ba1430d22}</t>
  </si>
  <si>
    <t>KRYCÍ LIST SOUPISU PRACÍ</t>
  </si>
  <si>
    <t>Objekt:</t>
  </si>
  <si>
    <t>SO 01 - Architektonicko-stavební řešení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</si>
  <si>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</si>
  <si>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</si>
  <si>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</si>
  <si>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</si>
  <si>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</si>
  <si>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</si>
  <si>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</si>
  <si>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</si>
  <si>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</si>
  <si>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</si>
  <si>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</si>
  <si>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</si>
  <si>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</si>
  <si>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</si>
  <si>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</si>
  <si>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</si>
  <si>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</si>
  <si>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</si>
  <si>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</si>
  <si>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</si>
  <si>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</si>
  <si>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</si>
  <si>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</si>
  <si>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</si>
  <si>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</si>
  <si>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</si>
  <si>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</si>
  <si>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</si>
  <si>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</si>
  <si>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</si>
  <si>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</si>
  <si>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</si>
  <si>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</si>
  <si>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</si>
  <si>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</si>
  <si>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</si>
  <si>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113107111</t>
  </si>
  <si>
    <t>Odstranění podkladu z kameniva těženého tl do 100 mm ručně</t>
  </si>
  <si>
    <t>m2</t>
  </si>
  <si>
    <t>4</t>
  </si>
  <si>
    <t>-31319614</t>
  </si>
  <si>
    <t>Online PSC</t>
  </si>
  <si>
    <t>https://podminky.urs.cz/item/CS_URS_2022_02/113107111</t>
  </si>
  <si>
    <t>VV</t>
  </si>
  <si>
    <t>příloha PD č. 01</t>
  </si>
  <si>
    <t>odstranění písku v místě výkopu pro betonové patky</t>
  </si>
  <si>
    <t>1,0*(0,45+0,55)/2*27</t>
  </si>
  <si>
    <t>Součet</t>
  </si>
  <si>
    <t>121112003</t>
  </si>
  <si>
    <t>Sejmutí ornice tl vrstvy do 200 mm ručně</t>
  </si>
  <si>
    <t>1424304261</t>
  </si>
  <si>
    <t>https://podminky.urs.cz/item/CS_URS_2022_02/121112003</t>
  </si>
  <si>
    <t>odstranění ornice v místě výkopu pro betonové patky</t>
  </si>
  <si>
    <t>1,0*0,30*(27-6)</t>
  </si>
  <si>
    <t>v místě nového mlatového povrchu</t>
  </si>
  <si>
    <t>0,40*(4,86+2,36*5+4,94)-1,0*0,55*6</t>
  </si>
  <si>
    <t>jamky pro základy reflektorů</t>
  </si>
  <si>
    <t>0,15*0,15*8</t>
  </si>
  <si>
    <t>3</t>
  </si>
  <si>
    <t>131212531</t>
  </si>
  <si>
    <t>Hloubení jamek objem do 0,5 m3 v soudržných horninách třídy těžitelnosti I skupiny 3 ručně</t>
  </si>
  <si>
    <t>m3</t>
  </si>
  <si>
    <t>-47126667</t>
  </si>
  <si>
    <t>https://podminky.urs.cz/item/CS_URS_2022_02/131212531</t>
  </si>
  <si>
    <t>příloha PD č. 02, 03</t>
  </si>
  <si>
    <t>jamky pro bet. patky - treláž A - 6x, 1B - 6x, 2A - 7x, 2B - 8x</t>
  </si>
  <si>
    <t>0,70*0,60*0,60*27</t>
  </si>
  <si>
    <t>0,15*0,15*0,50*8</t>
  </si>
  <si>
    <t>162351103</t>
  </si>
  <si>
    <t>Vodorovné přemístění přes 50 do 500 m výkopku/sypaniny z horniny třídy těžitelnosti I skupiny 1 až 3</t>
  </si>
  <si>
    <t>1126408259</t>
  </si>
  <si>
    <t>https://podminky.urs.cz/item/CS_URS_2022_02/162351103</t>
  </si>
  <si>
    <t>sejmutá ornice na meziskládku</t>
  </si>
  <si>
    <t>11,82*0,20</t>
  </si>
  <si>
    <t>meziskládka - ornice k rozprostření - nový trávník</t>
  </si>
  <si>
    <t>(3,95*3,20+(2,25+0,41)/2*(2,12*6+6,53))*0,20</t>
  </si>
  <si>
    <t>(1,40*10,60/2+0,27*(3,34+2,36*5+2,15))*0,20</t>
  </si>
  <si>
    <t>5</t>
  </si>
  <si>
    <t>162751117</t>
  </si>
  <si>
    <t>Vodorovné přemístění přes 9 000 do 10000 m výkopku/sypaniny z horniny třídy těžitelnosti I skupiny 1 až 3</t>
  </si>
  <si>
    <t>1904691343</t>
  </si>
  <si>
    <t>https://podminky.urs.cz/item/CS_URS_2022_02/162751117</t>
  </si>
  <si>
    <t>přebytečná zemina na skládku</t>
  </si>
  <si>
    <t>zemina z výkopu pro žlb patky+patk reflektorů</t>
  </si>
  <si>
    <t>5,544+0,090</t>
  </si>
  <si>
    <t>6</t>
  </si>
  <si>
    <t>167151101</t>
  </si>
  <si>
    <t>Nakládání výkopku z hornin třídy těžitelnosti I skupiny 1 až 3 do 100 m3</t>
  </si>
  <si>
    <t>1364113108</t>
  </si>
  <si>
    <t>https://podminky.urs.cz/item/CS_URS_2022_02/167151101</t>
  </si>
  <si>
    <t>7,649   "ornice k rozprostření</t>
  </si>
  <si>
    <t>7</t>
  </si>
  <si>
    <t>171201231</t>
  </si>
  <si>
    <t>Poplatek za uložení zeminy a kamení na recyklační skládce (skládkovné) kód odpadu 17 05 04</t>
  </si>
  <si>
    <t>t</t>
  </si>
  <si>
    <t>-1142234148</t>
  </si>
  <si>
    <t>https://podminky.urs.cz/item/CS_URS_2022_02/171201231</t>
  </si>
  <si>
    <t>přebytečná zemina</t>
  </si>
  <si>
    <t>5,634*1,60</t>
  </si>
  <si>
    <t>8</t>
  </si>
  <si>
    <t>171251201</t>
  </si>
  <si>
    <t>Uložení sypaniny na skládky nebo meziskládky</t>
  </si>
  <si>
    <t>-820155091</t>
  </si>
  <si>
    <t>https://podminky.urs.cz/item/CS_URS_2022_02/171251201</t>
  </si>
  <si>
    <t>11,82*0,20   "ornice k rozprostření</t>
  </si>
  <si>
    <t>9</t>
  </si>
  <si>
    <t>181311103</t>
  </si>
  <si>
    <t>Rozprostření ornice tl vrstvy do 200 mm v rovině nebo ve svahu do 1:5 ručně</t>
  </si>
  <si>
    <t>-2052200069</t>
  </si>
  <si>
    <t>https://podminky.urs.cz/item/CS_URS_2022_02/181311103</t>
  </si>
  <si>
    <t>ornice k rozprostření - nový trávník</t>
  </si>
  <si>
    <t>3,95*3,20+(2,25+0,41)/2*(2,12*6+6,53)</t>
  </si>
  <si>
    <t>1,40*10,60/2+0,27*(3,34+2,36*5+2,15)</t>
  </si>
  <si>
    <t>10</t>
  </si>
  <si>
    <t>M</t>
  </si>
  <si>
    <t>10364101</t>
  </si>
  <si>
    <t>zemina pro terénní úpravy -  ornice</t>
  </si>
  <si>
    <t>-1036844642</t>
  </si>
  <si>
    <t>odečet sejmuté ornice</t>
  </si>
  <si>
    <t>-11,82*0,20</t>
  </si>
  <si>
    <t>7,703*2 'Přepočtené koeficientem množství</t>
  </si>
  <si>
    <t>11</t>
  </si>
  <si>
    <t>181411131</t>
  </si>
  <si>
    <t>Založení parkového trávníku výsevem pl do 1000 m2 v rovině a ve svahu do 1:5</t>
  </si>
  <si>
    <t>-1486334799</t>
  </si>
  <si>
    <t>https://podminky.urs.cz/item/CS_URS_2022_02/181411131</t>
  </si>
  <si>
    <t>12</t>
  </si>
  <si>
    <t>00572410</t>
  </si>
  <si>
    <t>osivo směs travní parková</t>
  </si>
  <si>
    <t>kg</t>
  </si>
  <si>
    <t>1653269337</t>
  </si>
  <si>
    <t>50,331*0,035 'Přepočtené koeficientem množství</t>
  </si>
  <si>
    <t>13</t>
  </si>
  <si>
    <t>184813511</t>
  </si>
  <si>
    <t>Chemické odplevelení před založením kultury postřikem na široko v rovině a svahu do 1:5 ručně</t>
  </si>
  <si>
    <t>1841675957</t>
  </si>
  <si>
    <t>https://podminky.urs.cz/item/CS_URS_2022_02/184813511</t>
  </si>
  <si>
    <t>14</t>
  </si>
  <si>
    <t>184813521</t>
  </si>
  <si>
    <t>Chemické odplevelení po založení kultury postřikem na široko v rovině a svahu do 1:5 ručně</t>
  </si>
  <si>
    <t>-609151248</t>
  </si>
  <si>
    <t>https://podminky.urs.cz/item/CS_URS_2022_02/184813521</t>
  </si>
  <si>
    <t>185802113</t>
  </si>
  <si>
    <t>Hnojení půdy umělým hnojivem na široko v rovině a svahu do 1:5</t>
  </si>
  <si>
    <t>-753722684</t>
  </si>
  <si>
    <t>https://podminky.urs.cz/item/CS_URS_2022_01/185802113</t>
  </si>
  <si>
    <t>nový trávník</t>
  </si>
  <si>
    <t>Mezisoučet</t>
  </si>
  <si>
    <t>50,331*0,015/1000</t>
  </si>
  <si>
    <t>16</t>
  </si>
  <si>
    <t>251911R1</t>
  </si>
  <si>
    <t>trávníkové hnojivo</t>
  </si>
  <si>
    <t>1096847658</t>
  </si>
  <si>
    <t>50,331*0,03 'Přepočtené koeficientem množství</t>
  </si>
  <si>
    <t>Zakládání</t>
  </si>
  <si>
    <t>17</t>
  </si>
  <si>
    <t>271572211</t>
  </si>
  <si>
    <t>Podsyp pod základové konstrukce se zhutněním z netříděného štěrkopísku</t>
  </si>
  <si>
    <t>1744257252</t>
  </si>
  <si>
    <t>https://podminky.urs.cz/item/CS_URS_2022_02/271572211</t>
  </si>
  <si>
    <t>příloha č. 4</t>
  </si>
  <si>
    <t>podsyp pod betonové patky</t>
  </si>
  <si>
    <t>0,70*0,60*0,10*27</t>
  </si>
  <si>
    <t>základ reflektoru</t>
  </si>
  <si>
    <t>0,15*0,15*0,10*8</t>
  </si>
  <si>
    <t>18</t>
  </si>
  <si>
    <t>274313811</t>
  </si>
  <si>
    <t>Základové pásy z betonu tř. C 25/30 XF3</t>
  </si>
  <si>
    <t>-717537003</t>
  </si>
  <si>
    <t>https://podminky.urs.cz/item/CS_URS_2022_02/274313811</t>
  </si>
  <si>
    <t>příloha PD č. 1-4</t>
  </si>
  <si>
    <t>betonové patky - betonováno přímo do výkopu + 3,5%</t>
  </si>
  <si>
    <t>0,70*0,60*0,55*27*1,035</t>
  </si>
  <si>
    <t>základ reflektoru - betonováno přímo do výkopu + 3,5%</t>
  </si>
  <si>
    <t>0,15*0,15*0,60*8*1,035</t>
  </si>
  <si>
    <t>Komunikace pozemní</t>
  </si>
  <si>
    <t>19</t>
  </si>
  <si>
    <t>564231011</t>
  </si>
  <si>
    <t>Pochozí plocha ze štěrkopísku ŠP plochy do 100 m2 tl 100 mm</t>
  </si>
  <si>
    <t>1041904476</t>
  </si>
  <si>
    <t>https://podminky.urs.cz/item/CS_URS_2022_02/564231011</t>
  </si>
  <si>
    <t>příloha PD č. 01-04</t>
  </si>
  <si>
    <t>doplnění písku v místě výkopu pro betonové patky</t>
  </si>
  <si>
    <t>1,0*0,55*(27-8)</t>
  </si>
  <si>
    <t>nový mlatový povrch</t>
  </si>
  <si>
    <t>Ostatní konstrukce a práce, bourání</t>
  </si>
  <si>
    <t>20</t>
  </si>
  <si>
    <t>9163712R1</t>
  </si>
  <si>
    <t>Vytažení ocelového obrubníku jednostranným odkopáním zeminy</t>
  </si>
  <si>
    <t>m</t>
  </si>
  <si>
    <t>275257113</t>
  </si>
  <si>
    <t>příloha PD - 01</t>
  </si>
  <si>
    <t>šetrné vytažení ocelového profilu rozhraní trávníků včetně uložení do depozitu pro další použití</t>
  </si>
  <si>
    <t>80,50</t>
  </si>
  <si>
    <t>9163712R2</t>
  </si>
  <si>
    <t>Osazení skrytého ocelového obrubníku zarytím včetně začištění</t>
  </si>
  <si>
    <t>908371713</t>
  </si>
  <si>
    <t>stávající ocelový profilu rozhraní trávníků + nový profil</t>
  </si>
  <si>
    <t>80,50+9,0</t>
  </si>
  <si>
    <t>22</t>
  </si>
  <si>
    <t>553180R1</t>
  </si>
  <si>
    <t>obrubník ocelový plechový 200x1000x10 mm, galvanicky pokovený</t>
  </si>
  <si>
    <t>-63085512</t>
  </si>
  <si>
    <t>doplnění stávajícího obrubníku</t>
  </si>
  <si>
    <t>9,0</t>
  </si>
  <si>
    <t>23</t>
  </si>
  <si>
    <t>9539428R1</t>
  </si>
  <si>
    <t>Podlití ocelové desky lepidlem</t>
  </si>
  <si>
    <t>kpl</t>
  </si>
  <si>
    <t>-777274837</t>
  </si>
  <si>
    <t>příloha PD - 04</t>
  </si>
  <si>
    <t>kotvení sloupku treláže do zdi</t>
  </si>
  <si>
    <t>1,0</t>
  </si>
  <si>
    <t>24</t>
  </si>
  <si>
    <t>953961113</t>
  </si>
  <si>
    <t>Kotvy chemickým tmelem M 12 hl 110 mm do betonu, ŽB nebo kamene s vyvrtáním otvoru</t>
  </si>
  <si>
    <t>kus</t>
  </si>
  <si>
    <t>572958099</t>
  </si>
  <si>
    <t>https://podminky.urs.cz/item/CS_URS_2022_02/953961113</t>
  </si>
  <si>
    <t>příloha PD č. 04</t>
  </si>
  <si>
    <t>kotvení tyčí treláže do betonových patek a zdi</t>
  </si>
  <si>
    <t>28,0*4</t>
  </si>
  <si>
    <t>25</t>
  </si>
  <si>
    <t>953965121</t>
  </si>
  <si>
    <t>Kotevní šroub nerez pro chemické kotvy M 12 dl 160 mm včetně podložky a matky</t>
  </si>
  <si>
    <t>1094490122</t>
  </si>
  <si>
    <t>https://podminky.urs.cz/item/CS_URS_2022_02/953965121</t>
  </si>
  <si>
    <t>997</t>
  </si>
  <si>
    <t>Přesun sutě</t>
  </si>
  <si>
    <t>26</t>
  </si>
  <si>
    <t>997221551</t>
  </si>
  <si>
    <t>Vodorovná doprava suti ze sypkých materiálů do 1 km</t>
  </si>
  <si>
    <t>-1617104919</t>
  </si>
  <si>
    <t>https://podminky.urs.cz/item/CS_URS_2022_02/997221551</t>
  </si>
  <si>
    <t>27</t>
  </si>
  <si>
    <t>997221559</t>
  </si>
  <si>
    <t>Příplatek ZKD 1 km u vodorovné dopravy suti ze sypkých materiálů</t>
  </si>
  <si>
    <t>-1222500797</t>
  </si>
  <si>
    <t>https://podminky.urs.cz/item/CS_URS_2022_02/997221559</t>
  </si>
  <si>
    <t>2,43*9 'Přepočtené koeficientem množství</t>
  </si>
  <si>
    <t>28</t>
  </si>
  <si>
    <t>997221873</t>
  </si>
  <si>
    <t>Poplatek za uložení stavebního odpadu na recyklační skládce (skládkovné) zeminy a kamení zatříděného do Katalogu odpadů pod kódem 17 05 04</t>
  </si>
  <si>
    <t>-1559728572</t>
  </si>
  <si>
    <t>https://podminky.urs.cz/item/CS_URS_2022_02/997221873</t>
  </si>
  <si>
    <t>998</t>
  </si>
  <si>
    <t>Přesun hmot</t>
  </si>
  <si>
    <t>29</t>
  </si>
  <si>
    <t>998231311</t>
  </si>
  <si>
    <t>Přesun hmot pro sadovnické a krajinářské úpravy vodorovně do 5000 m</t>
  </si>
  <si>
    <t>1660659530</t>
  </si>
  <si>
    <t>https://podminky.urs.cz/item/CS_URS_2022_02/998231311</t>
  </si>
  <si>
    <t>PSV</t>
  </si>
  <si>
    <t>Práce a dodávky PSV</t>
  </si>
  <si>
    <t>767</t>
  </si>
  <si>
    <t>Konstrukce zámečnické</t>
  </si>
  <si>
    <t>30</t>
  </si>
  <si>
    <t>7679951R1</t>
  </si>
  <si>
    <t>D+M ocelová konstrukce treláže, žárově pozinkováno tl. 100 mikronů, svařované spoje natřeny barvou nahrazující žárové zinkování - treláž č. 1</t>
  </si>
  <si>
    <t>-1418785910</t>
  </si>
  <si>
    <t>příloha PD č. 2, 4</t>
  </si>
  <si>
    <t>pozice 1 - ocelová plná tyč 20x20mm  dl. 2360mm - 20ks</t>
  </si>
  <si>
    <t>pozice 2 - ocelová plná tyč 20x20mm  dl. 2320mm - 5ks</t>
  </si>
  <si>
    <t>pozice 3 - ocelová plná tyč 20x20mm  dl. 2285mm - 5ks</t>
  </si>
  <si>
    <t>sloupek S1</t>
  </si>
  <si>
    <t>pozice 4 - ocelová tyč plná 40x20mm dl. 1050mm - 1ks</t>
  </si>
  <si>
    <t>pozice 5 - ocelová tyč plná 50x20mm dl. 12100mm - 1ks</t>
  </si>
  <si>
    <t>pozice 6 - ocelová tyč 50x14+50x14mm dl. 350mm, příložky k průchozí tyči 50x20mm - 2ks</t>
  </si>
  <si>
    <t>patní plech 200x200x12mm - 6ks</t>
  </si>
  <si>
    <t>2,0</t>
  </si>
  <si>
    <t>31</t>
  </si>
  <si>
    <t>7679951R2</t>
  </si>
  <si>
    <t>D+M ocelová konstrukce treláže, žárově pozinkováno tl. 100 mikronů, svařované spoje natřeny barvou nahrazující žárové zinkování - treláž č. 2</t>
  </si>
  <si>
    <t>1529255223</t>
  </si>
  <si>
    <t>příloha PD č. 2</t>
  </si>
  <si>
    <t>treláž č. 2</t>
  </si>
  <si>
    <t>pozice 1 - ocelová plná tyč 20x20mm  dl. 2120mm - 28ks</t>
  </si>
  <si>
    <t>pozice 2 - ocelová plná tyč 20x20mm  dl. 2080mm - 7ks</t>
  </si>
  <si>
    <t>pozice 3 - ocelová plná tyč 20x20mm  dl. 2035mm - 7ks</t>
  </si>
  <si>
    <t>pozice 5 - ocelová tyč plná 50x20mm dl. 2100mm - 1ks</t>
  </si>
  <si>
    <t>patní plech 200x200x12mm - 8ks</t>
  </si>
  <si>
    <t>32</t>
  </si>
  <si>
    <t>998767201</t>
  </si>
  <si>
    <t>Přesun hmot procentní pro zámečnické konstrukce v objektech v do 6 m</t>
  </si>
  <si>
    <t>%</t>
  </si>
  <si>
    <t>-637121483</t>
  </si>
  <si>
    <t>https://podminky.urs.cz/item/CS_URS_2022_02/998767201</t>
  </si>
  <si>
    <t>783</t>
  </si>
  <si>
    <t>Dokončovací práce - nátěry</t>
  </si>
  <si>
    <t>33</t>
  </si>
  <si>
    <t>783301311</t>
  </si>
  <si>
    <t>Odmaštění zámečnických konstrukcí vodou ředitelným odmašťovačem</t>
  </si>
  <si>
    <t>1275407707</t>
  </si>
  <si>
    <t>https://podminky.urs.cz/item/CS_URS_2022_02/783301311</t>
  </si>
  <si>
    <t>příloha PD č. 02,03,04</t>
  </si>
  <si>
    <t>treláž č. 1A+1B</t>
  </si>
  <si>
    <t>0,020*4*(2,36*20+2,32*5+2,285*5)*12   "pozice 1-3</t>
  </si>
  <si>
    <t>(0,04+0,02)*2*1,05*12    "pozice 4</t>
  </si>
  <si>
    <t>(0,05+0,02)*2*2,10*12   "pozice 5</t>
  </si>
  <si>
    <t>((0,05+0,014)*2*2*0,35+(0,05+0,02)*2*0,35*2)*12   "pozice 6</t>
  </si>
  <si>
    <t>(0,20*0,20+0,012*0,20*4)*12    "patní plech</t>
  </si>
  <si>
    <t>treláž 4. 2A+2B</t>
  </si>
  <si>
    <t>0,020*4*(2,120*28+2,08*7+2,035*7)*16   "pozice 1-3</t>
  </si>
  <si>
    <t>(0,04+0,02)*2*1,05*16    "pozice 4</t>
  </si>
  <si>
    <t>(0,05+0,02)*2*2,10*16   "pozice 5</t>
  </si>
  <si>
    <t>((0,05+0,014)*2*2*0,35+(0,05+0,02)*2*0,35*2)*16   "pozice 6</t>
  </si>
  <si>
    <t>(0,20*0,20+0,012*0,20*4)*16    "patní plech</t>
  </si>
  <si>
    <t>34</t>
  </si>
  <si>
    <t>783314201</t>
  </si>
  <si>
    <t>Základní antikorozní (reaktivní) jednonásobný syntetický standardní nátěr zámečnických konstrukcí</t>
  </si>
  <si>
    <t>2024245944</t>
  </si>
  <si>
    <t>https://podminky.urs.cz/item/CS_URS_2022_02/783314201</t>
  </si>
  <si>
    <t>Příloha PD č. 02,03,04 - 2x nátěr</t>
  </si>
  <si>
    <t>198,669*2</t>
  </si>
  <si>
    <t>35</t>
  </si>
  <si>
    <t>78331710R</t>
  </si>
  <si>
    <t>Krycí jednonásobný nátěr zámečnických konstrukcí grafitovou barvou</t>
  </si>
  <si>
    <t>1070217303</t>
  </si>
  <si>
    <t>Práce a dodávky M</t>
  </si>
  <si>
    <t>21-M</t>
  </si>
  <si>
    <t>Elektromontáže</t>
  </si>
  <si>
    <t>36</t>
  </si>
  <si>
    <t>2100405R1</t>
  </si>
  <si>
    <t xml:space="preserve">Přeložení kabelu osvětlení </t>
  </si>
  <si>
    <t>64</t>
  </si>
  <si>
    <t>-1290682387</t>
  </si>
  <si>
    <t>https://podminky.urs.cz/item/CS_URS_2022_01/2100405R1</t>
  </si>
  <si>
    <t>přeložku kabelů</t>
  </si>
  <si>
    <t>37</t>
  </si>
  <si>
    <t>2102020R1</t>
  </si>
  <si>
    <t>Demontáž a montáž stávajících svítidel na venkovní základ včetně rozpojení a zapojení vodičů</t>
  </si>
  <si>
    <t>-285282144</t>
  </si>
  <si>
    <t>demontáž stávajících reflektorů, jejich opětovná montáž na nový betonový základ a rozpojení a zapojení vodičů</t>
  </si>
  <si>
    <t>8,0</t>
  </si>
  <si>
    <t>46-M</t>
  </si>
  <si>
    <t>Zemní práce při extr.mont.pracích</t>
  </si>
  <si>
    <t>38</t>
  </si>
  <si>
    <t>460021111</t>
  </si>
  <si>
    <t>Sejmutí ornice při elektromontážích ručně tl vrstvy do 20 cm</t>
  </si>
  <si>
    <t>310955039</t>
  </si>
  <si>
    <t>https://podminky.urs.cz/item/CS_URS_2022_01/460021111</t>
  </si>
  <si>
    <t>rýha stávajícího kabelu + rýha přeložky kabelů</t>
  </si>
  <si>
    <t>80,50*0,40*2</t>
  </si>
  <si>
    <t>39</t>
  </si>
  <si>
    <t>460161112</t>
  </si>
  <si>
    <t>Hloubení kabelových rýh ručně š 35 cm hl 20 cm v hornině tř I skupiny 3</t>
  </si>
  <si>
    <t>-829788547</t>
  </si>
  <si>
    <t>https://podminky.urs.cz/item/CS_URS_2022_01/460161112</t>
  </si>
  <si>
    <t xml:space="preserve">obnažení stávajícího kabelu osvětlení </t>
  </si>
  <si>
    <t>40</t>
  </si>
  <si>
    <t>460161122</t>
  </si>
  <si>
    <t>Hloubení kabelových rýh ručně š 35 cm hl 30 cm v hornině tř I skupiny 3</t>
  </si>
  <si>
    <t>-370830297</t>
  </si>
  <si>
    <t>https://podminky.urs.cz/item/CS_URS_2022_01/460161122</t>
  </si>
  <si>
    <t>rýha pro přeložku kabelů</t>
  </si>
  <si>
    <t>41</t>
  </si>
  <si>
    <t>460341113</t>
  </si>
  <si>
    <t>Vodorovné přemístění horniny jakékoliv třídy dopravními prostředky při elektromontážích přes 500 do 1000 m</t>
  </si>
  <si>
    <t>280840804</t>
  </si>
  <si>
    <t>https://podminky.urs.cz/item/CS_URS_2022_01/460341113</t>
  </si>
  <si>
    <t>0,35*0,10*80,50</t>
  </si>
  <si>
    <t>42</t>
  </si>
  <si>
    <t>460341121</t>
  </si>
  <si>
    <t>Příplatek k vodorovnému přemístění horniny dopravními prostředky při elektromontážích za každých dalších i započatých 1000 m</t>
  </si>
  <si>
    <t>-364057392</t>
  </si>
  <si>
    <t>https://podminky.urs.cz/item/CS_URS_2022_01/460341121</t>
  </si>
  <si>
    <t>2,818*9 'Přepočtené koeficientem množství</t>
  </si>
  <si>
    <t>43</t>
  </si>
  <si>
    <t>460431122</t>
  </si>
  <si>
    <t>Zásyp kabelových rýh ručně se zhutněním š 35 cm hl 20 cm z horniny tř I skupiny 3</t>
  </si>
  <si>
    <t>-2056308284</t>
  </si>
  <si>
    <t>https://podminky.urs.cz/item/CS_URS_2022_01/460431122</t>
  </si>
  <si>
    <t>rýha po stávajícím kabelu + rýha pro přeložku kabelů</t>
  </si>
  <si>
    <t>80,50*2</t>
  </si>
  <si>
    <t>44</t>
  </si>
  <si>
    <t>460551111</t>
  </si>
  <si>
    <t>Rozprostření a urovnání ornice při elektromotážích ručně tl vrstvy do 20 cm</t>
  </si>
  <si>
    <t>-995295817</t>
  </si>
  <si>
    <t>https://podminky.urs.cz/item/CS_URS_2022_01/460551111</t>
  </si>
  <si>
    <t>45</t>
  </si>
  <si>
    <t>460581121</t>
  </si>
  <si>
    <t>Zatravnění včetně zalití vodou na rovině</t>
  </si>
  <si>
    <t>-1613306873</t>
  </si>
  <si>
    <t>https://podminky.urs.cz/item/CS_URS_2022_01/460581121</t>
  </si>
  <si>
    <t>46</t>
  </si>
  <si>
    <t>460661112</t>
  </si>
  <si>
    <t>Kabelové lože z písku pro kabely nn bez zakrytí š lože přes 35 do 50 cm</t>
  </si>
  <si>
    <t>199353382</t>
  </si>
  <si>
    <t>https://podminky.urs.cz/item/CS_URS_2022_01/460661112</t>
  </si>
  <si>
    <t>přeložka kabelů</t>
  </si>
  <si>
    <t>47</t>
  </si>
  <si>
    <t>460671111</t>
  </si>
  <si>
    <t>Výstražná fólie pro krytí kabelů šířky 20 cm</t>
  </si>
  <si>
    <t>69819026</t>
  </si>
  <si>
    <t>https://podminky.urs.cz/item/CS_URS_2022_01/460671111</t>
  </si>
  <si>
    <t>VON - VRN+ON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</si>
  <si>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</si>
  <si>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</si>
  <si>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</si>
  <si>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</si>
  <si>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</si>
  <si>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</si>
  <si>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</si>
  <si>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</si>
  <si>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</si>
  <si>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- zaměření a vytyčení patek treláže</t>
  </si>
  <si>
    <t>1024</t>
  </si>
  <si>
    <t>1758106848</t>
  </si>
  <si>
    <t>https://podminky.urs.cz/item/CS_URS_2022_02/012103000</t>
  </si>
  <si>
    <t>013203000</t>
  </si>
  <si>
    <t>Dodavatelská dokumentace</t>
  </si>
  <si>
    <t>-1279063671</t>
  </si>
  <si>
    <t>https://podminky.urs.cz/item/CS_URS_2022_02/013203000</t>
  </si>
  <si>
    <t>013254000</t>
  </si>
  <si>
    <t>Dokumentace skutečného provedení stavby</t>
  </si>
  <si>
    <t>1179374697</t>
  </si>
  <si>
    <t>https://podminky.urs.cz/item/CS_URS_2022_02/013254000</t>
  </si>
  <si>
    <t>VRN3</t>
  </si>
  <si>
    <t>Zařízení staveniště</t>
  </si>
  <si>
    <t>030001000</t>
  </si>
  <si>
    <t>-938995246</t>
  </si>
  <si>
    <t>https://podminky.urs.cz/item/CS_URS_2022_02/030001000</t>
  </si>
  <si>
    <t>VRN6</t>
  </si>
  <si>
    <t>Územní vlivy</t>
  </si>
  <si>
    <t>060001000</t>
  </si>
  <si>
    <t>-1535708635</t>
  </si>
  <si>
    <t>https://podminky.urs.cz/item/CS_URS_2022_02/060001000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</si>
</sst>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7111" TargetMode="External" /><Relationship Id="rId2" Type="http://schemas.openxmlformats.org/officeDocument/2006/relationships/hyperlink" Target="https://podminky.urs.cz/item/CS_URS_2022_02/121112003" TargetMode="External" /><Relationship Id="rId3" Type="http://schemas.openxmlformats.org/officeDocument/2006/relationships/hyperlink" Target="https://podminky.urs.cz/item/CS_URS_2022_02/131212531" TargetMode="External" /><Relationship Id="rId4" Type="http://schemas.openxmlformats.org/officeDocument/2006/relationships/hyperlink" Target="https://podminky.urs.cz/item/CS_URS_2022_02/162351103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7151101" TargetMode="External" /><Relationship Id="rId7" Type="http://schemas.openxmlformats.org/officeDocument/2006/relationships/hyperlink" Target="https://podminky.urs.cz/item/CS_URS_2022_02/171201231" TargetMode="External" /><Relationship Id="rId8" Type="http://schemas.openxmlformats.org/officeDocument/2006/relationships/hyperlink" Target="https://podminky.urs.cz/item/CS_URS_2022_02/171251201" TargetMode="External" /><Relationship Id="rId9" Type="http://schemas.openxmlformats.org/officeDocument/2006/relationships/hyperlink" Target="https://podminky.urs.cz/item/CS_URS_2022_02/181311103" TargetMode="External" /><Relationship Id="rId10" Type="http://schemas.openxmlformats.org/officeDocument/2006/relationships/hyperlink" Target="https://podminky.urs.cz/item/CS_URS_2022_02/181411131" TargetMode="External" /><Relationship Id="rId11" Type="http://schemas.openxmlformats.org/officeDocument/2006/relationships/hyperlink" Target="https://podminky.urs.cz/item/CS_URS_2022_02/184813511" TargetMode="External" /><Relationship Id="rId12" Type="http://schemas.openxmlformats.org/officeDocument/2006/relationships/hyperlink" Target="https://podminky.urs.cz/item/CS_URS_2022_02/184813521" TargetMode="External" /><Relationship Id="rId13" Type="http://schemas.openxmlformats.org/officeDocument/2006/relationships/hyperlink" Target="https://podminky.urs.cz/item/CS_URS_2022_01/185802113" TargetMode="External" /><Relationship Id="rId14" Type="http://schemas.openxmlformats.org/officeDocument/2006/relationships/hyperlink" Target="https://podminky.urs.cz/item/CS_URS_2022_02/271572211" TargetMode="External" /><Relationship Id="rId15" Type="http://schemas.openxmlformats.org/officeDocument/2006/relationships/hyperlink" Target="https://podminky.urs.cz/item/CS_URS_2022_02/274313811" TargetMode="External" /><Relationship Id="rId16" Type="http://schemas.openxmlformats.org/officeDocument/2006/relationships/hyperlink" Target="https://podminky.urs.cz/item/CS_URS_2022_02/564231011" TargetMode="External" /><Relationship Id="rId17" Type="http://schemas.openxmlformats.org/officeDocument/2006/relationships/hyperlink" Target="https://podminky.urs.cz/item/CS_URS_2022_02/953961113" TargetMode="External" /><Relationship Id="rId18" Type="http://schemas.openxmlformats.org/officeDocument/2006/relationships/hyperlink" Target="https://podminky.urs.cz/item/CS_URS_2022_02/953965121" TargetMode="External" /><Relationship Id="rId19" Type="http://schemas.openxmlformats.org/officeDocument/2006/relationships/hyperlink" Target="https://podminky.urs.cz/item/CS_URS_2022_02/997221551" TargetMode="External" /><Relationship Id="rId20" Type="http://schemas.openxmlformats.org/officeDocument/2006/relationships/hyperlink" Target="https://podminky.urs.cz/item/CS_URS_2022_02/997221559" TargetMode="External" /><Relationship Id="rId21" Type="http://schemas.openxmlformats.org/officeDocument/2006/relationships/hyperlink" Target="https://podminky.urs.cz/item/CS_URS_2022_02/997221873" TargetMode="External" /><Relationship Id="rId22" Type="http://schemas.openxmlformats.org/officeDocument/2006/relationships/hyperlink" Target="https://podminky.urs.cz/item/CS_URS_2022_02/998231311" TargetMode="External" /><Relationship Id="rId23" Type="http://schemas.openxmlformats.org/officeDocument/2006/relationships/hyperlink" Target="https://podminky.urs.cz/item/CS_URS_2022_02/998767201" TargetMode="External" /><Relationship Id="rId24" Type="http://schemas.openxmlformats.org/officeDocument/2006/relationships/hyperlink" Target="https://podminky.urs.cz/item/CS_URS_2022_02/783301311" TargetMode="External" /><Relationship Id="rId25" Type="http://schemas.openxmlformats.org/officeDocument/2006/relationships/hyperlink" Target="https://podminky.urs.cz/item/CS_URS_2022_02/783314201" TargetMode="External" /><Relationship Id="rId26" Type="http://schemas.openxmlformats.org/officeDocument/2006/relationships/hyperlink" Target="https://podminky.urs.cz/item/CS_URS_2022_01/2100405R1" TargetMode="External" /><Relationship Id="rId27" Type="http://schemas.openxmlformats.org/officeDocument/2006/relationships/hyperlink" Target="https://podminky.urs.cz/item/CS_URS_2022_01/460021111" TargetMode="External" /><Relationship Id="rId28" Type="http://schemas.openxmlformats.org/officeDocument/2006/relationships/hyperlink" Target="https://podminky.urs.cz/item/CS_URS_2022_01/460161112" TargetMode="External" /><Relationship Id="rId29" Type="http://schemas.openxmlformats.org/officeDocument/2006/relationships/hyperlink" Target="https://podminky.urs.cz/item/CS_URS_2022_01/460161122" TargetMode="External" /><Relationship Id="rId30" Type="http://schemas.openxmlformats.org/officeDocument/2006/relationships/hyperlink" Target="https://podminky.urs.cz/item/CS_URS_2022_01/460341113" TargetMode="External" /><Relationship Id="rId31" Type="http://schemas.openxmlformats.org/officeDocument/2006/relationships/hyperlink" Target="https://podminky.urs.cz/item/CS_URS_2022_01/460341121" TargetMode="External" /><Relationship Id="rId32" Type="http://schemas.openxmlformats.org/officeDocument/2006/relationships/hyperlink" Target="https://podminky.urs.cz/item/CS_URS_2022_01/460431122" TargetMode="External" /><Relationship Id="rId33" Type="http://schemas.openxmlformats.org/officeDocument/2006/relationships/hyperlink" Target="https://podminky.urs.cz/item/CS_URS_2022_01/460551111" TargetMode="External" /><Relationship Id="rId34" Type="http://schemas.openxmlformats.org/officeDocument/2006/relationships/hyperlink" Target="https://podminky.urs.cz/item/CS_URS_2022_01/460581121" TargetMode="External" /><Relationship Id="rId35" Type="http://schemas.openxmlformats.org/officeDocument/2006/relationships/hyperlink" Target="https://podminky.urs.cz/item/CS_URS_2022_01/460661112" TargetMode="External" /><Relationship Id="rId36" Type="http://schemas.openxmlformats.org/officeDocument/2006/relationships/hyperlink" Target="https://podminky.urs.cz/item/CS_URS_2022_01/460671111" TargetMode="External" /><Relationship Id="rId3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103000" TargetMode="External" /><Relationship Id="rId2" Type="http://schemas.openxmlformats.org/officeDocument/2006/relationships/hyperlink" Target="https://podminky.urs.cz/item/CS_URS_2022_02/013203000" TargetMode="External" /><Relationship Id="rId3" Type="http://schemas.openxmlformats.org/officeDocument/2006/relationships/hyperlink" Target="https://podminky.urs.cz/item/CS_URS_2022_02/013254000" TargetMode="External" /><Relationship Id="rId4" Type="http://schemas.openxmlformats.org/officeDocument/2006/relationships/hyperlink" Target="https://podminky.urs.cz/item/CS_URS_2022_02/030001000" TargetMode="External" /><Relationship Id="rId5" Type="http://schemas.openxmlformats.org/officeDocument/2006/relationships/hyperlink" Target="https://podminky.urs.cz/item/CS_URS_2022_02/060001000" TargetMode="External" /><Relationship Id="rId6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09_22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Obnova zeleně u fontány v jižních zahradách děčínského zámku - Treláž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25. 5. 2022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Statutární město Děčín, MM Děčín, OMH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Ing. Hrabě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M. Skála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ROUND(SUM(AS95:AS96),2)</f>
        <v>0</v>
      </c>
      <c r="AT94" s="115">
        <f>ROUND(SUM(AV94:AW94),2)</f>
        <v>0</v>
      </c>
      <c r="AU94" s="116">
        <f>ROUND(SUM(AU95:AU96),5)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ROUND(SUM(AZ95:AZ96),2)</f>
        <v>0</v>
      </c>
      <c r="BA94" s="115">
        <f>ROUND(SUM(BA95:BA96),2)</f>
        <v>0</v>
      </c>
      <c r="BB94" s="115">
        <f>ROUND(SUM(BB95:BB96),2)</f>
        <v>0</v>
      </c>
      <c r="BC94" s="115">
        <f>ROUND(SUM(BC95:BC96),2)</f>
        <v>0</v>
      </c>
      <c r="BD94" s="117">
        <f>ROUND(SUM(BD95:BD96),2)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01 - Architektonicko-s...'!J30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'SO 01 - Architektonicko-s...'!P129</f>
        <v>0</v>
      </c>
      <c r="AV95" s="129">
        <f>'SO 01 - Architektonicko-s...'!J33</f>
        <v>0</v>
      </c>
      <c r="AW95" s="129">
        <f>'SO 01 - Architektonicko-s...'!J34</f>
        <v>0</v>
      </c>
      <c r="AX95" s="129">
        <f>'SO 01 - Architektonicko-s...'!J35</f>
        <v>0</v>
      </c>
      <c r="AY95" s="129">
        <f>'SO 01 - Architektonicko-s...'!J36</f>
        <v>0</v>
      </c>
      <c r="AZ95" s="129">
        <f>'SO 01 - Architektonicko-s...'!F33</f>
        <v>0</v>
      </c>
      <c r="BA95" s="129">
        <f>'SO 01 - Architektonicko-s...'!F34</f>
        <v>0</v>
      </c>
      <c r="BB95" s="129">
        <f>'SO 01 - Architektonicko-s...'!F35</f>
        <v>0</v>
      </c>
      <c r="BC95" s="129">
        <f>'SO 01 - Architektonicko-s...'!F36</f>
        <v>0</v>
      </c>
      <c r="BD95" s="131">
        <f>'SO 01 - Architektonicko-s...'!F37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'VON - VRN+ON'!J30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87</v>
      </c>
      <c r="AR96" s="127"/>
      <c r="AS96" s="133">
        <v>0</v>
      </c>
      <c r="AT96" s="134">
        <f>ROUND(SUM(AV96:AW96),2)</f>
        <v>0</v>
      </c>
      <c r="AU96" s="135">
        <f>'VON - VRN+ON'!P120</f>
        <v>0</v>
      </c>
      <c r="AV96" s="134">
        <f>'VON - VRN+ON'!J33</f>
        <v>0</v>
      </c>
      <c r="AW96" s="134">
        <f>'VON - VRN+ON'!J34</f>
        <v>0</v>
      </c>
      <c r="AX96" s="134">
        <f>'VON - VRN+ON'!J35</f>
        <v>0</v>
      </c>
      <c r="AY96" s="134">
        <f>'VON - VRN+ON'!J36</f>
        <v>0</v>
      </c>
      <c r="AZ96" s="134">
        <f>'VON - VRN+ON'!F33</f>
        <v>0</v>
      </c>
      <c r="BA96" s="134">
        <f>'VON - VRN+ON'!F34</f>
        <v>0</v>
      </c>
      <c r="BB96" s="134">
        <f>'VON - VRN+ON'!F35</f>
        <v>0</v>
      </c>
      <c r="BC96" s="134">
        <f>'VON - VRN+ON'!F36</f>
        <v>0</v>
      </c>
      <c r="BD96" s="136">
        <f>'VON - VRN+ON'!F37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57" s="2" customFormat="1" ht="30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s="2" customFormat="1" ht="6.95" customHeight="1">
      <c r="A98" s="39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01 - Architektonicko-s...'!C2" display="/"/>
    <hyperlink ref="A96" location="'VON - VRN+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 hidden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 hidden="1">
      <c r="B4" s="21"/>
      <c r="D4" s="139" t="s">
        <v>90</v>
      </c>
      <c r="L4" s="21"/>
      <c r="M4" s="14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41" t="s">
        <v>16</v>
      </c>
      <c r="L6" s="21"/>
    </row>
    <row r="7" spans="2:12" s="1" customFormat="1" ht="26.25" customHeight="1" hidden="1">
      <c r="B7" s="21"/>
      <c r="E7" s="142" t="str">
        <f>'Rekapitulace stavby'!K6</f>
        <v>Obnova zeleně u fontány v jižních zahradách děčínského zámku - Treláž</v>
      </c>
      <c r="F7" s="141"/>
      <c r="G7" s="141"/>
      <c r="H7" s="141"/>
      <c r="L7" s="21"/>
    </row>
    <row r="8" spans="1:31" s="2" customFormat="1" ht="12" customHeight="1" hidden="1">
      <c r="A8" s="39"/>
      <c r="B8" s="45"/>
      <c r="C8" s="39"/>
      <c r="D8" s="141" t="s">
        <v>91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3" t="s">
        <v>92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25. 5. 2022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4" t="str">
        <f>IF('Rekapitulace stavby'!E20="","",'Rekapitulace stavby'!E20)</f>
        <v>M. Skála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4" t="s">
        <v>40</v>
      </c>
      <c r="E33" s="141" t="s">
        <v>41</v>
      </c>
      <c r="F33" s="155">
        <f>ROUND((SUM(BE129:BE411)),2)</f>
        <v>0</v>
      </c>
      <c r="G33" s="39"/>
      <c r="H33" s="39"/>
      <c r="I33" s="156">
        <v>0.21</v>
      </c>
      <c r="J33" s="155">
        <f>ROUND(((SUM(BE129:BE411))*I33),2)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1" t="s">
        <v>42</v>
      </c>
      <c r="F34" s="155">
        <f>ROUND((SUM(BF129:BF411)),2)</f>
        <v>0</v>
      </c>
      <c r="G34" s="39"/>
      <c r="H34" s="39"/>
      <c r="I34" s="156">
        <v>0.15</v>
      </c>
      <c r="J34" s="155">
        <f>ROUND(((SUM(BF129:BF411))*I34),2)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ROUND((SUM(BG129:BG411)),2)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ROUND((SUM(BH129:BH411)),2)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ROUND((SUM(BI129:BI411)),2)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93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 hidden="1">
      <c r="A85" s="39"/>
      <c r="B85" s="40"/>
      <c r="C85" s="41"/>
      <c r="D85" s="41"/>
      <c r="E85" s="175" t="str">
        <f>E7</f>
        <v>Obnova zeleně u fontány v jižních zahradách děčínského zámku - Treláž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91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SO 01 - Architektonicko-stavební řešení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25. 5. 2022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3" t="s">
        <v>24</v>
      </c>
      <c r="D91" s="41"/>
      <c r="E91" s="41"/>
      <c r="F91" s="28" t="str">
        <f>E15</f>
        <v>Statutární město Děčín, MM Děčín, OMH</v>
      </c>
      <c r="G91" s="41"/>
      <c r="H91" s="41"/>
      <c r="I91" s="33" t="s">
        <v>30</v>
      </c>
      <c r="J91" s="37" t="str">
        <f>E21</f>
        <v>Ing. Hrabě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M. Skála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94</v>
      </c>
      <c r="D94" s="177"/>
      <c r="E94" s="177"/>
      <c r="F94" s="177"/>
      <c r="G94" s="177"/>
      <c r="H94" s="177"/>
      <c r="I94" s="177"/>
      <c r="J94" s="178" t="s">
        <v>95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96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97</v>
      </c>
    </row>
    <row r="97" spans="1:31" s="9" customFormat="1" ht="24.95" customHeight="1" hidden="1">
      <c r="A97" s="9"/>
      <c r="B97" s="180"/>
      <c r="C97" s="181"/>
      <c r="D97" s="182" t="s">
        <v>98</v>
      </c>
      <c r="E97" s="183"/>
      <c r="F97" s="183"/>
      <c r="G97" s="183"/>
      <c r="H97" s="183"/>
      <c r="I97" s="183"/>
      <c r="J97" s="184">
        <f>J130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99</v>
      </c>
      <c r="E98" s="189"/>
      <c r="F98" s="189"/>
      <c r="G98" s="189"/>
      <c r="H98" s="189"/>
      <c r="I98" s="189"/>
      <c r="J98" s="190">
        <f>J131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100</v>
      </c>
      <c r="E99" s="189"/>
      <c r="F99" s="189"/>
      <c r="G99" s="189"/>
      <c r="H99" s="189"/>
      <c r="I99" s="189"/>
      <c r="J99" s="190">
        <f>J214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101</v>
      </c>
      <c r="E100" s="189"/>
      <c r="F100" s="189"/>
      <c r="G100" s="189"/>
      <c r="H100" s="189"/>
      <c r="I100" s="189"/>
      <c r="J100" s="190">
        <f>J231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6"/>
      <c r="C101" s="187"/>
      <c r="D101" s="188" t="s">
        <v>102</v>
      </c>
      <c r="E101" s="189"/>
      <c r="F101" s="189"/>
      <c r="G101" s="189"/>
      <c r="H101" s="189"/>
      <c r="I101" s="189"/>
      <c r="J101" s="190">
        <f>J240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6"/>
      <c r="C102" s="187"/>
      <c r="D102" s="188" t="s">
        <v>103</v>
      </c>
      <c r="E102" s="189"/>
      <c r="F102" s="189"/>
      <c r="G102" s="189"/>
      <c r="H102" s="189"/>
      <c r="I102" s="189"/>
      <c r="J102" s="190">
        <f>J268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6"/>
      <c r="C103" s="187"/>
      <c r="D103" s="188" t="s">
        <v>104</v>
      </c>
      <c r="E103" s="189"/>
      <c r="F103" s="189"/>
      <c r="G103" s="189"/>
      <c r="H103" s="189"/>
      <c r="I103" s="189"/>
      <c r="J103" s="190">
        <f>J276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80"/>
      <c r="C104" s="181"/>
      <c r="D104" s="182" t="s">
        <v>105</v>
      </c>
      <c r="E104" s="183"/>
      <c r="F104" s="183"/>
      <c r="G104" s="183"/>
      <c r="H104" s="183"/>
      <c r="I104" s="183"/>
      <c r="J104" s="184">
        <f>J279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86"/>
      <c r="C105" s="187"/>
      <c r="D105" s="188" t="s">
        <v>106</v>
      </c>
      <c r="E105" s="189"/>
      <c r="F105" s="189"/>
      <c r="G105" s="189"/>
      <c r="H105" s="189"/>
      <c r="I105" s="189"/>
      <c r="J105" s="190">
        <f>J280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6"/>
      <c r="C106" s="187"/>
      <c r="D106" s="188" t="s">
        <v>107</v>
      </c>
      <c r="E106" s="189"/>
      <c r="F106" s="189"/>
      <c r="G106" s="189"/>
      <c r="H106" s="189"/>
      <c r="I106" s="189"/>
      <c r="J106" s="190">
        <f>J308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 hidden="1">
      <c r="A107" s="9"/>
      <c r="B107" s="180"/>
      <c r="C107" s="181"/>
      <c r="D107" s="182" t="s">
        <v>108</v>
      </c>
      <c r="E107" s="183"/>
      <c r="F107" s="183"/>
      <c r="G107" s="183"/>
      <c r="H107" s="183"/>
      <c r="I107" s="183"/>
      <c r="J107" s="184">
        <f>J345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 hidden="1">
      <c r="A108" s="10"/>
      <c r="B108" s="186"/>
      <c r="C108" s="187"/>
      <c r="D108" s="188" t="s">
        <v>109</v>
      </c>
      <c r="E108" s="189"/>
      <c r="F108" s="189"/>
      <c r="G108" s="189"/>
      <c r="H108" s="189"/>
      <c r="I108" s="189"/>
      <c r="J108" s="190">
        <f>J346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6"/>
      <c r="C109" s="187"/>
      <c r="D109" s="188" t="s">
        <v>110</v>
      </c>
      <c r="E109" s="189"/>
      <c r="F109" s="189"/>
      <c r="G109" s="189"/>
      <c r="H109" s="189"/>
      <c r="I109" s="189"/>
      <c r="J109" s="190">
        <f>J358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 hidden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 hidden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t="12" hidden="1"/>
    <row r="113" ht="12" hidden="1"/>
    <row r="114" ht="12" hidden="1"/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111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6.25" customHeight="1">
      <c r="A119" s="39"/>
      <c r="B119" s="40"/>
      <c r="C119" s="41"/>
      <c r="D119" s="41"/>
      <c r="E119" s="175" t="str">
        <f>E7</f>
        <v>Obnova zeleně u fontány v jižních zahradách děčínského zámku - Treláž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91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SO 01 - Architektonicko-stavební řešení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 xml:space="preserve"> </v>
      </c>
      <c r="G123" s="41"/>
      <c r="H123" s="41"/>
      <c r="I123" s="33" t="s">
        <v>22</v>
      </c>
      <c r="J123" s="80" t="str">
        <f>IF(J12="","",J12)</f>
        <v>25. 5. 2022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E15</f>
        <v>Statutární město Děčín, MM Děčín, OMH</v>
      </c>
      <c r="G125" s="41"/>
      <c r="H125" s="41"/>
      <c r="I125" s="33" t="s">
        <v>30</v>
      </c>
      <c r="J125" s="37" t="str">
        <f>E21</f>
        <v>Ing. Hrabě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IF(E18="","",E18)</f>
        <v>Vyplň údaj</v>
      </c>
      <c r="G126" s="41"/>
      <c r="H126" s="41"/>
      <c r="I126" s="33" t="s">
        <v>33</v>
      </c>
      <c r="J126" s="37" t="str">
        <f>E24</f>
        <v>M. Skála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192"/>
      <c r="B128" s="193"/>
      <c r="C128" s="194" t="s">
        <v>112</v>
      </c>
      <c r="D128" s="195" t="s">
        <v>61</v>
      </c>
      <c r="E128" s="195" t="s">
        <v>57</v>
      </c>
      <c r="F128" s="195" t="s">
        <v>58</v>
      </c>
      <c r="G128" s="195" t="s">
        <v>113</v>
      </c>
      <c r="H128" s="195" t="s">
        <v>114</v>
      </c>
      <c r="I128" s="195" t="s">
        <v>115</v>
      </c>
      <c r="J128" s="196" t="s">
        <v>95</v>
      </c>
      <c r="K128" s="197" t="s">
        <v>116</v>
      </c>
      <c r="L128" s="198"/>
      <c r="M128" s="101" t="s">
        <v>1</v>
      </c>
      <c r="N128" s="102" t="s">
        <v>40</v>
      </c>
      <c r="O128" s="102" t="s">
        <v>117</v>
      </c>
      <c r="P128" s="102" t="s">
        <v>118</v>
      </c>
      <c r="Q128" s="102" t="s">
        <v>119</v>
      </c>
      <c r="R128" s="102" t="s">
        <v>120</v>
      </c>
      <c r="S128" s="102" t="s">
        <v>121</v>
      </c>
      <c r="T128" s="103" t="s">
        <v>122</v>
      </c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</row>
    <row r="129" spans="1:63" s="2" customFormat="1" ht="22.8" customHeight="1">
      <c r="A129" s="39"/>
      <c r="B129" s="40"/>
      <c r="C129" s="108" t="s">
        <v>123</v>
      </c>
      <c r="D129" s="41"/>
      <c r="E129" s="41"/>
      <c r="F129" s="41"/>
      <c r="G129" s="41"/>
      <c r="H129" s="41"/>
      <c r="I129" s="41"/>
      <c r="J129" s="199">
        <f>BK129</f>
        <v>0</v>
      </c>
      <c r="K129" s="41"/>
      <c r="L129" s="45"/>
      <c r="M129" s="104"/>
      <c r="N129" s="200"/>
      <c r="O129" s="105"/>
      <c r="P129" s="201">
        <f>P130+P279+P345</f>
        <v>0</v>
      </c>
      <c r="Q129" s="105"/>
      <c r="R129" s="201">
        <f>R130+R279+R345</f>
        <v>38.05652555</v>
      </c>
      <c r="S129" s="105"/>
      <c r="T129" s="202">
        <f>T130+T279+T345</f>
        <v>2.4299999999999997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97</v>
      </c>
      <c r="BK129" s="203">
        <f>BK130+BK279+BK345</f>
        <v>0</v>
      </c>
    </row>
    <row r="130" spans="1:63" s="12" customFormat="1" ht="25.9" customHeight="1">
      <c r="A130" s="12"/>
      <c r="B130" s="204"/>
      <c r="C130" s="205"/>
      <c r="D130" s="206" t="s">
        <v>75</v>
      </c>
      <c r="E130" s="207" t="s">
        <v>124</v>
      </c>
      <c r="F130" s="207" t="s">
        <v>125</v>
      </c>
      <c r="G130" s="205"/>
      <c r="H130" s="205"/>
      <c r="I130" s="208"/>
      <c r="J130" s="209">
        <f>BK130</f>
        <v>0</v>
      </c>
      <c r="K130" s="205"/>
      <c r="L130" s="210"/>
      <c r="M130" s="211"/>
      <c r="N130" s="212"/>
      <c r="O130" s="212"/>
      <c r="P130" s="213">
        <f>P131+P214+P231+P240+P268+P276</f>
        <v>0</v>
      </c>
      <c r="Q130" s="212"/>
      <c r="R130" s="213">
        <f>R131+R214+R231+R240+R268+R276</f>
        <v>37.94228229</v>
      </c>
      <c r="S130" s="212"/>
      <c r="T130" s="214">
        <f>T131+T214+T231+T240+T268+T276</f>
        <v>2.4299999999999997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84</v>
      </c>
      <c r="AT130" s="216" t="s">
        <v>75</v>
      </c>
      <c r="AU130" s="216" t="s">
        <v>76</v>
      </c>
      <c r="AY130" s="215" t="s">
        <v>126</v>
      </c>
      <c r="BK130" s="217">
        <f>BK131+BK214+BK231+BK240+BK268+BK276</f>
        <v>0</v>
      </c>
    </row>
    <row r="131" spans="1:63" s="12" customFormat="1" ht="22.8" customHeight="1">
      <c r="A131" s="12"/>
      <c r="B131" s="204"/>
      <c r="C131" s="205"/>
      <c r="D131" s="206" t="s">
        <v>75</v>
      </c>
      <c r="E131" s="218" t="s">
        <v>84</v>
      </c>
      <c r="F131" s="218" t="s">
        <v>127</v>
      </c>
      <c r="G131" s="205"/>
      <c r="H131" s="205"/>
      <c r="I131" s="208"/>
      <c r="J131" s="219">
        <f>BK131</f>
        <v>0</v>
      </c>
      <c r="K131" s="205"/>
      <c r="L131" s="210"/>
      <c r="M131" s="211"/>
      <c r="N131" s="212"/>
      <c r="O131" s="212"/>
      <c r="P131" s="213">
        <f>SUM(P132:P213)</f>
        <v>0</v>
      </c>
      <c r="Q131" s="212"/>
      <c r="R131" s="213">
        <f>SUM(R132:R213)</f>
        <v>15.407762</v>
      </c>
      <c r="S131" s="212"/>
      <c r="T131" s="214">
        <f>SUM(T132:T213)</f>
        <v>2.4299999999999997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84</v>
      </c>
      <c r="AT131" s="216" t="s">
        <v>75</v>
      </c>
      <c r="AU131" s="216" t="s">
        <v>84</v>
      </c>
      <c r="AY131" s="215" t="s">
        <v>126</v>
      </c>
      <c r="BK131" s="217">
        <f>SUM(BK132:BK213)</f>
        <v>0</v>
      </c>
    </row>
    <row r="132" spans="1:65" s="2" customFormat="1" ht="24.15" customHeight="1">
      <c r="A132" s="39"/>
      <c r="B132" s="40"/>
      <c r="C132" s="220" t="s">
        <v>84</v>
      </c>
      <c r="D132" s="220" t="s">
        <v>128</v>
      </c>
      <c r="E132" s="221" t="s">
        <v>129</v>
      </c>
      <c r="F132" s="222" t="s">
        <v>130</v>
      </c>
      <c r="G132" s="223" t="s">
        <v>131</v>
      </c>
      <c r="H132" s="224">
        <v>13.5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41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0.18</v>
      </c>
      <c r="T132" s="231">
        <f>S132*H132</f>
        <v>2.4299999999999997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132</v>
      </c>
      <c r="AT132" s="232" t="s">
        <v>128</v>
      </c>
      <c r="AU132" s="232" t="s">
        <v>86</v>
      </c>
      <c r="AY132" s="18" t="s">
        <v>126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84</v>
      </c>
      <c r="BK132" s="233">
        <f>ROUND(I132*H132,2)</f>
        <v>0</v>
      </c>
      <c r="BL132" s="18" t="s">
        <v>132</v>
      </c>
      <c r="BM132" s="232" t="s">
        <v>133</v>
      </c>
    </row>
    <row r="133" spans="1:47" s="2" customFormat="1" ht="12">
      <c r="A133" s="39"/>
      <c r="B133" s="40"/>
      <c r="C133" s="41"/>
      <c r="D133" s="234" t="s">
        <v>134</v>
      </c>
      <c r="E133" s="41"/>
      <c r="F133" s="235" t="s">
        <v>135</v>
      </c>
      <c r="G133" s="41"/>
      <c r="H133" s="41"/>
      <c r="I133" s="236"/>
      <c r="J133" s="41"/>
      <c r="K133" s="41"/>
      <c r="L133" s="45"/>
      <c r="M133" s="237"/>
      <c r="N133" s="23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134</v>
      </c>
      <c r="AU133" s="18" t="s">
        <v>86</v>
      </c>
    </row>
    <row r="134" spans="1:51" s="13" customFormat="1" ht="12">
      <c r="A134" s="13"/>
      <c r="B134" s="239"/>
      <c r="C134" s="240"/>
      <c r="D134" s="241" t="s">
        <v>136</v>
      </c>
      <c r="E134" s="242" t="s">
        <v>1</v>
      </c>
      <c r="F134" s="243" t="s">
        <v>137</v>
      </c>
      <c r="G134" s="240"/>
      <c r="H134" s="242" t="s">
        <v>1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136</v>
      </c>
      <c r="AU134" s="249" t="s">
        <v>86</v>
      </c>
      <c r="AV134" s="13" t="s">
        <v>84</v>
      </c>
      <c r="AW134" s="13" t="s">
        <v>32</v>
      </c>
      <c r="AX134" s="13" t="s">
        <v>76</v>
      </c>
      <c r="AY134" s="249" t="s">
        <v>126</v>
      </c>
    </row>
    <row r="135" spans="1:51" s="13" customFormat="1" ht="12">
      <c r="A135" s="13"/>
      <c r="B135" s="239"/>
      <c r="C135" s="240"/>
      <c r="D135" s="241" t="s">
        <v>136</v>
      </c>
      <c r="E135" s="242" t="s">
        <v>1</v>
      </c>
      <c r="F135" s="243" t="s">
        <v>138</v>
      </c>
      <c r="G135" s="240"/>
      <c r="H135" s="242" t="s">
        <v>1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9" t="s">
        <v>136</v>
      </c>
      <c r="AU135" s="249" t="s">
        <v>86</v>
      </c>
      <c r="AV135" s="13" t="s">
        <v>84</v>
      </c>
      <c r="AW135" s="13" t="s">
        <v>32</v>
      </c>
      <c r="AX135" s="13" t="s">
        <v>76</v>
      </c>
      <c r="AY135" s="249" t="s">
        <v>126</v>
      </c>
    </row>
    <row r="136" spans="1:51" s="14" customFormat="1" ht="12">
      <c r="A136" s="14"/>
      <c r="B136" s="250"/>
      <c r="C136" s="251"/>
      <c r="D136" s="241" t="s">
        <v>136</v>
      </c>
      <c r="E136" s="252" t="s">
        <v>1</v>
      </c>
      <c r="F136" s="253" t="s">
        <v>139</v>
      </c>
      <c r="G136" s="251"/>
      <c r="H136" s="254">
        <v>13.5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0" t="s">
        <v>136</v>
      </c>
      <c r="AU136" s="260" t="s">
        <v>86</v>
      </c>
      <c r="AV136" s="14" t="s">
        <v>86</v>
      </c>
      <c r="AW136" s="14" t="s">
        <v>32</v>
      </c>
      <c r="AX136" s="14" t="s">
        <v>76</v>
      </c>
      <c r="AY136" s="260" t="s">
        <v>126</v>
      </c>
    </row>
    <row r="137" spans="1:51" s="15" customFormat="1" ht="12">
      <c r="A137" s="15"/>
      <c r="B137" s="261"/>
      <c r="C137" s="262"/>
      <c r="D137" s="241" t="s">
        <v>136</v>
      </c>
      <c r="E137" s="263" t="s">
        <v>1</v>
      </c>
      <c r="F137" s="264" t="s">
        <v>140</v>
      </c>
      <c r="G137" s="262"/>
      <c r="H137" s="265">
        <v>13.5</v>
      </c>
      <c r="I137" s="266"/>
      <c r="J137" s="262"/>
      <c r="K137" s="262"/>
      <c r="L137" s="267"/>
      <c r="M137" s="268"/>
      <c r="N137" s="269"/>
      <c r="O137" s="269"/>
      <c r="P137" s="269"/>
      <c r="Q137" s="269"/>
      <c r="R137" s="269"/>
      <c r="S137" s="269"/>
      <c r="T137" s="270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71" t="s">
        <v>136</v>
      </c>
      <c r="AU137" s="271" t="s">
        <v>86</v>
      </c>
      <c r="AV137" s="15" t="s">
        <v>132</v>
      </c>
      <c r="AW137" s="15" t="s">
        <v>32</v>
      </c>
      <c r="AX137" s="15" t="s">
        <v>84</v>
      </c>
      <c r="AY137" s="271" t="s">
        <v>126</v>
      </c>
    </row>
    <row r="138" spans="1:65" s="2" customFormat="1" ht="16.5" customHeight="1">
      <c r="A138" s="39"/>
      <c r="B138" s="40"/>
      <c r="C138" s="220" t="s">
        <v>86</v>
      </c>
      <c r="D138" s="220" t="s">
        <v>128</v>
      </c>
      <c r="E138" s="221" t="s">
        <v>141</v>
      </c>
      <c r="F138" s="222" t="s">
        <v>142</v>
      </c>
      <c r="G138" s="223" t="s">
        <v>131</v>
      </c>
      <c r="H138" s="224">
        <v>11.82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41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132</v>
      </c>
      <c r="AT138" s="232" t="s">
        <v>128</v>
      </c>
      <c r="AU138" s="232" t="s">
        <v>86</v>
      </c>
      <c r="AY138" s="18" t="s">
        <v>126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84</v>
      </c>
      <c r="BK138" s="233">
        <f>ROUND(I138*H138,2)</f>
        <v>0</v>
      </c>
      <c r="BL138" s="18" t="s">
        <v>132</v>
      </c>
      <c r="BM138" s="232" t="s">
        <v>143</v>
      </c>
    </row>
    <row r="139" spans="1:47" s="2" customFormat="1" ht="12">
      <c r="A139" s="39"/>
      <c r="B139" s="40"/>
      <c r="C139" s="41"/>
      <c r="D139" s="234" t="s">
        <v>134</v>
      </c>
      <c r="E139" s="41"/>
      <c r="F139" s="235" t="s">
        <v>144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134</v>
      </c>
      <c r="AU139" s="18" t="s">
        <v>86</v>
      </c>
    </row>
    <row r="140" spans="1:51" s="13" customFormat="1" ht="12">
      <c r="A140" s="13"/>
      <c r="B140" s="239"/>
      <c r="C140" s="240"/>
      <c r="D140" s="241" t="s">
        <v>136</v>
      </c>
      <c r="E140" s="242" t="s">
        <v>1</v>
      </c>
      <c r="F140" s="243" t="s">
        <v>137</v>
      </c>
      <c r="G140" s="240"/>
      <c r="H140" s="242" t="s">
        <v>1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136</v>
      </c>
      <c r="AU140" s="249" t="s">
        <v>86</v>
      </c>
      <c r="AV140" s="13" t="s">
        <v>84</v>
      </c>
      <c r="AW140" s="13" t="s">
        <v>32</v>
      </c>
      <c r="AX140" s="13" t="s">
        <v>76</v>
      </c>
      <c r="AY140" s="249" t="s">
        <v>126</v>
      </c>
    </row>
    <row r="141" spans="1:51" s="13" customFormat="1" ht="12">
      <c r="A141" s="13"/>
      <c r="B141" s="239"/>
      <c r="C141" s="240"/>
      <c r="D141" s="241" t="s">
        <v>136</v>
      </c>
      <c r="E141" s="242" t="s">
        <v>1</v>
      </c>
      <c r="F141" s="243" t="s">
        <v>145</v>
      </c>
      <c r="G141" s="240"/>
      <c r="H141" s="242" t="s">
        <v>1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136</v>
      </c>
      <c r="AU141" s="249" t="s">
        <v>86</v>
      </c>
      <c r="AV141" s="13" t="s">
        <v>84</v>
      </c>
      <c r="AW141" s="13" t="s">
        <v>32</v>
      </c>
      <c r="AX141" s="13" t="s">
        <v>76</v>
      </c>
      <c r="AY141" s="249" t="s">
        <v>126</v>
      </c>
    </row>
    <row r="142" spans="1:51" s="14" customFormat="1" ht="12">
      <c r="A142" s="14"/>
      <c r="B142" s="250"/>
      <c r="C142" s="251"/>
      <c r="D142" s="241" t="s">
        <v>136</v>
      </c>
      <c r="E142" s="252" t="s">
        <v>1</v>
      </c>
      <c r="F142" s="253" t="s">
        <v>146</v>
      </c>
      <c r="G142" s="251"/>
      <c r="H142" s="254">
        <v>6.3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0" t="s">
        <v>136</v>
      </c>
      <c r="AU142" s="260" t="s">
        <v>86</v>
      </c>
      <c r="AV142" s="14" t="s">
        <v>86</v>
      </c>
      <c r="AW142" s="14" t="s">
        <v>32</v>
      </c>
      <c r="AX142" s="14" t="s">
        <v>76</v>
      </c>
      <c r="AY142" s="260" t="s">
        <v>126</v>
      </c>
    </row>
    <row r="143" spans="1:51" s="13" customFormat="1" ht="12">
      <c r="A143" s="13"/>
      <c r="B143" s="239"/>
      <c r="C143" s="240"/>
      <c r="D143" s="241" t="s">
        <v>136</v>
      </c>
      <c r="E143" s="242" t="s">
        <v>1</v>
      </c>
      <c r="F143" s="243" t="s">
        <v>147</v>
      </c>
      <c r="G143" s="240"/>
      <c r="H143" s="242" t="s">
        <v>1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136</v>
      </c>
      <c r="AU143" s="249" t="s">
        <v>86</v>
      </c>
      <c r="AV143" s="13" t="s">
        <v>84</v>
      </c>
      <c r="AW143" s="13" t="s">
        <v>32</v>
      </c>
      <c r="AX143" s="13" t="s">
        <v>76</v>
      </c>
      <c r="AY143" s="249" t="s">
        <v>126</v>
      </c>
    </row>
    <row r="144" spans="1:51" s="14" customFormat="1" ht="12">
      <c r="A144" s="14"/>
      <c r="B144" s="250"/>
      <c r="C144" s="251"/>
      <c r="D144" s="241" t="s">
        <v>136</v>
      </c>
      <c r="E144" s="252" t="s">
        <v>1</v>
      </c>
      <c r="F144" s="253" t="s">
        <v>148</v>
      </c>
      <c r="G144" s="251"/>
      <c r="H144" s="254">
        <v>5.34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136</v>
      </c>
      <c r="AU144" s="260" t="s">
        <v>86</v>
      </c>
      <c r="AV144" s="14" t="s">
        <v>86</v>
      </c>
      <c r="AW144" s="14" t="s">
        <v>32</v>
      </c>
      <c r="AX144" s="14" t="s">
        <v>76</v>
      </c>
      <c r="AY144" s="260" t="s">
        <v>126</v>
      </c>
    </row>
    <row r="145" spans="1:51" s="13" customFormat="1" ht="12">
      <c r="A145" s="13"/>
      <c r="B145" s="239"/>
      <c r="C145" s="240"/>
      <c r="D145" s="241" t="s">
        <v>136</v>
      </c>
      <c r="E145" s="242" t="s">
        <v>1</v>
      </c>
      <c r="F145" s="243" t="s">
        <v>149</v>
      </c>
      <c r="G145" s="240"/>
      <c r="H145" s="242" t="s">
        <v>1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136</v>
      </c>
      <c r="AU145" s="249" t="s">
        <v>86</v>
      </c>
      <c r="AV145" s="13" t="s">
        <v>84</v>
      </c>
      <c r="AW145" s="13" t="s">
        <v>32</v>
      </c>
      <c r="AX145" s="13" t="s">
        <v>76</v>
      </c>
      <c r="AY145" s="249" t="s">
        <v>126</v>
      </c>
    </row>
    <row r="146" spans="1:51" s="14" customFormat="1" ht="12">
      <c r="A146" s="14"/>
      <c r="B146" s="250"/>
      <c r="C146" s="251"/>
      <c r="D146" s="241" t="s">
        <v>136</v>
      </c>
      <c r="E146" s="252" t="s">
        <v>1</v>
      </c>
      <c r="F146" s="253" t="s">
        <v>150</v>
      </c>
      <c r="G146" s="251"/>
      <c r="H146" s="254">
        <v>0.18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0" t="s">
        <v>136</v>
      </c>
      <c r="AU146" s="260" t="s">
        <v>86</v>
      </c>
      <c r="AV146" s="14" t="s">
        <v>86</v>
      </c>
      <c r="AW146" s="14" t="s">
        <v>32</v>
      </c>
      <c r="AX146" s="14" t="s">
        <v>76</v>
      </c>
      <c r="AY146" s="260" t="s">
        <v>126</v>
      </c>
    </row>
    <row r="147" spans="1:51" s="15" customFormat="1" ht="12">
      <c r="A147" s="15"/>
      <c r="B147" s="261"/>
      <c r="C147" s="262"/>
      <c r="D147" s="241" t="s">
        <v>136</v>
      </c>
      <c r="E147" s="263" t="s">
        <v>1</v>
      </c>
      <c r="F147" s="264" t="s">
        <v>140</v>
      </c>
      <c r="G147" s="262"/>
      <c r="H147" s="265">
        <v>11.82</v>
      </c>
      <c r="I147" s="266"/>
      <c r="J147" s="262"/>
      <c r="K147" s="262"/>
      <c r="L147" s="267"/>
      <c r="M147" s="268"/>
      <c r="N147" s="269"/>
      <c r="O147" s="269"/>
      <c r="P147" s="269"/>
      <c r="Q147" s="269"/>
      <c r="R147" s="269"/>
      <c r="S147" s="269"/>
      <c r="T147" s="270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1" t="s">
        <v>136</v>
      </c>
      <c r="AU147" s="271" t="s">
        <v>86</v>
      </c>
      <c r="AV147" s="15" t="s">
        <v>132</v>
      </c>
      <c r="AW147" s="15" t="s">
        <v>32</v>
      </c>
      <c r="AX147" s="15" t="s">
        <v>84</v>
      </c>
      <c r="AY147" s="271" t="s">
        <v>126</v>
      </c>
    </row>
    <row r="148" spans="1:65" s="2" customFormat="1" ht="24.15" customHeight="1">
      <c r="A148" s="39"/>
      <c r="B148" s="40"/>
      <c r="C148" s="220" t="s">
        <v>151</v>
      </c>
      <c r="D148" s="220" t="s">
        <v>128</v>
      </c>
      <c r="E148" s="221" t="s">
        <v>152</v>
      </c>
      <c r="F148" s="222" t="s">
        <v>153</v>
      </c>
      <c r="G148" s="223" t="s">
        <v>154</v>
      </c>
      <c r="H148" s="224">
        <v>6.894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41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132</v>
      </c>
      <c r="AT148" s="232" t="s">
        <v>128</v>
      </c>
      <c r="AU148" s="232" t="s">
        <v>86</v>
      </c>
      <c r="AY148" s="18" t="s">
        <v>126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84</v>
      </c>
      <c r="BK148" s="233">
        <f>ROUND(I148*H148,2)</f>
        <v>0</v>
      </c>
      <c r="BL148" s="18" t="s">
        <v>132</v>
      </c>
      <c r="BM148" s="232" t="s">
        <v>155</v>
      </c>
    </row>
    <row r="149" spans="1:47" s="2" customFormat="1" ht="12">
      <c r="A149" s="39"/>
      <c r="B149" s="40"/>
      <c r="C149" s="41"/>
      <c r="D149" s="234" t="s">
        <v>134</v>
      </c>
      <c r="E149" s="41"/>
      <c r="F149" s="235" t="s">
        <v>156</v>
      </c>
      <c r="G149" s="41"/>
      <c r="H149" s="41"/>
      <c r="I149" s="236"/>
      <c r="J149" s="41"/>
      <c r="K149" s="41"/>
      <c r="L149" s="45"/>
      <c r="M149" s="237"/>
      <c r="N149" s="23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134</v>
      </c>
      <c r="AU149" s="18" t="s">
        <v>86</v>
      </c>
    </row>
    <row r="150" spans="1:51" s="13" customFormat="1" ht="12">
      <c r="A150" s="13"/>
      <c r="B150" s="239"/>
      <c r="C150" s="240"/>
      <c r="D150" s="241" t="s">
        <v>136</v>
      </c>
      <c r="E150" s="242" t="s">
        <v>1</v>
      </c>
      <c r="F150" s="243" t="s">
        <v>157</v>
      </c>
      <c r="G150" s="240"/>
      <c r="H150" s="242" t="s">
        <v>1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136</v>
      </c>
      <c r="AU150" s="249" t="s">
        <v>86</v>
      </c>
      <c r="AV150" s="13" t="s">
        <v>84</v>
      </c>
      <c r="AW150" s="13" t="s">
        <v>32</v>
      </c>
      <c r="AX150" s="13" t="s">
        <v>76</v>
      </c>
      <c r="AY150" s="249" t="s">
        <v>126</v>
      </c>
    </row>
    <row r="151" spans="1:51" s="13" customFormat="1" ht="12">
      <c r="A151" s="13"/>
      <c r="B151" s="239"/>
      <c r="C151" s="240"/>
      <c r="D151" s="241" t="s">
        <v>136</v>
      </c>
      <c r="E151" s="242" t="s">
        <v>1</v>
      </c>
      <c r="F151" s="243" t="s">
        <v>158</v>
      </c>
      <c r="G151" s="240"/>
      <c r="H151" s="242" t="s">
        <v>1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136</v>
      </c>
      <c r="AU151" s="249" t="s">
        <v>86</v>
      </c>
      <c r="AV151" s="13" t="s">
        <v>84</v>
      </c>
      <c r="AW151" s="13" t="s">
        <v>32</v>
      </c>
      <c r="AX151" s="13" t="s">
        <v>76</v>
      </c>
      <c r="AY151" s="249" t="s">
        <v>126</v>
      </c>
    </row>
    <row r="152" spans="1:51" s="14" customFormat="1" ht="12">
      <c r="A152" s="14"/>
      <c r="B152" s="250"/>
      <c r="C152" s="251"/>
      <c r="D152" s="241" t="s">
        <v>136</v>
      </c>
      <c r="E152" s="252" t="s">
        <v>1</v>
      </c>
      <c r="F152" s="253" t="s">
        <v>159</v>
      </c>
      <c r="G152" s="251"/>
      <c r="H152" s="254">
        <v>6.804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0" t="s">
        <v>136</v>
      </c>
      <c r="AU152" s="260" t="s">
        <v>86</v>
      </c>
      <c r="AV152" s="14" t="s">
        <v>86</v>
      </c>
      <c r="AW152" s="14" t="s">
        <v>32</v>
      </c>
      <c r="AX152" s="14" t="s">
        <v>76</v>
      </c>
      <c r="AY152" s="260" t="s">
        <v>126</v>
      </c>
    </row>
    <row r="153" spans="1:51" s="13" customFormat="1" ht="12">
      <c r="A153" s="13"/>
      <c r="B153" s="239"/>
      <c r="C153" s="240"/>
      <c r="D153" s="241" t="s">
        <v>136</v>
      </c>
      <c r="E153" s="242" t="s">
        <v>1</v>
      </c>
      <c r="F153" s="243" t="s">
        <v>149</v>
      </c>
      <c r="G153" s="240"/>
      <c r="H153" s="242" t="s">
        <v>1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9" t="s">
        <v>136</v>
      </c>
      <c r="AU153" s="249" t="s">
        <v>86</v>
      </c>
      <c r="AV153" s="13" t="s">
        <v>84</v>
      </c>
      <c r="AW153" s="13" t="s">
        <v>32</v>
      </c>
      <c r="AX153" s="13" t="s">
        <v>76</v>
      </c>
      <c r="AY153" s="249" t="s">
        <v>126</v>
      </c>
    </row>
    <row r="154" spans="1:51" s="14" customFormat="1" ht="12">
      <c r="A154" s="14"/>
      <c r="B154" s="250"/>
      <c r="C154" s="251"/>
      <c r="D154" s="241" t="s">
        <v>136</v>
      </c>
      <c r="E154" s="252" t="s">
        <v>1</v>
      </c>
      <c r="F154" s="253" t="s">
        <v>160</v>
      </c>
      <c r="G154" s="251"/>
      <c r="H154" s="254">
        <v>0.09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0" t="s">
        <v>136</v>
      </c>
      <c r="AU154" s="260" t="s">
        <v>86</v>
      </c>
      <c r="AV154" s="14" t="s">
        <v>86</v>
      </c>
      <c r="AW154" s="14" t="s">
        <v>32</v>
      </c>
      <c r="AX154" s="14" t="s">
        <v>76</v>
      </c>
      <c r="AY154" s="260" t="s">
        <v>126</v>
      </c>
    </row>
    <row r="155" spans="1:51" s="15" customFormat="1" ht="12">
      <c r="A155" s="15"/>
      <c r="B155" s="261"/>
      <c r="C155" s="262"/>
      <c r="D155" s="241" t="s">
        <v>136</v>
      </c>
      <c r="E155" s="263" t="s">
        <v>1</v>
      </c>
      <c r="F155" s="264" t="s">
        <v>140</v>
      </c>
      <c r="G155" s="262"/>
      <c r="H155" s="265">
        <v>6.894</v>
      </c>
      <c r="I155" s="266"/>
      <c r="J155" s="262"/>
      <c r="K155" s="262"/>
      <c r="L155" s="267"/>
      <c r="M155" s="268"/>
      <c r="N155" s="269"/>
      <c r="O155" s="269"/>
      <c r="P155" s="269"/>
      <c r="Q155" s="269"/>
      <c r="R155" s="269"/>
      <c r="S155" s="269"/>
      <c r="T155" s="270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1" t="s">
        <v>136</v>
      </c>
      <c r="AU155" s="271" t="s">
        <v>86</v>
      </c>
      <c r="AV155" s="15" t="s">
        <v>132</v>
      </c>
      <c r="AW155" s="15" t="s">
        <v>32</v>
      </c>
      <c r="AX155" s="15" t="s">
        <v>84</v>
      </c>
      <c r="AY155" s="271" t="s">
        <v>126</v>
      </c>
    </row>
    <row r="156" spans="1:65" s="2" customFormat="1" ht="37.8" customHeight="1">
      <c r="A156" s="39"/>
      <c r="B156" s="40"/>
      <c r="C156" s="220" t="s">
        <v>132</v>
      </c>
      <c r="D156" s="220" t="s">
        <v>128</v>
      </c>
      <c r="E156" s="221" t="s">
        <v>161</v>
      </c>
      <c r="F156" s="222" t="s">
        <v>162</v>
      </c>
      <c r="G156" s="223" t="s">
        <v>154</v>
      </c>
      <c r="H156" s="224">
        <v>12.431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41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132</v>
      </c>
      <c r="AT156" s="232" t="s">
        <v>128</v>
      </c>
      <c r="AU156" s="232" t="s">
        <v>86</v>
      </c>
      <c r="AY156" s="18" t="s">
        <v>126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84</v>
      </c>
      <c r="BK156" s="233">
        <f>ROUND(I156*H156,2)</f>
        <v>0</v>
      </c>
      <c r="BL156" s="18" t="s">
        <v>132</v>
      </c>
      <c r="BM156" s="232" t="s">
        <v>163</v>
      </c>
    </row>
    <row r="157" spans="1:47" s="2" customFormat="1" ht="12">
      <c r="A157" s="39"/>
      <c r="B157" s="40"/>
      <c r="C157" s="41"/>
      <c r="D157" s="234" t="s">
        <v>134</v>
      </c>
      <c r="E157" s="41"/>
      <c r="F157" s="235" t="s">
        <v>164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134</v>
      </c>
      <c r="AU157" s="18" t="s">
        <v>86</v>
      </c>
    </row>
    <row r="158" spans="1:51" s="13" customFormat="1" ht="12">
      <c r="A158" s="13"/>
      <c r="B158" s="239"/>
      <c r="C158" s="240"/>
      <c r="D158" s="241" t="s">
        <v>136</v>
      </c>
      <c r="E158" s="242" t="s">
        <v>1</v>
      </c>
      <c r="F158" s="243" t="s">
        <v>165</v>
      </c>
      <c r="G158" s="240"/>
      <c r="H158" s="242" t="s">
        <v>1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136</v>
      </c>
      <c r="AU158" s="249" t="s">
        <v>86</v>
      </c>
      <c r="AV158" s="13" t="s">
        <v>84</v>
      </c>
      <c r="AW158" s="13" t="s">
        <v>32</v>
      </c>
      <c r="AX158" s="13" t="s">
        <v>76</v>
      </c>
      <c r="AY158" s="249" t="s">
        <v>126</v>
      </c>
    </row>
    <row r="159" spans="1:51" s="14" customFormat="1" ht="12">
      <c r="A159" s="14"/>
      <c r="B159" s="250"/>
      <c r="C159" s="251"/>
      <c r="D159" s="241" t="s">
        <v>136</v>
      </c>
      <c r="E159" s="252" t="s">
        <v>1</v>
      </c>
      <c r="F159" s="253" t="s">
        <v>166</v>
      </c>
      <c r="G159" s="251"/>
      <c r="H159" s="254">
        <v>2.364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0" t="s">
        <v>136</v>
      </c>
      <c r="AU159" s="260" t="s">
        <v>86</v>
      </c>
      <c r="AV159" s="14" t="s">
        <v>86</v>
      </c>
      <c r="AW159" s="14" t="s">
        <v>32</v>
      </c>
      <c r="AX159" s="14" t="s">
        <v>76</v>
      </c>
      <c r="AY159" s="260" t="s">
        <v>126</v>
      </c>
    </row>
    <row r="160" spans="1:51" s="13" customFormat="1" ht="12">
      <c r="A160" s="13"/>
      <c r="B160" s="239"/>
      <c r="C160" s="240"/>
      <c r="D160" s="241" t="s">
        <v>136</v>
      </c>
      <c r="E160" s="242" t="s">
        <v>1</v>
      </c>
      <c r="F160" s="243" t="s">
        <v>167</v>
      </c>
      <c r="G160" s="240"/>
      <c r="H160" s="242" t="s">
        <v>1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136</v>
      </c>
      <c r="AU160" s="249" t="s">
        <v>86</v>
      </c>
      <c r="AV160" s="13" t="s">
        <v>84</v>
      </c>
      <c r="AW160" s="13" t="s">
        <v>32</v>
      </c>
      <c r="AX160" s="13" t="s">
        <v>76</v>
      </c>
      <c r="AY160" s="249" t="s">
        <v>126</v>
      </c>
    </row>
    <row r="161" spans="1:51" s="14" customFormat="1" ht="12">
      <c r="A161" s="14"/>
      <c r="B161" s="250"/>
      <c r="C161" s="251"/>
      <c r="D161" s="241" t="s">
        <v>136</v>
      </c>
      <c r="E161" s="252" t="s">
        <v>1</v>
      </c>
      <c r="F161" s="253" t="s">
        <v>168</v>
      </c>
      <c r="G161" s="251"/>
      <c r="H161" s="254">
        <v>7.649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0" t="s">
        <v>136</v>
      </c>
      <c r="AU161" s="260" t="s">
        <v>86</v>
      </c>
      <c r="AV161" s="14" t="s">
        <v>86</v>
      </c>
      <c r="AW161" s="14" t="s">
        <v>32</v>
      </c>
      <c r="AX161" s="14" t="s">
        <v>76</v>
      </c>
      <c r="AY161" s="260" t="s">
        <v>126</v>
      </c>
    </row>
    <row r="162" spans="1:51" s="14" customFormat="1" ht="12">
      <c r="A162" s="14"/>
      <c r="B162" s="250"/>
      <c r="C162" s="251"/>
      <c r="D162" s="241" t="s">
        <v>136</v>
      </c>
      <c r="E162" s="252" t="s">
        <v>1</v>
      </c>
      <c r="F162" s="253" t="s">
        <v>169</v>
      </c>
      <c r="G162" s="251"/>
      <c r="H162" s="254">
        <v>2.418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0" t="s">
        <v>136</v>
      </c>
      <c r="AU162" s="260" t="s">
        <v>86</v>
      </c>
      <c r="AV162" s="14" t="s">
        <v>86</v>
      </c>
      <c r="AW162" s="14" t="s">
        <v>32</v>
      </c>
      <c r="AX162" s="14" t="s">
        <v>76</v>
      </c>
      <c r="AY162" s="260" t="s">
        <v>126</v>
      </c>
    </row>
    <row r="163" spans="1:51" s="15" customFormat="1" ht="12">
      <c r="A163" s="15"/>
      <c r="B163" s="261"/>
      <c r="C163" s="262"/>
      <c r="D163" s="241" t="s">
        <v>136</v>
      </c>
      <c r="E163" s="263" t="s">
        <v>1</v>
      </c>
      <c r="F163" s="264" t="s">
        <v>140</v>
      </c>
      <c r="G163" s="262"/>
      <c r="H163" s="265">
        <v>12.431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1" t="s">
        <v>136</v>
      </c>
      <c r="AU163" s="271" t="s">
        <v>86</v>
      </c>
      <c r="AV163" s="15" t="s">
        <v>132</v>
      </c>
      <c r="AW163" s="15" t="s">
        <v>32</v>
      </c>
      <c r="AX163" s="15" t="s">
        <v>84</v>
      </c>
      <c r="AY163" s="271" t="s">
        <v>126</v>
      </c>
    </row>
    <row r="164" spans="1:65" s="2" customFormat="1" ht="37.8" customHeight="1">
      <c r="A164" s="39"/>
      <c r="B164" s="40"/>
      <c r="C164" s="220" t="s">
        <v>170</v>
      </c>
      <c r="D164" s="220" t="s">
        <v>128</v>
      </c>
      <c r="E164" s="221" t="s">
        <v>171</v>
      </c>
      <c r="F164" s="222" t="s">
        <v>172</v>
      </c>
      <c r="G164" s="223" t="s">
        <v>154</v>
      </c>
      <c r="H164" s="224">
        <v>5.634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41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132</v>
      </c>
      <c r="AT164" s="232" t="s">
        <v>128</v>
      </c>
      <c r="AU164" s="232" t="s">
        <v>86</v>
      </c>
      <c r="AY164" s="18" t="s">
        <v>126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84</v>
      </c>
      <c r="BK164" s="233">
        <f>ROUND(I164*H164,2)</f>
        <v>0</v>
      </c>
      <c r="BL164" s="18" t="s">
        <v>132</v>
      </c>
      <c r="BM164" s="232" t="s">
        <v>173</v>
      </c>
    </row>
    <row r="165" spans="1:47" s="2" customFormat="1" ht="12">
      <c r="A165" s="39"/>
      <c r="B165" s="40"/>
      <c r="C165" s="41"/>
      <c r="D165" s="234" t="s">
        <v>134</v>
      </c>
      <c r="E165" s="41"/>
      <c r="F165" s="235" t="s">
        <v>174</v>
      </c>
      <c r="G165" s="41"/>
      <c r="H165" s="41"/>
      <c r="I165" s="236"/>
      <c r="J165" s="41"/>
      <c r="K165" s="41"/>
      <c r="L165" s="45"/>
      <c r="M165" s="237"/>
      <c r="N165" s="23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134</v>
      </c>
      <c r="AU165" s="18" t="s">
        <v>86</v>
      </c>
    </row>
    <row r="166" spans="1:51" s="13" customFormat="1" ht="12">
      <c r="A166" s="13"/>
      <c r="B166" s="239"/>
      <c r="C166" s="240"/>
      <c r="D166" s="241" t="s">
        <v>136</v>
      </c>
      <c r="E166" s="242" t="s">
        <v>1</v>
      </c>
      <c r="F166" s="243" t="s">
        <v>175</v>
      </c>
      <c r="G166" s="240"/>
      <c r="H166" s="242" t="s">
        <v>1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136</v>
      </c>
      <c r="AU166" s="249" t="s">
        <v>86</v>
      </c>
      <c r="AV166" s="13" t="s">
        <v>84</v>
      </c>
      <c r="AW166" s="13" t="s">
        <v>32</v>
      </c>
      <c r="AX166" s="13" t="s">
        <v>76</v>
      </c>
      <c r="AY166" s="249" t="s">
        <v>126</v>
      </c>
    </row>
    <row r="167" spans="1:51" s="13" customFormat="1" ht="12">
      <c r="A167" s="13"/>
      <c r="B167" s="239"/>
      <c r="C167" s="240"/>
      <c r="D167" s="241" t="s">
        <v>136</v>
      </c>
      <c r="E167" s="242" t="s">
        <v>1</v>
      </c>
      <c r="F167" s="243" t="s">
        <v>176</v>
      </c>
      <c r="G167" s="240"/>
      <c r="H167" s="242" t="s">
        <v>1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136</v>
      </c>
      <c r="AU167" s="249" t="s">
        <v>86</v>
      </c>
      <c r="AV167" s="13" t="s">
        <v>84</v>
      </c>
      <c r="AW167" s="13" t="s">
        <v>32</v>
      </c>
      <c r="AX167" s="13" t="s">
        <v>76</v>
      </c>
      <c r="AY167" s="249" t="s">
        <v>126</v>
      </c>
    </row>
    <row r="168" spans="1:51" s="14" customFormat="1" ht="12">
      <c r="A168" s="14"/>
      <c r="B168" s="250"/>
      <c r="C168" s="251"/>
      <c r="D168" s="241" t="s">
        <v>136</v>
      </c>
      <c r="E168" s="252" t="s">
        <v>1</v>
      </c>
      <c r="F168" s="253" t="s">
        <v>177</v>
      </c>
      <c r="G168" s="251"/>
      <c r="H168" s="254">
        <v>5.634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0" t="s">
        <v>136</v>
      </c>
      <c r="AU168" s="260" t="s">
        <v>86</v>
      </c>
      <c r="AV168" s="14" t="s">
        <v>86</v>
      </c>
      <c r="AW168" s="14" t="s">
        <v>32</v>
      </c>
      <c r="AX168" s="14" t="s">
        <v>76</v>
      </c>
      <c r="AY168" s="260" t="s">
        <v>126</v>
      </c>
    </row>
    <row r="169" spans="1:51" s="15" customFormat="1" ht="12">
      <c r="A169" s="15"/>
      <c r="B169" s="261"/>
      <c r="C169" s="262"/>
      <c r="D169" s="241" t="s">
        <v>136</v>
      </c>
      <c r="E169" s="263" t="s">
        <v>1</v>
      </c>
      <c r="F169" s="264" t="s">
        <v>140</v>
      </c>
      <c r="G169" s="262"/>
      <c r="H169" s="265">
        <v>5.634</v>
      </c>
      <c r="I169" s="266"/>
      <c r="J169" s="262"/>
      <c r="K169" s="262"/>
      <c r="L169" s="267"/>
      <c r="M169" s="268"/>
      <c r="N169" s="269"/>
      <c r="O169" s="269"/>
      <c r="P169" s="269"/>
      <c r="Q169" s="269"/>
      <c r="R169" s="269"/>
      <c r="S169" s="269"/>
      <c r="T169" s="270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1" t="s">
        <v>136</v>
      </c>
      <c r="AU169" s="271" t="s">
        <v>86</v>
      </c>
      <c r="AV169" s="15" t="s">
        <v>132</v>
      </c>
      <c r="AW169" s="15" t="s">
        <v>32</v>
      </c>
      <c r="AX169" s="15" t="s">
        <v>84</v>
      </c>
      <c r="AY169" s="271" t="s">
        <v>126</v>
      </c>
    </row>
    <row r="170" spans="1:65" s="2" customFormat="1" ht="24.15" customHeight="1">
      <c r="A170" s="39"/>
      <c r="B170" s="40"/>
      <c r="C170" s="220" t="s">
        <v>178</v>
      </c>
      <c r="D170" s="220" t="s">
        <v>128</v>
      </c>
      <c r="E170" s="221" t="s">
        <v>179</v>
      </c>
      <c r="F170" s="222" t="s">
        <v>180</v>
      </c>
      <c r="G170" s="223" t="s">
        <v>154</v>
      </c>
      <c r="H170" s="224">
        <v>7.649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41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132</v>
      </c>
      <c r="AT170" s="232" t="s">
        <v>128</v>
      </c>
      <c r="AU170" s="232" t="s">
        <v>86</v>
      </c>
      <c r="AY170" s="18" t="s">
        <v>126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84</v>
      </c>
      <c r="BK170" s="233">
        <f>ROUND(I170*H170,2)</f>
        <v>0</v>
      </c>
      <c r="BL170" s="18" t="s">
        <v>132</v>
      </c>
      <c r="BM170" s="232" t="s">
        <v>181</v>
      </c>
    </row>
    <row r="171" spans="1:47" s="2" customFormat="1" ht="12">
      <c r="A171" s="39"/>
      <c r="B171" s="40"/>
      <c r="C171" s="41"/>
      <c r="D171" s="234" t="s">
        <v>134</v>
      </c>
      <c r="E171" s="41"/>
      <c r="F171" s="235" t="s">
        <v>182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134</v>
      </c>
      <c r="AU171" s="18" t="s">
        <v>86</v>
      </c>
    </row>
    <row r="172" spans="1:51" s="14" customFormat="1" ht="12">
      <c r="A172" s="14"/>
      <c r="B172" s="250"/>
      <c r="C172" s="251"/>
      <c r="D172" s="241" t="s">
        <v>136</v>
      </c>
      <c r="E172" s="252" t="s">
        <v>1</v>
      </c>
      <c r="F172" s="253" t="s">
        <v>183</v>
      </c>
      <c r="G172" s="251"/>
      <c r="H172" s="254">
        <v>7.649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0" t="s">
        <v>136</v>
      </c>
      <c r="AU172" s="260" t="s">
        <v>86</v>
      </c>
      <c r="AV172" s="14" t="s">
        <v>86</v>
      </c>
      <c r="AW172" s="14" t="s">
        <v>32</v>
      </c>
      <c r="AX172" s="14" t="s">
        <v>76</v>
      </c>
      <c r="AY172" s="260" t="s">
        <v>126</v>
      </c>
    </row>
    <row r="173" spans="1:51" s="15" customFormat="1" ht="12">
      <c r="A173" s="15"/>
      <c r="B173" s="261"/>
      <c r="C173" s="262"/>
      <c r="D173" s="241" t="s">
        <v>136</v>
      </c>
      <c r="E173" s="263" t="s">
        <v>1</v>
      </c>
      <c r="F173" s="264" t="s">
        <v>140</v>
      </c>
      <c r="G173" s="262"/>
      <c r="H173" s="265">
        <v>7.649</v>
      </c>
      <c r="I173" s="266"/>
      <c r="J173" s="262"/>
      <c r="K173" s="262"/>
      <c r="L173" s="267"/>
      <c r="M173" s="268"/>
      <c r="N173" s="269"/>
      <c r="O173" s="269"/>
      <c r="P173" s="269"/>
      <c r="Q173" s="269"/>
      <c r="R173" s="269"/>
      <c r="S173" s="269"/>
      <c r="T173" s="270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1" t="s">
        <v>136</v>
      </c>
      <c r="AU173" s="271" t="s">
        <v>86</v>
      </c>
      <c r="AV173" s="15" t="s">
        <v>132</v>
      </c>
      <c r="AW173" s="15" t="s">
        <v>32</v>
      </c>
      <c r="AX173" s="15" t="s">
        <v>84</v>
      </c>
      <c r="AY173" s="271" t="s">
        <v>126</v>
      </c>
    </row>
    <row r="174" spans="1:65" s="2" customFormat="1" ht="33" customHeight="1">
      <c r="A174" s="39"/>
      <c r="B174" s="40"/>
      <c r="C174" s="220" t="s">
        <v>184</v>
      </c>
      <c r="D174" s="220" t="s">
        <v>128</v>
      </c>
      <c r="E174" s="221" t="s">
        <v>185</v>
      </c>
      <c r="F174" s="222" t="s">
        <v>186</v>
      </c>
      <c r="G174" s="223" t="s">
        <v>187</v>
      </c>
      <c r="H174" s="224">
        <v>9.014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41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132</v>
      </c>
      <c r="AT174" s="232" t="s">
        <v>128</v>
      </c>
      <c r="AU174" s="232" t="s">
        <v>86</v>
      </c>
      <c r="AY174" s="18" t="s">
        <v>126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84</v>
      </c>
      <c r="BK174" s="233">
        <f>ROUND(I174*H174,2)</f>
        <v>0</v>
      </c>
      <c r="BL174" s="18" t="s">
        <v>132</v>
      </c>
      <c r="BM174" s="232" t="s">
        <v>188</v>
      </c>
    </row>
    <row r="175" spans="1:47" s="2" customFormat="1" ht="12">
      <c r="A175" s="39"/>
      <c r="B175" s="40"/>
      <c r="C175" s="41"/>
      <c r="D175" s="234" t="s">
        <v>134</v>
      </c>
      <c r="E175" s="41"/>
      <c r="F175" s="235" t="s">
        <v>189</v>
      </c>
      <c r="G175" s="41"/>
      <c r="H175" s="41"/>
      <c r="I175" s="236"/>
      <c r="J175" s="41"/>
      <c r="K175" s="41"/>
      <c r="L175" s="45"/>
      <c r="M175" s="237"/>
      <c r="N175" s="23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134</v>
      </c>
      <c r="AU175" s="18" t="s">
        <v>86</v>
      </c>
    </row>
    <row r="176" spans="1:51" s="13" customFormat="1" ht="12">
      <c r="A176" s="13"/>
      <c r="B176" s="239"/>
      <c r="C176" s="240"/>
      <c r="D176" s="241" t="s">
        <v>136</v>
      </c>
      <c r="E176" s="242" t="s">
        <v>1</v>
      </c>
      <c r="F176" s="243" t="s">
        <v>190</v>
      </c>
      <c r="G176" s="240"/>
      <c r="H176" s="242" t="s">
        <v>1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136</v>
      </c>
      <c r="AU176" s="249" t="s">
        <v>86</v>
      </c>
      <c r="AV176" s="13" t="s">
        <v>84</v>
      </c>
      <c r="AW176" s="13" t="s">
        <v>32</v>
      </c>
      <c r="AX176" s="13" t="s">
        <v>76</v>
      </c>
      <c r="AY176" s="249" t="s">
        <v>126</v>
      </c>
    </row>
    <row r="177" spans="1:51" s="14" customFormat="1" ht="12">
      <c r="A177" s="14"/>
      <c r="B177" s="250"/>
      <c r="C177" s="251"/>
      <c r="D177" s="241" t="s">
        <v>136</v>
      </c>
      <c r="E177" s="252" t="s">
        <v>1</v>
      </c>
      <c r="F177" s="253" t="s">
        <v>191</v>
      </c>
      <c r="G177" s="251"/>
      <c r="H177" s="254">
        <v>9.014</v>
      </c>
      <c r="I177" s="255"/>
      <c r="J177" s="251"/>
      <c r="K177" s="251"/>
      <c r="L177" s="256"/>
      <c r="M177" s="257"/>
      <c r="N177" s="258"/>
      <c r="O177" s="258"/>
      <c r="P177" s="258"/>
      <c r="Q177" s="258"/>
      <c r="R177" s="258"/>
      <c r="S177" s="258"/>
      <c r="T177" s="25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0" t="s">
        <v>136</v>
      </c>
      <c r="AU177" s="260" t="s">
        <v>86</v>
      </c>
      <c r="AV177" s="14" t="s">
        <v>86</v>
      </c>
      <c r="AW177" s="14" t="s">
        <v>32</v>
      </c>
      <c r="AX177" s="14" t="s">
        <v>76</v>
      </c>
      <c r="AY177" s="260" t="s">
        <v>126</v>
      </c>
    </row>
    <row r="178" spans="1:51" s="15" customFormat="1" ht="12">
      <c r="A178" s="15"/>
      <c r="B178" s="261"/>
      <c r="C178" s="262"/>
      <c r="D178" s="241" t="s">
        <v>136</v>
      </c>
      <c r="E178" s="263" t="s">
        <v>1</v>
      </c>
      <c r="F178" s="264" t="s">
        <v>140</v>
      </c>
      <c r="G178" s="262"/>
      <c r="H178" s="265">
        <v>9.014</v>
      </c>
      <c r="I178" s="266"/>
      <c r="J178" s="262"/>
      <c r="K178" s="262"/>
      <c r="L178" s="267"/>
      <c r="M178" s="268"/>
      <c r="N178" s="269"/>
      <c r="O178" s="269"/>
      <c r="P178" s="269"/>
      <c r="Q178" s="269"/>
      <c r="R178" s="269"/>
      <c r="S178" s="269"/>
      <c r="T178" s="270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1" t="s">
        <v>136</v>
      </c>
      <c r="AU178" s="271" t="s">
        <v>86</v>
      </c>
      <c r="AV178" s="15" t="s">
        <v>132</v>
      </c>
      <c r="AW178" s="15" t="s">
        <v>32</v>
      </c>
      <c r="AX178" s="15" t="s">
        <v>84</v>
      </c>
      <c r="AY178" s="271" t="s">
        <v>126</v>
      </c>
    </row>
    <row r="179" spans="1:65" s="2" customFormat="1" ht="16.5" customHeight="1">
      <c r="A179" s="39"/>
      <c r="B179" s="40"/>
      <c r="C179" s="220" t="s">
        <v>192</v>
      </c>
      <c r="D179" s="220" t="s">
        <v>128</v>
      </c>
      <c r="E179" s="221" t="s">
        <v>193</v>
      </c>
      <c r="F179" s="222" t="s">
        <v>194</v>
      </c>
      <c r="G179" s="223" t="s">
        <v>154</v>
      </c>
      <c r="H179" s="224">
        <v>2.364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41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132</v>
      </c>
      <c r="AT179" s="232" t="s">
        <v>128</v>
      </c>
      <c r="AU179" s="232" t="s">
        <v>86</v>
      </c>
      <c r="AY179" s="18" t="s">
        <v>126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84</v>
      </c>
      <c r="BK179" s="233">
        <f>ROUND(I179*H179,2)</f>
        <v>0</v>
      </c>
      <c r="BL179" s="18" t="s">
        <v>132</v>
      </c>
      <c r="BM179" s="232" t="s">
        <v>195</v>
      </c>
    </row>
    <row r="180" spans="1:47" s="2" customFormat="1" ht="12">
      <c r="A180" s="39"/>
      <c r="B180" s="40"/>
      <c r="C180" s="41"/>
      <c r="D180" s="234" t="s">
        <v>134</v>
      </c>
      <c r="E180" s="41"/>
      <c r="F180" s="235" t="s">
        <v>196</v>
      </c>
      <c r="G180" s="41"/>
      <c r="H180" s="41"/>
      <c r="I180" s="236"/>
      <c r="J180" s="41"/>
      <c r="K180" s="41"/>
      <c r="L180" s="45"/>
      <c r="M180" s="237"/>
      <c r="N180" s="238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134</v>
      </c>
      <c r="AU180" s="18" t="s">
        <v>86</v>
      </c>
    </row>
    <row r="181" spans="1:51" s="14" customFormat="1" ht="12">
      <c r="A181" s="14"/>
      <c r="B181" s="250"/>
      <c r="C181" s="251"/>
      <c r="D181" s="241" t="s">
        <v>136</v>
      </c>
      <c r="E181" s="252" t="s">
        <v>1</v>
      </c>
      <c r="F181" s="253" t="s">
        <v>197</v>
      </c>
      <c r="G181" s="251"/>
      <c r="H181" s="254">
        <v>2.364</v>
      </c>
      <c r="I181" s="255"/>
      <c r="J181" s="251"/>
      <c r="K181" s="251"/>
      <c r="L181" s="256"/>
      <c r="M181" s="257"/>
      <c r="N181" s="258"/>
      <c r="O181" s="258"/>
      <c r="P181" s="258"/>
      <c r="Q181" s="258"/>
      <c r="R181" s="258"/>
      <c r="S181" s="258"/>
      <c r="T181" s="25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0" t="s">
        <v>136</v>
      </c>
      <c r="AU181" s="260" t="s">
        <v>86</v>
      </c>
      <c r="AV181" s="14" t="s">
        <v>86</v>
      </c>
      <c r="AW181" s="14" t="s">
        <v>32</v>
      </c>
      <c r="AX181" s="14" t="s">
        <v>76</v>
      </c>
      <c r="AY181" s="260" t="s">
        <v>126</v>
      </c>
    </row>
    <row r="182" spans="1:51" s="15" customFormat="1" ht="12">
      <c r="A182" s="15"/>
      <c r="B182" s="261"/>
      <c r="C182" s="262"/>
      <c r="D182" s="241" t="s">
        <v>136</v>
      </c>
      <c r="E182" s="263" t="s">
        <v>1</v>
      </c>
      <c r="F182" s="264" t="s">
        <v>140</v>
      </c>
      <c r="G182" s="262"/>
      <c r="H182" s="265">
        <v>2.364</v>
      </c>
      <c r="I182" s="266"/>
      <c r="J182" s="262"/>
      <c r="K182" s="262"/>
      <c r="L182" s="267"/>
      <c r="M182" s="268"/>
      <c r="N182" s="269"/>
      <c r="O182" s="269"/>
      <c r="P182" s="269"/>
      <c r="Q182" s="269"/>
      <c r="R182" s="269"/>
      <c r="S182" s="269"/>
      <c r="T182" s="270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1" t="s">
        <v>136</v>
      </c>
      <c r="AU182" s="271" t="s">
        <v>86</v>
      </c>
      <c r="AV182" s="15" t="s">
        <v>132</v>
      </c>
      <c r="AW182" s="15" t="s">
        <v>32</v>
      </c>
      <c r="AX182" s="15" t="s">
        <v>84</v>
      </c>
      <c r="AY182" s="271" t="s">
        <v>126</v>
      </c>
    </row>
    <row r="183" spans="1:65" s="2" customFormat="1" ht="24.15" customHeight="1">
      <c r="A183" s="39"/>
      <c r="B183" s="40"/>
      <c r="C183" s="220" t="s">
        <v>198</v>
      </c>
      <c r="D183" s="220" t="s">
        <v>128</v>
      </c>
      <c r="E183" s="221" t="s">
        <v>199</v>
      </c>
      <c r="F183" s="222" t="s">
        <v>200</v>
      </c>
      <c r="G183" s="223" t="s">
        <v>131</v>
      </c>
      <c r="H183" s="224">
        <v>50.331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41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132</v>
      </c>
      <c r="AT183" s="232" t="s">
        <v>128</v>
      </c>
      <c r="AU183" s="232" t="s">
        <v>86</v>
      </c>
      <c r="AY183" s="18" t="s">
        <v>126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84</v>
      </c>
      <c r="BK183" s="233">
        <f>ROUND(I183*H183,2)</f>
        <v>0</v>
      </c>
      <c r="BL183" s="18" t="s">
        <v>132</v>
      </c>
      <c r="BM183" s="232" t="s">
        <v>201</v>
      </c>
    </row>
    <row r="184" spans="1:47" s="2" customFormat="1" ht="12">
      <c r="A184" s="39"/>
      <c r="B184" s="40"/>
      <c r="C184" s="41"/>
      <c r="D184" s="234" t="s">
        <v>134</v>
      </c>
      <c r="E184" s="41"/>
      <c r="F184" s="235" t="s">
        <v>202</v>
      </c>
      <c r="G184" s="41"/>
      <c r="H184" s="41"/>
      <c r="I184" s="236"/>
      <c r="J184" s="41"/>
      <c r="K184" s="41"/>
      <c r="L184" s="45"/>
      <c r="M184" s="237"/>
      <c r="N184" s="238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134</v>
      </c>
      <c r="AU184" s="18" t="s">
        <v>86</v>
      </c>
    </row>
    <row r="185" spans="1:51" s="13" customFormat="1" ht="12">
      <c r="A185" s="13"/>
      <c r="B185" s="239"/>
      <c r="C185" s="240"/>
      <c r="D185" s="241" t="s">
        <v>136</v>
      </c>
      <c r="E185" s="242" t="s">
        <v>1</v>
      </c>
      <c r="F185" s="243" t="s">
        <v>203</v>
      </c>
      <c r="G185" s="240"/>
      <c r="H185" s="242" t="s">
        <v>1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136</v>
      </c>
      <c r="AU185" s="249" t="s">
        <v>86</v>
      </c>
      <c r="AV185" s="13" t="s">
        <v>84</v>
      </c>
      <c r="AW185" s="13" t="s">
        <v>32</v>
      </c>
      <c r="AX185" s="13" t="s">
        <v>76</v>
      </c>
      <c r="AY185" s="249" t="s">
        <v>126</v>
      </c>
    </row>
    <row r="186" spans="1:51" s="14" customFormat="1" ht="12">
      <c r="A186" s="14"/>
      <c r="B186" s="250"/>
      <c r="C186" s="251"/>
      <c r="D186" s="241" t="s">
        <v>136</v>
      </c>
      <c r="E186" s="252" t="s">
        <v>1</v>
      </c>
      <c r="F186" s="253" t="s">
        <v>204</v>
      </c>
      <c r="G186" s="251"/>
      <c r="H186" s="254">
        <v>38.243</v>
      </c>
      <c r="I186" s="255"/>
      <c r="J186" s="251"/>
      <c r="K186" s="251"/>
      <c r="L186" s="256"/>
      <c r="M186" s="257"/>
      <c r="N186" s="258"/>
      <c r="O186" s="258"/>
      <c r="P186" s="258"/>
      <c r="Q186" s="258"/>
      <c r="R186" s="258"/>
      <c r="S186" s="258"/>
      <c r="T186" s="25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0" t="s">
        <v>136</v>
      </c>
      <c r="AU186" s="260" t="s">
        <v>86</v>
      </c>
      <c r="AV186" s="14" t="s">
        <v>86</v>
      </c>
      <c r="AW186" s="14" t="s">
        <v>32</v>
      </c>
      <c r="AX186" s="14" t="s">
        <v>76</v>
      </c>
      <c r="AY186" s="260" t="s">
        <v>126</v>
      </c>
    </row>
    <row r="187" spans="1:51" s="14" customFormat="1" ht="12">
      <c r="A187" s="14"/>
      <c r="B187" s="250"/>
      <c r="C187" s="251"/>
      <c r="D187" s="241" t="s">
        <v>136</v>
      </c>
      <c r="E187" s="252" t="s">
        <v>1</v>
      </c>
      <c r="F187" s="253" t="s">
        <v>205</v>
      </c>
      <c r="G187" s="251"/>
      <c r="H187" s="254">
        <v>12.088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0" t="s">
        <v>136</v>
      </c>
      <c r="AU187" s="260" t="s">
        <v>86</v>
      </c>
      <c r="AV187" s="14" t="s">
        <v>86</v>
      </c>
      <c r="AW187" s="14" t="s">
        <v>32</v>
      </c>
      <c r="AX187" s="14" t="s">
        <v>76</v>
      </c>
      <c r="AY187" s="260" t="s">
        <v>126</v>
      </c>
    </row>
    <row r="188" spans="1:51" s="15" customFormat="1" ht="12">
      <c r="A188" s="15"/>
      <c r="B188" s="261"/>
      <c r="C188" s="262"/>
      <c r="D188" s="241" t="s">
        <v>136</v>
      </c>
      <c r="E188" s="263" t="s">
        <v>1</v>
      </c>
      <c r="F188" s="264" t="s">
        <v>140</v>
      </c>
      <c r="G188" s="262"/>
      <c r="H188" s="265">
        <v>50.331</v>
      </c>
      <c r="I188" s="266"/>
      <c r="J188" s="262"/>
      <c r="K188" s="262"/>
      <c r="L188" s="267"/>
      <c r="M188" s="268"/>
      <c r="N188" s="269"/>
      <c r="O188" s="269"/>
      <c r="P188" s="269"/>
      <c r="Q188" s="269"/>
      <c r="R188" s="269"/>
      <c r="S188" s="269"/>
      <c r="T188" s="27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1" t="s">
        <v>136</v>
      </c>
      <c r="AU188" s="271" t="s">
        <v>86</v>
      </c>
      <c r="AV188" s="15" t="s">
        <v>132</v>
      </c>
      <c r="AW188" s="15" t="s">
        <v>32</v>
      </c>
      <c r="AX188" s="15" t="s">
        <v>84</v>
      </c>
      <c r="AY188" s="271" t="s">
        <v>126</v>
      </c>
    </row>
    <row r="189" spans="1:65" s="2" customFormat="1" ht="16.5" customHeight="1">
      <c r="A189" s="39"/>
      <c r="B189" s="40"/>
      <c r="C189" s="272" t="s">
        <v>206</v>
      </c>
      <c r="D189" s="272" t="s">
        <v>207</v>
      </c>
      <c r="E189" s="273" t="s">
        <v>208</v>
      </c>
      <c r="F189" s="274" t="s">
        <v>209</v>
      </c>
      <c r="G189" s="275" t="s">
        <v>187</v>
      </c>
      <c r="H189" s="276">
        <v>15.406</v>
      </c>
      <c r="I189" s="277"/>
      <c r="J189" s="278">
        <f>ROUND(I189*H189,2)</f>
        <v>0</v>
      </c>
      <c r="K189" s="279"/>
      <c r="L189" s="280"/>
      <c r="M189" s="281" t="s">
        <v>1</v>
      </c>
      <c r="N189" s="282" t="s">
        <v>41</v>
      </c>
      <c r="O189" s="92"/>
      <c r="P189" s="230">
        <f>O189*H189</f>
        <v>0</v>
      </c>
      <c r="Q189" s="230">
        <v>1</v>
      </c>
      <c r="R189" s="230">
        <f>Q189*H189</f>
        <v>15.406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192</v>
      </c>
      <c r="AT189" s="232" t="s">
        <v>207</v>
      </c>
      <c r="AU189" s="232" t="s">
        <v>86</v>
      </c>
      <c r="AY189" s="18" t="s">
        <v>126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84</v>
      </c>
      <c r="BK189" s="233">
        <f>ROUND(I189*H189,2)</f>
        <v>0</v>
      </c>
      <c r="BL189" s="18" t="s">
        <v>132</v>
      </c>
      <c r="BM189" s="232" t="s">
        <v>210</v>
      </c>
    </row>
    <row r="190" spans="1:51" s="13" customFormat="1" ht="12">
      <c r="A190" s="13"/>
      <c r="B190" s="239"/>
      <c r="C190" s="240"/>
      <c r="D190" s="241" t="s">
        <v>136</v>
      </c>
      <c r="E190" s="242" t="s">
        <v>1</v>
      </c>
      <c r="F190" s="243" t="s">
        <v>203</v>
      </c>
      <c r="G190" s="240"/>
      <c r="H190" s="242" t="s">
        <v>1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9" t="s">
        <v>136</v>
      </c>
      <c r="AU190" s="249" t="s">
        <v>86</v>
      </c>
      <c r="AV190" s="13" t="s">
        <v>84</v>
      </c>
      <c r="AW190" s="13" t="s">
        <v>32</v>
      </c>
      <c r="AX190" s="13" t="s">
        <v>76</v>
      </c>
      <c r="AY190" s="249" t="s">
        <v>126</v>
      </c>
    </row>
    <row r="191" spans="1:51" s="14" customFormat="1" ht="12">
      <c r="A191" s="14"/>
      <c r="B191" s="250"/>
      <c r="C191" s="251"/>
      <c r="D191" s="241" t="s">
        <v>136</v>
      </c>
      <c r="E191" s="252" t="s">
        <v>1</v>
      </c>
      <c r="F191" s="253" t="s">
        <v>168</v>
      </c>
      <c r="G191" s="251"/>
      <c r="H191" s="254">
        <v>7.649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0" t="s">
        <v>136</v>
      </c>
      <c r="AU191" s="260" t="s">
        <v>86</v>
      </c>
      <c r="AV191" s="14" t="s">
        <v>86</v>
      </c>
      <c r="AW191" s="14" t="s">
        <v>32</v>
      </c>
      <c r="AX191" s="14" t="s">
        <v>76</v>
      </c>
      <c r="AY191" s="260" t="s">
        <v>126</v>
      </c>
    </row>
    <row r="192" spans="1:51" s="14" customFormat="1" ht="12">
      <c r="A192" s="14"/>
      <c r="B192" s="250"/>
      <c r="C192" s="251"/>
      <c r="D192" s="241" t="s">
        <v>136</v>
      </c>
      <c r="E192" s="252" t="s">
        <v>1</v>
      </c>
      <c r="F192" s="253" t="s">
        <v>169</v>
      </c>
      <c r="G192" s="251"/>
      <c r="H192" s="254">
        <v>2.418</v>
      </c>
      <c r="I192" s="255"/>
      <c r="J192" s="251"/>
      <c r="K192" s="251"/>
      <c r="L192" s="256"/>
      <c r="M192" s="257"/>
      <c r="N192" s="258"/>
      <c r="O192" s="258"/>
      <c r="P192" s="258"/>
      <c r="Q192" s="258"/>
      <c r="R192" s="258"/>
      <c r="S192" s="258"/>
      <c r="T192" s="25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0" t="s">
        <v>136</v>
      </c>
      <c r="AU192" s="260" t="s">
        <v>86</v>
      </c>
      <c r="AV192" s="14" t="s">
        <v>86</v>
      </c>
      <c r="AW192" s="14" t="s">
        <v>32</v>
      </c>
      <c r="AX192" s="14" t="s">
        <v>76</v>
      </c>
      <c r="AY192" s="260" t="s">
        <v>126</v>
      </c>
    </row>
    <row r="193" spans="1:51" s="13" customFormat="1" ht="12">
      <c r="A193" s="13"/>
      <c r="B193" s="239"/>
      <c r="C193" s="240"/>
      <c r="D193" s="241" t="s">
        <v>136</v>
      </c>
      <c r="E193" s="242" t="s">
        <v>1</v>
      </c>
      <c r="F193" s="243" t="s">
        <v>211</v>
      </c>
      <c r="G193" s="240"/>
      <c r="H193" s="242" t="s">
        <v>1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9" t="s">
        <v>136</v>
      </c>
      <c r="AU193" s="249" t="s">
        <v>86</v>
      </c>
      <c r="AV193" s="13" t="s">
        <v>84</v>
      </c>
      <c r="AW193" s="13" t="s">
        <v>32</v>
      </c>
      <c r="AX193" s="13" t="s">
        <v>76</v>
      </c>
      <c r="AY193" s="249" t="s">
        <v>126</v>
      </c>
    </row>
    <row r="194" spans="1:51" s="14" customFormat="1" ht="12">
      <c r="A194" s="14"/>
      <c r="B194" s="250"/>
      <c r="C194" s="251"/>
      <c r="D194" s="241" t="s">
        <v>136</v>
      </c>
      <c r="E194" s="252" t="s">
        <v>1</v>
      </c>
      <c r="F194" s="253" t="s">
        <v>212</v>
      </c>
      <c r="G194" s="251"/>
      <c r="H194" s="254">
        <v>-2.364</v>
      </c>
      <c r="I194" s="255"/>
      <c r="J194" s="251"/>
      <c r="K194" s="251"/>
      <c r="L194" s="256"/>
      <c r="M194" s="257"/>
      <c r="N194" s="258"/>
      <c r="O194" s="258"/>
      <c r="P194" s="258"/>
      <c r="Q194" s="258"/>
      <c r="R194" s="258"/>
      <c r="S194" s="258"/>
      <c r="T194" s="25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0" t="s">
        <v>136</v>
      </c>
      <c r="AU194" s="260" t="s">
        <v>86</v>
      </c>
      <c r="AV194" s="14" t="s">
        <v>86</v>
      </c>
      <c r="AW194" s="14" t="s">
        <v>32</v>
      </c>
      <c r="AX194" s="14" t="s">
        <v>76</v>
      </c>
      <c r="AY194" s="260" t="s">
        <v>126</v>
      </c>
    </row>
    <row r="195" spans="1:51" s="15" customFormat="1" ht="12">
      <c r="A195" s="15"/>
      <c r="B195" s="261"/>
      <c r="C195" s="262"/>
      <c r="D195" s="241" t="s">
        <v>136</v>
      </c>
      <c r="E195" s="263" t="s">
        <v>1</v>
      </c>
      <c r="F195" s="264" t="s">
        <v>140</v>
      </c>
      <c r="G195" s="262"/>
      <c r="H195" s="265">
        <v>7.703</v>
      </c>
      <c r="I195" s="266"/>
      <c r="J195" s="262"/>
      <c r="K195" s="262"/>
      <c r="L195" s="267"/>
      <c r="M195" s="268"/>
      <c r="N195" s="269"/>
      <c r="O195" s="269"/>
      <c r="P195" s="269"/>
      <c r="Q195" s="269"/>
      <c r="R195" s="269"/>
      <c r="S195" s="269"/>
      <c r="T195" s="270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1" t="s">
        <v>136</v>
      </c>
      <c r="AU195" s="271" t="s">
        <v>86</v>
      </c>
      <c r="AV195" s="15" t="s">
        <v>132</v>
      </c>
      <c r="AW195" s="15" t="s">
        <v>32</v>
      </c>
      <c r="AX195" s="15" t="s">
        <v>84</v>
      </c>
      <c r="AY195" s="271" t="s">
        <v>126</v>
      </c>
    </row>
    <row r="196" spans="1:51" s="14" customFormat="1" ht="12">
      <c r="A196" s="14"/>
      <c r="B196" s="250"/>
      <c r="C196" s="251"/>
      <c r="D196" s="241" t="s">
        <v>136</v>
      </c>
      <c r="E196" s="251"/>
      <c r="F196" s="253" t="s">
        <v>213</v>
      </c>
      <c r="G196" s="251"/>
      <c r="H196" s="254">
        <v>15.406</v>
      </c>
      <c r="I196" s="255"/>
      <c r="J196" s="251"/>
      <c r="K196" s="251"/>
      <c r="L196" s="256"/>
      <c r="M196" s="257"/>
      <c r="N196" s="258"/>
      <c r="O196" s="258"/>
      <c r="P196" s="258"/>
      <c r="Q196" s="258"/>
      <c r="R196" s="258"/>
      <c r="S196" s="258"/>
      <c r="T196" s="25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0" t="s">
        <v>136</v>
      </c>
      <c r="AU196" s="260" t="s">
        <v>86</v>
      </c>
      <c r="AV196" s="14" t="s">
        <v>86</v>
      </c>
      <c r="AW196" s="14" t="s">
        <v>4</v>
      </c>
      <c r="AX196" s="14" t="s">
        <v>84</v>
      </c>
      <c r="AY196" s="260" t="s">
        <v>126</v>
      </c>
    </row>
    <row r="197" spans="1:65" s="2" customFormat="1" ht="24.15" customHeight="1">
      <c r="A197" s="39"/>
      <c r="B197" s="40"/>
      <c r="C197" s="220" t="s">
        <v>214</v>
      </c>
      <c r="D197" s="220" t="s">
        <v>128</v>
      </c>
      <c r="E197" s="221" t="s">
        <v>215</v>
      </c>
      <c r="F197" s="222" t="s">
        <v>216</v>
      </c>
      <c r="G197" s="223" t="s">
        <v>131</v>
      </c>
      <c r="H197" s="224">
        <v>50.331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41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132</v>
      </c>
      <c r="AT197" s="232" t="s">
        <v>128</v>
      </c>
      <c r="AU197" s="232" t="s">
        <v>86</v>
      </c>
      <c r="AY197" s="18" t="s">
        <v>126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84</v>
      </c>
      <c r="BK197" s="233">
        <f>ROUND(I197*H197,2)</f>
        <v>0</v>
      </c>
      <c r="BL197" s="18" t="s">
        <v>132</v>
      </c>
      <c r="BM197" s="232" t="s">
        <v>217</v>
      </c>
    </row>
    <row r="198" spans="1:47" s="2" customFormat="1" ht="12">
      <c r="A198" s="39"/>
      <c r="B198" s="40"/>
      <c r="C198" s="41"/>
      <c r="D198" s="234" t="s">
        <v>134</v>
      </c>
      <c r="E198" s="41"/>
      <c r="F198" s="235" t="s">
        <v>218</v>
      </c>
      <c r="G198" s="41"/>
      <c r="H198" s="41"/>
      <c r="I198" s="236"/>
      <c r="J198" s="41"/>
      <c r="K198" s="41"/>
      <c r="L198" s="45"/>
      <c r="M198" s="237"/>
      <c r="N198" s="238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134</v>
      </c>
      <c r="AU198" s="18" t="s">
        <v>86</v>
      </c>
    </row>
    <row r="199" spans="1:65" s="2" customFormat="1" ht="16.5" customHeight="1">
      <c r="A199" s="39"/>
      <c r="B199" s="40"/>
      <c r="C199" s="272" t="s">
        <v>219</v>
      </c>
      <c r="D199" s="272" t="s">
        <v>207</v>
      </c>
      <c r="E199" s="273" t="s">
        <v>220</v>
      </c>
      <c r="F199" s="274" t="s">
        <v>221</v>
      </c>
      <c r="G199" s="275" t="s">
        <v>222</v>
      </c>
      <c r="H199" s="276">
        <v>1.762</v>
      </c>
      <c r="I199" s="277"/>
      <c r="J199" s="278">
        <f>ROUND(I199*H199,2)</f>
        <v>0</v>
      </c>
      <c r="K199" s="279"/>
      <c r="L199" s="280"/>
      <c r="M199" s="281" t="s">
        <v>1</v>
      </c>
      <c r="N199" s="282" t="s">
        <v>41</v>
      </c>
      <c r="O199" s="92"/>
      <c r="P199" s="230">
        <f>O199*H199</f>
        <v>0</v>
      </c>
      <c r="Q199" s="230">
        <v>0.001</v>
      </c>
      <c r="R199" s="230">
        <f>Q199*H199</f>
        <v>0.0017620000000000001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192</v>
      </c>
      <c r="AT199" s="232" t="s">
        <v>207</v>
      </c>
      <c r="AU199" s="232" t="s">
        <v>86</v>
      </c>
      <c r="AY199" s="18" t="s">
        <v>126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84</v>
      </c>
      <c r="BK199" s="233">
        <f>ROUND(I199*H199,2)</f>
        <v>0</v>
      </c>
      <c r="BL199" s="18" t="s">
        <v>132</v>
      </c>
      <c r="BM199" s="232" t="s">
        <v>223</v>
      </c>
    </row>
    <row r="200" spans="1:51" s="14" customFormat="1" ht="12">
      <c r="A200" s="14"/>
      <c r="B200" s="250"/>
      <c r="C200" s="251"/>
      <c r="D200" s="241" t="s">
        <v>136</v>
      </c>
      <c r="E200" s="251"/>
      <c r="F200" s="253" t="s">
        <v>224</v>
      </c>
      <c r="G200" s="251"/>
      <c r="H200" s="254">
        <v>1.762</v>
      </c>
      <c r="I200" s="255"/>
      <c r="J200" s="251"/>
      <c r="K200" s="251"/>
      <c r="L200" s="256"/>
      <c r="M200" s="257"/>
      <c r="N200" s="258"/>
      <c r="O200" s="258"/>
      <c r="P200" s="258"/>
      <c r="Q200" s="258"/>
      <c r="R200" s="258"/>
      <c r="S200" s="258"/>
      <c r="T200" s="25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0" t="s">
        <v>136</v>
      </c>
      <c r="AU200" s="260" t="s">
        <v>86</v>
      </c>
      <c r="AV200" s="14" t="s">
        <v>86</v>
      </c>
      <c r="AW200" s="14" t="s">
        <v>4</v>
      </c>
      <c r="AX200" s="14" t="s">
        <v>84</v>
      </c>
      <c r="AY200" s="260" t="s">
        <v>126</v>
      </c>
    </row>
    <row r="201" spans="1:65" s="2" customFormat="1" ht="33" customHeight="1">
      <c r="A201" s="39"/>
      <c r="B201" s="40"/>
      <c r="C201" s="220" t="s">
        <v>225</v>
      </c>
      <c r="D201" s="220" t="s">
        <v>128</v>
      </c>
      <c r="E201" s="221" t="s">
        <v>226</v>
      </c>
      <c r="F201" s="222" t="s">
        <v>227</v>
      </c>
      <c r="G201" s="223" t="s">
        <v>131</v>
      </c>
      <c r="H201" s="224">
        <v>50.331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41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132</v>
      </c>
      <c r="AT201" s="232" t="s">
        <v>128</v>
      </c>
      <c r="AU201" s="232" t="s">
        <v>86</v>
      </c>
      <c r="AY201" s="18" t="s">
        <v>126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84</v>
      </c>
      <c r="BK201" s="233">
        <f>ROUND(I201*H201,2)</f>
        <v>0</v>
      </c>
      <c r="BL201" s="18" t="s">
        <v>132</v>
      </c>
      <c r="BM201" s="232" t="s">
        <v>228</v>
      </c>
    </row>
    <row r="202" spans="1:47" s="2" customFormat="1" ht="12">
      <c r="A202" s="39"/>
      <c r="B202" s="40"/>
      <c r="C202" s="41"/>
      <c r="D202" s="234" t="s">
        <v>134</v>
      </c>
      <c r="E202" s="41"/>
      <c r="F202" s="235" t="s">
        <v>229</v>
      </c>
      <c r="G202" s="41"/>
      <c r="H202" s="41"/>
      <c r="I202" s="236"/>
      <c r="J202" s="41"/>
      <c r="K202" s="41"/>
      <c r="L202" s="45"/>
      <c r="M202" s="237"/>
      <c r="N202" s="23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134</v>
      </c>
      <c r="AU202" s="18" t="s">
        <v>86</v>
      </c>
    </row>
    <row r="203" spans="1:65" s="2" customFormat="1" ht="33" customHeight="1">
      <c r="A203" s="39"/>
      <c r="B203" s="40"/>
      <c r="C203" s="220" t="s">
        <v>230</v>
      </c>
      <c r="D203" s="220" t="s">
        <v>128</v>
      </c>
      <c r="E203" s="221" t="s">
        <v>231</v>
      </c>
      <c r="F203" s="222" t="s">
        <v>232</v>
      </c>
      <c r="G203" s="223" t="s">
        <v>131</v>
      </c>
      <c r="H203" s="224">
        <v>50.331</v>
      </c>
      <c r="I203" s="225"/>
      <c r="J203" s="226">
        <f>ROUND(I203*H203,2)</f>
        <v>0</v>
      </c>
      <c r="K203" s="227"/>
      <c r="L203" s="45"/>
      <c r="M203" s="228" t="s">
        <v>1</v>
      </c>
      <c r="N203" s="229" t="s">
        <v>41</v>
      </c>
      <c r="O203" s="92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132</v>
      </c>
      <c r="AT203" s="232" t="s">
        <v>128</v>
      </c>
      <c r="AU203" s="232" t="s">
        <v>86</v>
      </c>
      <c r="AY203" s="18" t="s">
        <v>126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84</v>
      </c>
      <c r="BK203" s="233">
        <f>ROUND(I203*H203,2)</f>
        <v>0</v>
      </c>
      <c r="BL203" s="18" t="s">
        <v>132</v>
      </c>
      <c r="BM203" s="232" t="s">
        <v>233</v>
      </c>
    </row>
    <row r="204" spans="1:47" s="2" customFormat="1" ht="12">
      <c r="A204" s="39"/>
      <c r="B204" s="40"/>
      <c r="C204" s="41"/>
      <c r="D204" s="234" t="s">
        <v>134</v>
      </c>
      <c r="E204" s="41"/>
      <c r="F204" s="235" t="s">
        <v>234</v>
      </c>
      <c r="G204" s="41"/>
      <c r="H204" s="41"/>
      <c r="I204" s="236"/>
      <c r="J204" s="41"/>
      <c r="K204" s="41"/>
      <c r="L204" s="45"/>
      <c r="M204" s="237"/>
      <c r="N204" s="238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134</v>
      </c>
      <c r="AU204" s="18" t="s">
        <v>86</v>
      </c>
    </row>
    <row r="205" spans="1:65" s="2" customFormat="1" ht="24.15" customHeight="1">
      <c r="A205" s="39"/>
      <c r="B205" s="40"/>
      <c r="C205" s="220" t="s">
        <v>8</v>
      </c>
      <c r="D205" s="220" t="s">
        <v>128</v>
      </c>
      <c r="E205" s="221" t="s">
        <v>235</v>
      </c>
      <c r="F205" s="222" t="s">
        <v>236</v>
      </c>
      <c r="G205" s="223" t="s">
        <v>187</v>
      </c>
      <c r="H205" s="224">
        <v>0.001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41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132</v>
      </c>
      <c r="AT205" s="232" t="s">
        <v>128</v>
      </c>
      <c r="AU205" s="232" t="s">
        <v>86</v>
      </c>
      <c r="AY205" s="18" t="s">
        <v>126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84</v>
      </c>
      <c r="BK205" s="233">
        <f>ROUND(I205*H205,2)</f>
        <v>0</v>
      </c>
      <c r="BL205" s="18" t="s">
        <v>132</v>
      </c>
      <c r="BM205" s="232" t="s">
        <v>237</v>
      </c>
    </row>
    <row r="206" spans="1:47" s="2" customFormat="1" ht="12">
      <c r="A206" s="39"/>
      <c r="B206" s="40"/>
      <c r="C206" s="41"/>
      <c r="D206" s="234" t="s">
        <v>134</v>
      </c>
      <c r="E206" s="41"/>
      <c r="F206" s="235" t="s">
        <v>238</v>
      </c>
      <c r="G206" s="41"/>
      <c r="H206" s="41"/>
      <c r="I206" s="236"/>
      <c r="J206" s="41"/>
      <c r="K206" s="41"/>
      <c r="L206" s="45"/>
      <c r="M206" s="237"/>
      <c r="N206" s="23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134</v>
      </c>
      <c r="AU206" s="18" t="s">
        <v>86</v>
      </c>
    </row>
    <row r="207" spans="1:51" s="13" customFormat="1" ht="12">
      <c r="A207" s="13"/>
      <c r="B207" s="239"/>
      <c r="C207" s="240"/>
      <c r="D207" s="241" t="s">
        <v>136</v>
      </c>
      <c r="E207" s="242" t="s">
        <v>1</v>
      </c>
      <c r="F207" s="243" t="s">
        <v>239</v>
      </c>
      <c r="G207" s="240"/>
      <c r="H207" s="242" t="s">
        <v>1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9" t="s">
        <v>136</v>
      </c>
      <c r="AU207" s="249" t="s">
        <v>86</v>
      </c>
      <c r="AV207" s="13" t="s">
        <v>84</v>
      </c>
      <c r="AW207" s="13" t="s">
        <v>32</v>
      </c>
      <c r="AX207" s="13" t="s">
        <v>76</v>
      </c>
      <c r="AY207" s="249" t="s">
        <v>126</v>
      </c>
    </row>
    <row r="208" spans="1:51" s="14" customFormat="1" ht="12">
      <c r="A208" s="14"/>
      <c r="B208" s="250"/>
      <c r="C208" s="251"/>
      <c r="D208" s="241" t="s">
        <v>136</v>
      </c>
      <c r="E208" s="252" t="s">
        <v>1</v>
      </c>
      <c r="F208" s="253" t="s">
        <v>204</v>
      </c>
      <c r="G208" s="251"/>
      <c r="H208" s="254">
        <v>38.243</v>
      </c>
      <c r="I208" s="255"/>
      <c r="J208" s="251"/>
      <c r="K208" s="251"/>
      <c r="L208" s="256"/>
      <c r="M208" s="257"/>
      <c r="N208" s="258"/>
      <c r="O208" s="258"/>
      <c r="P208" s="258"/>
      <c r="Q208" s="258"/>
      <c r="R208" s="258"/>
      <c r="S208" s="258"/>
      <c r="T208" s="25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0" t="s">
        <v>136</v>
      </c>
      <c r="AU208" s="260" t="s">
        <v>86</v>
      </c>
      <c r="AV208" s="14" t="s">
        <v>86</v>
      </c>
      <c r="AW208" s="14" t="s">
        <v>32</v>
      </c>
      <c r="AX208" s="14" t="s">
        <v>76</v>
      </c>
      <c r="AY208" s="260" t="s">
        <v>126</v>
      </c>
    </row>
    <row r="209" spans="1:51" s="14" customFormat="1" ht="12">
      <c r="A209" s="14"/>
      <c r="B209" s="250"/>
      <c r="C209" s="251"/>
      <c r="D209" s="241" t="s">
        <v>136</v>
      </c>
      <c r="E209" s="252" t="s">
        <v>1</v>
      </c>
      <c r="F209" s="253" t="s">
        <v>205</v>
      </c>
      <c r="G209" s="251"/>
      <c r="H209" s="254">
        <v>12.088</v>
      </c>
      <c r="I209" s="255"/>
      <c r="J209" s="251"/>
      <c r="K209" s="251"/>
      <c r="L209" s="256"/>
      <c r="M209" s="257"/>
      <c r="N209" s="258"/>
      <c r="O209" s="258"/>
      <c r="P209" s="258"/>
      <c r="Q209" s="258"/>
      <c r="R209" s="258"/>
      <c r="S209" s="258"/>
      <c r="T209" s="25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0" t="s">
        <v>136</v>
      </c>
      <c r="AU209" s="260" t="s">
        <v>86</v>
      </c>
      <c r="AV209" s="14" t="s">
        <v>86</v>
      </c>
      <c r="AW209" s="14" t="s">
        <v>32</v>
      </c>
      <c r="AX209" s="14" t="s">
        <v>76</v>
      </c>
      <c r="AY209" s="260" t="s">
        <v>126</v>
      </c>
    </row>
    <row r="210" spans="1:51" s="16" customFormat="1" ht="12">
      <c r="A210" s="16"/>
      <c r="B210" s="283"/>
      <c r="C210" s="284"/>
      <c r="D210" s="241" t="s">
        <v>136</v>
      </c>
      <c r="E210" s="285" t="s">
        <v>1</v>
      </c>
      <c r="F210" s="286" t="s">
        <v>240</v>
      </c>
      <c r="G210" s="284"/>
      <c r="H210" s="287">
        <v>50.331</v>
      </c>
      <c r="I210" s="288"/>
      <c r="J210" s="284"/>
      <c r="K210" s="284"/>
      <c r="L210" s="289"/>
      <c r="M210" s="290"/>
      <c r="N210" s="291"/>
      <c r="O210" s="291"/>
      <c r="P210" s="291"/>
      <c r="Q210" s="291"/>
      <c r="R210" s="291"/>
      <c r="S210" s="291"/>
      <c r="T210" s="292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293" t="s">
        <v>136</v>
      </c>
      <c r="AU210" s="293" t="s">
        <v>86</v>
      </c>
      <c r="AV210" s="16" t="s">
        <v>151</v>
      </c>
      <c r="AW210" s="16" t="s">
        <v>32</v>
      </c>
      <c r="AX210" s="16" t="s">
        <v>76</v>
      </c>
      <c r="AY210" s="293" t="s">
        <v>126</v>
      </c>
    </row>
    <row r="211" spans="1:51" s="14" customFormat="1" ht="12">
      <c r="A211" s="14"/>
      <c r="B211" s="250"/>
      <c r="C211" s="251"/>
      <c r="D211" s="241" t="s">
        <v>136</v>
      </c>
      <c r="E211" s="252" t="s">
        <v>1</v>
      </c>
      <c r="F211" s="253" t="s">
        <v>241</v>
      </c>
      <c r="G211" s="251"/>
      <c r="H211" s="254">
        <v>0.001</v>
      </c>
      <c r="I211" s="255"/>
      <c r="J211" s="251"/>
      <c r="K211" s="251"/>
      <c r="L211" s="256"/>
      <c r="M211" s="257"/>
      <c r="N211" s="258"/>
      <c r="O211" s="258"/>
      <c r="P211" s="258"/>
      <c r="Q211" s="258"/>
      <c r="R211" s="258"/>
      <c r="S211" s="258"/>
      <c r="T211" s="25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0" t="s">
        <v>136</v>
      </c>
      <c r="AU211" s="260" t="s">
        <v>86</v>
      </c>
      <c r="AV211" s="14" t="s">
        <v>86</v>
      </c>
      <c r="AW211" s="14" t="s">
        <v>32</v>
      </c>
      <c r="AX211" s="14" t="s">
        <v>84</v>
      </c>
      <c r="AY211" s="260" t="s">
        <v>126</v>
      </c>
    </row>
    <row r="212" spans="1:65" s="2" customFormat="1" ht="16.5" customHeight="1">
      <c r="A212" s="39"/>
      <c r="B212" s="40"/>
      <c r="C212" s="272" t="s">
        <v>242</v>
      </c>
      <c r="D212" s="272" t="s">
        <v>207</v>
      </c>
      <c r="E212" s="273" t="s">
        <v>243</v>
      </c>
      <c r="F212" s="274" t="s">
        <v>244</v>
      </c>
      <c r="G212" s="275" t="s">
        <v>222</v>
      </c>
      <c r="H212" s="276">
        <v>1.51</v>
      </c>
      <c r="I212" s="277"/>
      <c r="J212" s="278">
        <f>ROUND(I212*H212,2)</f>
        <v>0</v>
      </c>
      <c r="K212" s="279"/>
      <c r="L212" s="280"/>
      <c r="M212" s="281" t="s">
        <v>1</v>
      </c>
      <c r="N212" s="282" t="s">
        <v>41</v>
      </c>
      <c r="O212" s="92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192</v>
      </c>
      <c r="AT212" s="232" t="s">
        <v>207</v>
      </c>
      <c r="AU212" s="232" t="s">
        <v>86</v>
      </c>
      <c r="AY212" s="18" t="s">
        <v>126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84</v>
      </c>
      <c r="BK212" s="233">
        <f>ROUND(I212*H212,2)</f>
        <v>0</v>
      </c>
      <c r="BL212" s="18" t="s">
        <v>132</v>
      </c>
      <c r="BM212" s="232" t="s">
        <v>245</v>
      </c>
    </row>
    <row r="213" spans="1:51" s="14" customFormat="1" ht="12">
      <c r="A213" s="14"/>
      <c r="B213" s="250"/>
      <c r="C213" s="251"/>
      <c r="D213" s="241" t="s">
        <v>136</v>
      </c>
      <c r="E213" s="251"/>
      <c r="F213" s="253" t="s">
        <v>246</v>
      </c>
      <c r="G213" s="251"/>
      <c r="H213" s="254">
        <v>1.51</v>
      </c>
      <c r="I213" s="255"/>
      <c r="J213" s="251"/>
      <c r="K213" s="251"/>
      <c r="L213" s="256"/>
      <c r="M213" s="257"/>
      <c r="N213" s="258"/>
      <c r="O213" s="258"/>
      <c r="P213" s="258"/>
      <c r="Q213" s="258"/>
      <c r="R213" s="258"/>
      <c r="S213" s="258"/>
      <c r="T213" s="25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0" t="s">
        <v>136</v>
      </c>
      <c r="AU213" s="260" t="s">
        <v>86</v>
      </c>
      <c r="AV213" s="14" t="s">
        <v>86</v>
      </c>
      <c r="AW213" s="14" t="s">
        <v>4</v>
      </c>
      <c r="AX213" s="14" t="s">
        <v>84</v>
      </c>
      <c r="AY213" s="260" t="s">
        <v>126</v>
      </c>
    </row>
    <row r="214" spans="1:63" s="12" customFormat="1" ht="22.8" customHeight="1">
      <c r="A214" s="12"/>
      <c r="B214" s="204"/>
      <c r="C214" s="205"/>
      <c r="D214" s="206" t="s">
        <v>75</v>
      </c>
      <c r="E214" s="218" t="s">
        <v>86</v>
      </c>
      <c r="F214" s="218" t="s">
        <v>247</v>
      </c>
      <c r="G214" s="205"/>
      <c r="H214" s="205"/>
      <c r="I214" s="208"/>
      <c r="J214" s="219">
        <f>BK214</f>
        <v>0</v>
      </c>
      <c r="K214" s="205"/>
      <c r="L214" s="210"/>
      <c r="M214" s="211"/>
      <c r="N214" s="212"/>
      <c r="O214" s="212"/>
      <c r="P214" s="213">
        <f>SUM(P215:P230)</f>
        <v>0</v>
      </c>
      <c r="Q214" s="212"/>
      <c r="R214" s="213">
        <f>SUM(R215:R230)</f>
        <v>18.71074029</v>
      </c>
      <c r="S214" s="212"/>
      <c r="T214" s="214">
        <f>SUM(T215:T230)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5" t="s">
        <v>84</v>
      </c>
      <c r="AT214" s="216" t="s">
        <v>75</v>
      </c>
      <c r="AU214" s="216" t="s">
        <v>84</v>
      </c>
      <c r="AY214" s="215" t="s">
        <v>126</v>
      </c>
      <c r="BK214" s="217">
        <f>SUM(BK215:BK230)</f>
        <v>0</v>
      </c>
    </row>
    <row r="215" spans="1:65" s="2" customFormat="1" ht="24.15" customHeight="1">
      <c r="A215" s="39"/>
      <c r="B215" s="40"/>
      <c r="C215" s="220" t="s">
        <v>248</v>
      </c>
      <c r="D215" s="220" t="s">
        <v>128</v>
      </c>
      <c r="E215" s="221" t="s">
        <v>249</v>
      </c>
      <c r="F215" s="222" t="s">
        <v>250</v>
      </c>
      <c r="G215" s="223" t="s">
        <v>154</v>
      </c>
      <c r="H215" s="224">
        <v>1.152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41</v>
      </c>
      <c r="O215" s="92"/>
      <c r="P215" s="230">
        <f>O215*H215</f>
        <v>0</v>
      </c>
      <c r="Q215" s="230">
        <v>1.98</v>
      </c>
      <c r="R215" s="230">
        <f>Q215*H215</f>
        <v>2.28096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132</v>
      </c>
      <c r="AT215" s="232" t="s">
        <v>128</v>
      </c>
      <c r="AU215" s="232" t="s">
        <v>86</v>
      </c>
      <c r="AY215" s="18" t="s">
        <v>126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84</v>
      </c>
      <c r="BK215" s="233">
        <f>ROUND(I215*H215,2)</f>
        <v>0</v>
      </c>
      <c r="BL215" s="18" t="s">
        <v>132</v>
      </c>
      <c r="BM215" s="232" t="s">
        <v>251</v>
      </c>
    </row>
    <row r="216" spans="1:47" s="2" customFormat="1" ht="12">
      <c r="A216" s="39"/>
      <c r="B216" s="40"/>
      <c r="C216" s="41"/>
      <c r="D216" s="234" t="s">
        <v>134</v>
      </c>
      <c r="E216" s="41"/>
      <c r="F216" s="235" t="s">
        <v>252</v>
      </c>
      <c r="G216" s="41"/>
      <c r="H216" s="41"/>
      <c r="I216" s="236"/>
      <c r="J216" s="41"/>
      <c r="K216" s="41"/>
      <c r="L216" s="45"/>
      <c r="M216" s="237"/>
      <c r="N216" s="238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134</v>
      </c>
      <c r="AU216" s="18" t="s">
        <v>86</v>
      </c>
    </row>
    <row r="217" spans="1:51" s="13" customFormat="1" ht="12">
      <c r="A217" s="13"/>
      <c r="B217" s="239"/>
      <c r="C217" s="240"/>
      <c r="D217" s="241" t="s">
        <v>136</v>
      </c>
      <c r="E217" s="242" t="s">
        <v>1</v>
      </c>
      <c r="F217" s="243" t="s">
        <v>253</v>
      </c>
      <c r="G217" s="240"/>
      <c r="H217" s="242" t="s">
        <v>1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136</v>
      </c>
      <c r="AU217" s="249" t="s">
        <v>86</v>
      </c>
      <c r="AV217" s="13" t="s">
        <v>84</v>
      </c>
      <c r="AW217" s="13" t="s">
        <v>32</v>
      </c>
      <c r="AX217" s="13" t="s">
        <v>76</v>
      </c>
      <c r="AY217" s="249" t="s">
        <v>126</v>
      </c>
    </row>
    <row r="218" spans="1:51" s="13" customFormat="1" ht="12">
      <c r="A218" s="13"/>
      <c r="B218" s="239"/>
      <c r="C218" s="240"/>
      <c r="D218" s="241" t="s">
        <v>136</v>
      </c>
      <c r="E218" s="242" t="s">
        <v>1</v>
      </c>
      <c r="F218" s="243" t="s">
        <v>254</v>
      </c>
      <c r="G218" s="240"/>
      <c r="H218" s="242" t="s">
        <v>1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136</v>
      </c>
      <c r="AU218" s="249" t="s">
        <v>86</v>
      </c>
      <c r="AV218" s="13" t="s">
        <v>84</v>
      </c>
      <c r="AW218" s="13" t="s">
        <v>32</v>
      </c>
      <c r="AX218" s="13" t="s">
        <v>76</v>
      </c>
      <c r="AY218" s="249" t="s">
        <v>126</v>
      </c>
    </row>
    <row r="219" spans="1:51" s="14" customFormat="1" ht="12">
      <c r="A219" s="14"/>
      <c r="B219" s="250"/>
      <c r="C219" s="251"/>
      <c r="D219" s="241" t="s">
        <v>136</v>
      </c>
      <c r="E219" s="252" t="s">
        <v>1</v>
      </c>
      <c r="F219" s="253" t="s">
        <v>255</v>
      </c>
      <c r="G219" s="251"/>
      <c r="H219" s="254">
        <v>1.134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0" t="s">
        <v>136</v>
      </c>
      <c r="AU219" s="260" t="s">
        <v>86</v>
      </c>
      <c r="AV219" s="14" t="s">
        <v>86</v>
      </c>
      <c r="AW219" s="14" t="s">
        <v>32</v>
      </c>
      <c r="AX219" s="14" t="s">
        <v>76</v>
      </c>
      <c r="AY219" s="260" t="s">
        <v>126</v>
      </c>
    </row>
    <row r="220" spans="1:51" s="13" customFormat="1" ht="12">
      <c r="A220" s="13"/>
      <c r="B220" s="239"/>
      <c r="C220" s="240"/>
      <c r="D220" s="241" t="s">
        <v>136</v>
      </c>
      <c r="E220" s="242" t="s">
        <v>1</v>
      </c>
      <c r="F220" s="243" t="s">
        <v>256</v>
      </c>
      <c r="G220" s="240"/>
      <c r="H220" s="242" t="s">
        <v>1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9" t="s">
        <v>136</v>
      </c>
      <c r="AU220" s="249" t="s">
        <v>86</v>
      </c>
      <c r="AV220" s="13" t="s">
        <v>84</v>
      </c>
      <c r="AW220" s="13" t="s">
        <v>32</v>
      </c>
      <c r="AX220" s="13" t="s">
        <v>76</v>
      </c>
      <c r="AY220" s="249" t="s">
        <v>126</v>
      </c>
    </row>
    <row r="221" spans="1:51" s="14" customFormat="1" ht="12">
      <c r="A221" s="14"/>
      <c r="B221" s="250"/>
      <c r="C221" s="251"/>
      <c r="D221" s="241" t="s">
        <v>136</v>
      </c>
      <c r="E221" s="252" t="s">
        <v>1</v>
      </c>
      <c r="F221" s="253" t="s">
        <v>257</v>
      </c>
      <c r="G221" s="251"/>
      <c r="H221" s="254">
        <v>0.018</v>
      </c>
      <c r="I221" s="255"/>
      <c r="J221" s="251"/>
      <c r="K221" s="251"/>
      <c r="L221" s="256"/>
      <c r="M221" s="257"/>
      <c r="N221" s="258"/>
      <c r="O221" s="258"/>
      <c r="P221" s="258"/>
      <c r="Q221" s="258"/>
      <c r="R221" s="258"/>
      <c r="S221" s="258"/>
      <c r="T221" s="25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0" t="s">
        <v>136</v>
      </c>
      <c r="AU221" s="260" t="s">
        <v>86</v>
      </c>
      <c r="AV221" s="14" t="s">
        <v>86</v>
      </c>
      <c r="AW221" s="14" t="s">
        <v>32</v>
      </c>
      <c r="AX221" s="14" t="s">
        <v>76</v>
      </c>
      <c r="AY221" s="260" t="s">
        <v>126</v>
      </c>
    </row>
    <row r="222" spans="1:51" s="15" customFormat="1" ht="12">
      <c r="A222" s="15"/>
      <c r="B222" s="261"/>
      <c r="C222" s="262"/>
      <c r="D222" s="241" t="s">
        <v>136</v>
      </c>
      <c r="E222" s="263" t="s">
        <v>1</v>
      </c>
      <c r="F222" s="264" t="s">
        <v>140</v>
      </c>
      <c r="G222" s="262"/>
      <c r="H222" s="265">
        <v>1.152</v>
      </c>
      <c r="I222" s="266"/>
      <c r="J222" s="262"/>
      <c r="K222" s="262"/>
      <c r="L222" s="267"/>
      <c r="M222" s="268"/>
      <c r="N222" s="269"/>
      <c r="O222" s="269"/>
      <c r="P222" s="269"/>
      <c r="Q222" s="269"/>
      <c r="R222" s="269"/>
      <c r="S222" s="269"/>
      <c r="T222" s="270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1" t="s">
        <v>136</v>
      </c>
      <c r="AU222" s="271" t="s">
        <v>86</v>
      </c>
      <c r="AV222" s="15" t="s">
        <v>132</v>
      </c>
      <c r="AW222" s="15" t="s">
        <v>32</v>
      </c>
      <c r="AX222" s="15" t="s">
        <v>84</v>
      </c>
      <c r="AY222" s="271" t="s">
        <v>126</v>
      </c>
    </row>
    <row r="223" spans="1:65" s="2" customFormat="1" ht="16.5" customHeight="1">
      <c r="A223" s="39"/>
      <c r="B223" s="40"/>
      <c r="C223" s="220" t="s">
        <v>258</v>
      </c>
      <c r="D223" s="220" t="s">
        <v>128</v>
      </c>
      <c r="E223" s="221" t="s">
        <v>259</v>
      </c>
      <c r="F223" s="222" t="s">
        <v>260</v>
      </c>
      <c r="G223" s="223" t="s">
        <v>154</v>
      </c>
      <c r="H223" s="224">
        <v>6.567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41</v>
      </c>
      <c r="O223" s="92"/>
      <c r="P223" s="230">
        <f>O223*H223</f>
        <v>0</v>
      </c>
      <c r="Q223" s="230">
        <v>2.50187</v>
      </c>
      <c r="R223" s="230">
        <f>Q223*H223</f>
        <v>16.42978029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132</v>
      </c>
      <c r="AT223" s="232" t="s">
        <v>128</v>
      </c>
      <c r="AU223" s="232" t="s">
        <v>86</v>
      </c>
      <c r="AY223" s="18" t="s">
        <v>126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84</v>
      </c>
      <c r="BK223" s="233">
        <f>ROUND(I223*H223,2)</f>
        <v>0</v>
      </c>
      <c r="BL223" s="18" t="s">
        <v>132</v>
      </c>
      <c r="BM223" s="232" t="s">
        <v>261</v>
      </c>
    </row>
    <row r="224" spans="1:47" s="2" customFormat="1" ht="12">
      <c r="A224" s="39"/>
      <c r="B224" s="40"/>
      <c r="C224" s="41"/>
      <c r="D224" s="234" t="s">
        <v>134</v>
      </c>
      <c r="E224" s="41"/>
      <c r="F224" s="235" t="s">
        <v>262</v>
      </c>
      <c r="G224" s="41"/>
      <c r="H224" s="41"/>
      <c r="I224" s="236"/>
      <c r="J224" s="41"/>
      <c r="K224" s="41"/>
      <c r="L224" s="45"/>
      <c r="M224" s="237"/>
      <c r="N224" s="238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134</v>
      </c>
      <c r="AU224" s="18" t="s">
        <v>86</v>
      </c>
    </row>
    <row r="225" spans="1:51" s="13" customFormat="1" ht="12">
      <c r="A225" s="13"/>
      <c r="B225" s="239"/>
      <c r="C225" s="240"/>
      <c r="D225" s="241" t="s">
        <v>136</v>
      </c>
      <c r="E225" s="242" t="s">
        <v>1</v>
      </c>
      <c r="F225" s="243" t="s">
        <v>263</v>
      </c>
      <c r="G225" s="240"/>
      <c r="H225" s="242" t="s">
        <v>1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9" t="s">
        <v>136</v>
      </c>
      <c r="AU225" s="249" t="s">
        <v>86</v>
      </c>
      <c r="AV225" s="13" t="s">
        <v>84</v>
      </c>
      <c r="AW225" s="13" t="s">
        <v>32</v>
      </c>
      <c r="AX225" s="13" t="s">
        <v>76</v>
      </c>
      <c r="AY225" s="249" t="s">
        <v>126</v>
      </c>
    </row>
    <row r="226" spans="1:51" s="13" customFormat="1" ht="12">
      <c r="A226" s="13"/>
      <c r="B226" s="239"/>
      <c r="C226" s="240"/>
      <c r="D226" s="241" t="s">
        <v>136</v>
      </c>
      <c r="E226" s="242" t="s">
        <v>1</v>
      </c>
      <c r="F226" s="243" t="s">
        <v>264</v>
      </c>
      <c r="G226" s="240"/>
      <c r="H226" s="242" t="s">
        <v>1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9" t="s">
        <v>136</v>
      </c>
      <c r="AU226" s="249" t="s">
        <v>86</v>
      </c>
      <c r="AV226" s="13" t="s">
        <v>84</v>
      </c>
      <c r="AW226" s="13" t="s">
        <v>32</v>
      </c>
      <c r="AX226" s="13" t="s">
        <v>76</v>
      </c>
      <c r="AY226" s="249" t="s">
        <v>126</v>
      </c>
    </row>
    <row r="227" spans="1:51" s="14" customFormat="1" ht="12">
      <c r="A227" s="14"/>
      <c r="B227" s="250"/>
      <c r="C227" s="251"/>
      <c r="D227" s="241" t="s">
        <v>136</v>
      </c>
      <c r="E227" s="252" t="s">
        <v>1</v>
      </c>
      <c r="F227" s="253" t="s">
        <v>265</v>
      </c>
      <c r="G227" s="251"/>
      <c r="H227" s="254">
        <v>6.455</v>
      </c>
      <c r="I227" s="255"/>
      <c r="J227" s="251"/>
      <c r="K227" s="251"/>
      <c r="L227" s="256"/>
      <c r="M227" s="257"/>
      <c r="N227" s="258"/>
      <c r="O227" s="258"/>
      <c r="P227" s="258"/>
      <c r="Q227" s="258"/>
      <c r="R227" s="258"/>
      <c r="S227" s="258"/>
      <c r="T227" s="25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0" t="s">
        <v>136</v>
      </c>
      <c r="AU227" s="260" t="s">
        <v>86</v>
      </c>
      <c r="AV227" s="14" t="s">
        <v>86</v>
      </c>
      <c r="AW227" s="14" t="s">
        <v>32</v>
      </c>
      <c r="AX227" s="14" t="s">
        <v>76</v>
      </c>
      <c r="AY227" s="260" t="s">
        <v>126</v>
      </c>
    </row>
    <row r="228" spans="1:51" s="13" customFormat="1" ht="12">
      <c r="A228" s="13"/>
      <c r="B228" s="239"/>
      <c r="C228" s="240"/>
      <c r="D228" s="241" t="s">
        <v>136</v>
      </c>
      <c r="E228" s="242" t="s">
        <v>1</v>
      </c>
      <c r="F228" s="243" t="s">
        <v>266</v>
      </c>
      <c r="G228" s="240"/>
      <c r="H228" s="242" t="s">
        <v>1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9" t="s">
        <v>136</v>
      </c>
      <c r="AU228" s="249" t="s">
        <v>86</v>
      </c>
      <c r="AV228" s="13" t="s">
        <v>84</v>
      </c>
      <c r="AW228" s="13" t="s">
        <v>32</v>
      </c>
      <c r="AX228" s="13" t="s">
        <v>76</v>
      </c>
      <c r="AY228" s="249" t="s">
        <v>126</v>
      </c>
    </row>
    <row r="229" spans="1:51" s="14" customFormat="1" ht="12">
      <c r="A229" s="14"/>
      <c r="B229" s="250"/>
      <c r="C229" s="251"/>
      <c r="D229" s="241" t="s">
        <v>136</v>
      </c>
      <c r="E229" s="252" t="s">
        <v>1</v>
      </c>
      <c r="F229" s="253" t="s">
        <v>267</v>
      </c>
      <c r="G229" s="251"/>
      <c r="H229" s="254">
        <v>0.112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0" t="s">
        <v>136</v>
      </c>
      <c r="AU229" s="260" t="s">
        <v>86</v>
      </c>
      <c r="AV229" s="14" t="s">
        <v>86</v>
      </c>
      <c r="AW229" s="14" t="s">
        <v>32</v>
      </c>
      <c r="AX229" s="14" t="s">
        <v>76</v>
      </c>
      <c r="AY229" s="260" t="s">
        <v>126</v>
      </c>
    </row>
    <row r="230" spans="1:51" s="15" customFormat="1" ht="12">
      <c r="A230" s="15"/>
      <c r="B230" s="261"/>
      <c r="C230" s="262"/>
      <c r="D230" s="241" t="s">
        <v>136</v>
      </c>
      <c r="E230" s="263" t="s">
        <v>1</v>
      </c>
      <c r="F230" s="264" t="s">
        <v>140</v>
      </c>
      <c r="G230" s="262"/>
      <c r="H230" s="265">
        <v>6.567</v>
      </c>
      <c r="I230" s="266"/>
      <c r="J230" s="262"/>
      <c r="K230" s="262"/>
      <c r="L230" s="267"/>
      <c r="M230" s="268"/>
      <c r="N230" s="269"/>
      <c r="O230" s="269"/>
      <c r="P230" s="269"/>
      <c r="Q230" s="269"/>
      <c r="R230" s="269"/>
      <c r="S230" s="269"/>
      <c r="T230" s="270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71" t="s">
        <v>136</v>
      </c>
      <c r="AU230" s="271" t="s">
        <v>86</v>
      </c>
      <c r="AV230" s="15" t="s">
        <v>132</v>
      </c>
      <c r="AW230" s="15" t="s">
        <v>32</v>
      </c>
      <c r="AX230" s="15" t="s">
        <v>84</v>
      </c>
      <c r="AY230" s="271" t="s">
        <v>126</v>
      </c>
    </row>
    <row r="231" spans="1:63" s="12" customFormat="1" ht="22.8" customHeight="1">
      <c r="A231" s="12"/>
      <c r="B231" s="204"/>
      <c r="C231" s="205"/>
      <c r="D231" s="206" t="s">
        <v>75</v>
      </c>
      <c r="E231" s="218" t="s">
        <v>170</v>
      </c>
      <c r="F231" s="218" t="s">
        <v>268</v>
      </c>
      <c r="G231" s="205"/>
      <c r="H231" s="205"/>
      <c r="I231" s="208"/>
      <c r="J231" s="219">
        <f>BK231</f>
        <v>0</v>
      </c>
      <c r="K231" s="205"/>
      <c r="L231" s="210"/>
      <c r="M231" s="211"/>
      <c r="N231" s="212"/>
      <c r="O231" s="212"/>
      <c r="P231" s="213">
        <f>SUM(P232:P239)</f>
        <v>0</v>
      </c>
      <c r="Q231" s="212"/>
      <c r="R231" s="213">
        <f>SUM(R232:R239)</f>
        <v>3.6317</v>
      </c>
      <c r="S231" s="212"/>
      <c r="T231" s="214">
        <f>SUM(T232:T239)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5" t="s">
        <v>84</v>
      </c>
      <c r="AT231" s="216" t="s">
        <v>75</v>
      </c>
      <c r="AU231" s="216" t="s">
        <v>84</v>
      </c>
      <c r="AY231" s="215" t="s">
        <v>126</v>
      </c>
      <c r="BK231" s="217">
        <f>SUM(BK232:BK239)</f>
        <v>0</v>
      </c>
    </row>
    <row r="232" spans="1:65" s="2" customFormat="1" ht="24.15" customHeight="1">
      <c r="A232" s="39"/>
      <c r="B232" s="40"/>
      <c r="C232" s="220" t="s">
        <v>269</v>
      </c>
      <c r="D232" s="220" t="s">
        <v>128</v>
      </c>
      <c r="E232" s="221" t="s">
        <v>270</v>
      </c>
      <c r="F232" s="222" t="s">
        <v>271</v>
      </c>
      <c r="G232" s="223" t="s">
        <v>131</v>
      </c>
      <c r="H232" s="224">
        <v>15.79</v>
      </c>
      <c r="I232" s="225"/>
      <c r="J232" s="226">
        <f>ROUND(I232*H232,2)</f>
        <v>0</v>
      </c>
      <c r="K232" s="227"/>
      <c r="L232" s="45"/>
      <c r="M232" s="228" t="s">
        <v>1</v>
      </c>
      <c r="N232" s="229" t="s">
        <v>41</v>
      </c>
      <c r="O232" s="92"/>
      <c r="P232" s="230">
        <f>O232*H232</f>
        <v>0</v>
      </c>
      <c r="Q232" s="230">
        <v>0.23</v>
      </c>
      <c r="R232" s="230">
        <f>Q232*H232</f>
        <v>3.6317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132</v>
      </c>
      <c r="AT232" s="232" t="s">
        <v>128</v>
      </c>
      <c r="AU232" s="232" t="s">
        <v>86</v>
      </c>
      <c r="AY232" s="18" t="s">
        <v>126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84</v>
      </c>
      <c r="BK232" s="233">
        <f>ROUND(I232*H232,2)</f>
        <v>0</v>
      </c>
      <c r="BL232" s="18" t="s">
        <v>132</v>
      </c>
      <c r="BM232" s="232" t="s">
        <v>272</v>
      </c>
    </row>
    <row r="233" spans="1:47" s="2" customFormat="1" ht="12">
      <c r="A233" s="39"/>
      <c r="B233" s="40"/>
      <c r="C233" s="41"/>
      <c r="D233" s="234" t="s">
        <v>134</v>
      </c>
      <c r="E233" s="41"/>
      <c r="F233" s="235" t="s">
        <v>273</v>
      </c>
      <c r="G233" s="41"/>
      <c r="H233" s="41"/>
      <c r="I233" s="236"/>
      <c r="J233" s="41"/>
      <c r="K233" s="41"/>
      <c r="L233" s="45"/>
      <c r="M233" s="237"/>
      <c r="N233" s="238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134</v>
      </c>
      <c r="AU233" s="18" t="s">
        <v>86</v>
      </c>
    </row>
    <row r="234" spans="1:51" s="13" customFormat="1" ht="12">
      <c r="A234" s="13"/>
      <c r="B234" s="239"/>
      <c r="C234" s="240"/>
      <c r="D234" s="241" t="s">
        <v>136</v>
      </c>
      <c r="E234" s="242" t="s">
        <v>1</v>
      </c>
      <c r="F234" s="243" t="s">
        <v>274</v>
      </c>
      <c r="G234" s="240"/>
      <c r="H234" s="242" t="s">
        <v>1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9" t="s">
        <v>136</v>
      </c>
      <c r="AU234" s="249" t="s">
        <v>86</v>
      </c>
      <c r="AV234" s="13" t="s">
        <v>84</v>
      </c>
      <c r="AW234" s="13" t="s">
        <v>32</v>
      </c>
      <c r="AX234" s="13" t="s">
        <v>76</v>
      </c>
      <c r="AY234" s="249" t="s">
        <v>126</v>
      </c>
    </row>
    <row r="235" spans="1:51" s="13" customFormat="1" ht="12">
      <c r="A235" s="13"/>
      <c r="B235" s="239"/>
      <c r="C235" s="240"/>
      <c r="D235" s="241" t="s">
        <v>136</v>
      </c>
      <c r="E235" s="242" t="s">
        <v>1</v>
      </c>
      <c r="F235" s="243" t="s">
        <v>275</v>
      </c>
      <c r="G235" s="240"/>
      <c r="H235" s="242" t="s">
        <v>1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9" t="s">
        <v>136</v>
      </c>
      <c r="AU235" s="249" t="s">
        <v>86</v>
      </c>
      <c r="AV235" s="13" t="s">
        <v>84</v>
      </c>
      <c r="AW235" s="13" t="s">
        <v>32</v>
      </c>
      <c r="AX235" s="13" t="s">
        <v>76</v>
      </c>
      <c r="AY235" s="249" t="s">
        <v>126</v>
      </c>
    </row>
    <row r="236" spans="1:51" s="14" customFormat="1" ht="12">
      <c r="A236" s="14"/>
      <c r="B236" s="250"/>
      <c r="C236" s="251"/>
      <c r="D236" s="241" t="s">
        <v>136</v>
      </c>
      <c r="E236" s="252" t="s">
        <v>1</v>
      </c>
      <c r="F236" s="253" t="s">
        <v>276</v>
      </c>
      <c r="G236" s="251"/>
      <c r="H236" s="254">
        <v>10.45</v>
      </c>
      <c r="I236" s="255"/>
      <c r="J236" s="251"/>
      <c r="K236" s="251"/>
      <c r="L236" s="256"/>
      <c r="M236" s="257"/>
      <c r="N236" s="258"/>
      <c r="O236" s="258"/>
      <c r="P236" s="258"/>
      <c r="Q236" s="258"/>
      <c r="R236" s="258"/>
      <c r="S236" s="258"/>
      <c r="T236" s="25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0" t="s">
        <v>136</v>
      </c>
      <c r="AU236" s="260" t="s">
        <v>86</v>
      </c>
      <c r="AV236" s="14" t="s">
        <v>86</v>
      </c>
      <c r="AW236" s="14" t="s">
        <v>32</v>
      </c>
      <c r="AX236" s="14" t="s">
        <v>76</v>
      </c>
      <c r="AY236" s="260" t="s">
        <v>126</v>
      </c>
    </row>
    <row r="237" spans="1:51" s="13" customFormat="1" ht="12">
      <c r="A237" s="13"/>
      <c r="B237" s="239"/>
      <c r="C237" s="240"/>
      <c r="D237" s="241" t="s">
        <v>136</v>
      </c>
      <c r="E237" s="242" t="s">
        <v>1</v>
      </c>
      <c r="F237" s="243" t="s">
        <v>277</v>
      </c>
      <c r="G237" s="240"/>
      <c r="H237" s="242" t="s">
        <v>1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9" t="s">
        <v>136</v>
      </c>
      <c r="AU237" s="249" t="s">
        <v>86</v>
      </c>
      <c r="AV237" s="13" t="s">
        <v>84</v>
      </c>
      <c r="AW237" s="13" t="s">
        <v>32</v>
      </c>
      <c r="AX237" s="13" t="s">
        <v>76</v>
      </c>
      <c r="AY237" s="249" t="s">
        <v>126</v>
      </c>
    </row>
    <row r="238" spans="1:51" s="14" customFormat="1" ht="12">
      <c r="A238" s="14"/>
      <c r="B238" s="250"/>
      <c r="C238" s="251"/>
      <c r="D238" s="241" t="s">
        <v>136</v>
      </c>
      <c r="E238" s="252" t="s">
        <v>1</v>
      </c>
      <c r="F238" s="253" t="s">
        <v>148</v>
      </c>
      <c r="G238" s="251"/>
      <c r="H238" s="254">
        <v>5.34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0" t="s">
        <v>136</v>
      </c>
      <c r="AU238" s="260" t="s">
        <v>86</v>
      </c>
      <c r="AV238" s="14" t="s">
        <v>86</v>
      </c>
      <c r="AW238" s="14" t="s">
        <v>32</v>
      </c>
      <c r="AX238" s="14" t="s">
        <v>76</v>
      </c>
      <c r="AY238" s="260" t="s">
        <v>126</v>
      </c>
    </row>
    <row r="239" spans="1:51" s="15" customFormat="1" ht="12">
      <c r="A239" s="15"/>
      <c r="B239" s="261"/>
      <c r="C239" s="262"/>
      <c r="D239" s="241" t="s">
        <v>136</v>
      </c>
      <c r="E239" s="263" t="s">
        <v>1</v>
      </c>
      <c r="F239" s="264" t="s">
        <v>140</v>
      </c>
      <c r="G239" s="262"/>
      <c r="H239" s="265">
        <v>15.79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1" t="s">
        <v>136</v>
      </c>
      <c r="AU239" s="271" t="s">
        <v>86</v>
      </c>
      <c r="AV239" s="15" t="s">
        <v>132</v>
      </c>
      <c r="AW239" s="15" t="s">
        <v>32</v>
      </c>
      <c r="AX239" s="15" t="s">
        <v>84</v>
      </c>
      <c r="AY239" s="271" t="s">
        <v>126</v>
      </c>
    </row>
    <row r="240" spans="1:63" s="12" customFormat="1" ht="22.8" customHeight="1">
      <c r="A240" s="12"/>
      <c r="B240" s="204"/>
      <c r="C240" s="205"/>
      <c r="D240" s="206" t="s">
        <v>75</v>
      </c>
      <c r="E240" s="218" t="s">
        <v>198</v>
      </c>
      <c r="F240" s="218" t="s">
        <v>278</v>
      </c>
      <c r="G240" s="205"/>
      <c r="H240" s="205"/>
      <c r="I240" s="208"/>
      <c r="J240" s="219">
        <f>BK240</f>
        <v>0</v>
      </c>
      <c r="K240" s="205"/>
      <c r="L240" s="210"/>
      <c r="M240" s="211"/>
      <c r="N240" s="212"/>
      <c r="O240" s="212"/>
      <c r="P240" s="213">
        <f>SUM(P241:P267)</f>
        <v>0</v>
      </c>
      <c r="Q240" s="212"/>
      <c r="R240" s="213">
        <f>SUM(R241:R267)</f>
        <v>0.19207999999999997</v>
      </c>
      <c r="S240" s="212"/>
      <c r="T240" s="214">
        <f>SUM(T241:T267)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5" t="s">
        <v>84</v>
      </c>
      <c r="AT240" s="216" t="s">
        <v>75</v>
      </c>
      <c r="AU240" s="216" t="s">
        <v>84</v>
      </c>
      <c r="AY240" s="215" t="s">
        <v>126</v>
      </c>
      <c r="BK240" s="217">
        <f>SUM(BK241:BK267)</f>
        <v>0</v>
      </c>
    </row>
    <row r="241" spans="1:65" s="2" customFormat="1" ht="24.15" customHeight="1">
      <c r="A241" s="39"/>
      <c r="B241" s="40"/>
      <c r="C241" s="220" t="s">
        <v>279</v>
      </c>
      <c r="D241" s="220" t="s">
        <v>128</v>
      </c>
      <c r="E241" s="221" t="s">
        <v>280</v>
      </c>
      <c r="F241" s="222" t="s">
        <v>281</v>
      </c>
      <c r="G241" s="223" t="s">
        <v>282</v>
      </c>
      <c r="H241" s="224">
        <v>80.5</v>
      </c>
      <c r="I241" s="225"/>
      <c r="J241" s="226">
        <f>ROUND(I241*H241,2)</f>
        <v>0</v>
      </c>
      <c r="K241" s="227"/>
      <c r="L241" s="45"/>
      <c r="M241" s="228" t="s">
        <v>1</v>
      </c>
      <c r="N241" s="229" t="s">
        <v>41</v>
      </c>
      <c r="O241" s="92"/>
      <c r="P241" s="230">
        <f>O241*H241</f>
        <v>0</v>
      </c>
      <c r="Q241" s="230">
        <v>0.0008</v>
      </c>
      <c r="R241" s="230">
        <f>Q241*H241</f>
        <v>0.0644</v>
      </c>
      <c r="S241" s="230">
        <v>0</v>
      </c>
      <c r="T241" s="23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2" t="s">
        <v>132</v>
      </c>
      <c r="AT241" s="232" t="s">
        <v>128</v>
      </c>
      <c r="AU241" s="232" t="s">
        <v>86</v>
      </c>
      <c r="AY241" s="18" t="s">
        <v>126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8" t="s">
        <v>84</v>
      </c>
      <c r="BK241" s="233">
        <f>ROUND(I241*H241,2)</f>
        <v>0</v>
      </c>
      <c r="BL241" s="18" t="s">
        <v>132</v>
      </c>
      <c r="BM241" s="232" t="s">
        <v>283</v>
      </c>
    </row>
    <row r="242" spans="1:51" s="13" customFormat="1" ht="12">
      <c r="A242" s="13"/>
      <c r="B242" s="239"/>
      <c r="C242" s="240"/>
      <c r="D242" s="241" t="s">
        <v>136</v>
      </c>
      <c r="E242" s="242" t="s">
        <v>1</v>
      </c>
      <c r="F242" s="243" t="s">
        <v>284</v>
      </c>
      <c r="G242" s="240"/>
      <c r="H242" s="242" t="s">
        <v>1</v>
      </c>
      <c r="I242" s="244"/>
      <c r="J242" s="240"/>
      <c r="K242" s="240"/>
      <c r="L242" s="245"/>
      <c r="M242" s="246"/>
      <c r="N242" s="247"/>
      <c r="O242" s="247"/>
      <c r="P242" s="247"/>
      <c r="Q242" s="247"/>
      <c r="R242" s="247"/>
      <c r="S242" s="247"/>
      <c r="T242" s="24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9" t="s">
        <v>136</v>
      </c>
      <c r="AU242" s="249" t="s">
        <v>86</v>
      </c>
      <c r="AV242" s="13" t="s">
        <v>84</v>
      </c>
      <c r="AW242" s="13" t="s">
        <v>32</v>
      </c>
      <c r="AX242" s="13" t="s">
        <v>76</v>
      </c>
      <c r="AY242" s="249" t="s">
        <v>126</v>
      </c>
    </row>
    <row r="243" spans="1:51" s="13" customFormat="1" ht="12">
      <c r="A243" s="13"/>
      <c r="B243" s="239"/>
      <c r="C243" s="240"/>
      <c r="D243" s="241" t="s">
        <v>136</v>
      </c>
      <c r="E243" s="242" t="s">
        <v>1</v>
      </c>
      <c r="F243" s="243" t="s">
        <v>285</v>
      </c>
      <c r="G243" s="240"/>
      <c r="H243" s="242" t="s">
        <v>1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9" t="s">
        <v>136</v>
      </c>
      <c r="AU243" s="249" t="s">
        <v>86</v>
      </c>
      <c r="AV243" s="13" t="s">
        <v>84</v>
      </c>
      <c r="AW243" s="13" t="s">
        <v>32</v>
      </c>
      <c r="AX243" s="13" t="s">
        <v>76</v>
      </c>
      <c r="AY243" s="249" t="s">
        <v>126</v>
      </c>
    </row>
    <row r="244" spans="1:51" s="14" customFormat="1" ht="12">
      <c r="A244" s="14"/>
      <c r="B244" s="250"/>
      <c r="C244" s="251"/>
      <c r="D244" s="241" t="s">
        <v>136</v>
      </c>
      <c r="E244" s="252" t="s">
        <v>1</v>
      </c>
      <c r="F244" s="253" t="s">
        <v>286</v>
      </c>
      <c r="G244" s="251"/>
      <c r="H244" s="254">
        <v>80.5</v>
      </c>
      <c r="I244" s="255"/>
      <c r="J244" s="251"/>
      <c r="K244" s="251"/>
      <c r="L244" s="256"/>
      <c r="M244" s="257"/>
      <c r="N244" s="258"/>
      <c r="O244" s="258"/>
      <c r="P244" s="258"/>
      <c r="Q244" s="258"/>
      <c r="R244" s="258"/>
      <c r="S244" s="258"/>
      <c r="T244" s="25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0" t="s">
        <v>136</v>
      </c>
      <c r="AU244" s="260" t="s">
        <v>86</v>
      </c>
      <c r="AV244" s="14" t="s">
        <v>86</v>
      </c>
      <c r="AW244" s="14" t="s">
        <v>32</v>
      </c>
      <c r="AX244" s="14" t="s">
        <v>76</v>
      </c>
      <c r="AY244" s="260" t="s">
        <v>126</v>
      </c>
    </row>
    <row r="245" spans="1:51" s="15" customFormat="1" ht="12">
      <c r="A245" s="15"/>
      <c r="B245" s="261"/>
      <c r="C245" s="262"/>
      <c r="D245" s="241" t="s">
        <v>136</v>
      </c>
      <c r="E245" s="263" t="s">
        <v>1</v>
      </c>
      <c r="F245" s="264" t="s">
        <v>140</v>
      </c>
      <c r="G245" s="262"/>
      <c r="H245" s="265">
        <v>80.5</v>
      </c>
      <c r="I245" s="266"/>
      <c r="J245" s="262"/>
      <c r="K245" s="262"/>
      <c r="L245" s="267"/>
      <c r="M245" s="268"/>
      <c r="N245" s="269"/>
      <c r="O245" s="269"/>
      <c r="P245" s="269"/>
      <c r="Q245" s="269"/>
      <c r="R245" s="269"/>
      <c r="S245" s="269"/>
      <c r="T245" s="270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1" t="s">
        <v>136</v>
      </c>
      <c r="AU245" s="271" t="s">
        <v>86</v>
      </c>
      <c r="AV245" s="15" t="s">
        <v>132</v>
      </c>
      <c r="AW245" s="15" t="s">
        <v>32</v>
      </c>
      <c r="AX245" s="15" t="s">
        <v>84</v>
      </c>
      <c r="AY245" s="271" t="s">
        <v>126</v>
      </c>
    </row>
    <row r="246" spans="1:65" s="2" customFormat="1" ht="24.15" customHeight="1">
      <c r="A246" s="39"/>
      <c r="B246" s="40"/>
      <c r="C246" s="220" t="s">
        <v>7</v>
      </c>
      <c r="D246" s="220" t="s">
        <v>128</v>
      </c>
      <c r="E246" s="221" t="s">
        <v>287</v>
      </c>
      <c r="F246" s="222" t="s">
        <v>288</v>
      </c>
      <c r="G246" s="223" t="s">
        <v>282</v>
      </c>
      <c r="H246" s="224">
        <v>89.5</v>
      </c>
      <c r="I246" s="225"/>
      <c r="J246" s="226">
        <f>ROUND(I246*H246,2)</f>
        <v>0</v>
      </c>
      <c r="K246" s="227"/>
      <c r="L246" s="45"/>
      <c r="M246" s="228" t="s">
        <v>1</v>
      </c>
      <c r="N246" s="229" t="s">
        <v>41</v>
      </c>
      <c r="O246" s="92"/>
      <c r="P246" s="230">
        <f>O246*H246</f>
        <v>0</v>
      </c>
      <c r="Q246" s="230">
        <v>0.001</v>
      </c>
      <c r="R246" s="230">
        <f>Q246*H246</f>
        <v>0.0895</v>
      </c>
      <c r="S246" s="230">
        <v>0</v>
      </c>
      <c r="T246" s="23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2" t="s">
        <v>132</v>
      </c>
      <c r="AT246" s="232" t="s">
        <v>128</v>
      </c>
      <c r="AU246" s="232" t="s">
        <v>86</v>
      </c>
      <c r="AY246" s="18" t="s">
        <v>126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8" t="s">
        <v>84</v>
      </c>
      <c r="BK246" s="233">
        <f>ROUND(I246*H246,2)</f>
        <v>0</v>
      </c>
      <c r="BL246" s="18" t="s">
        <v>132</v>
      </c>
      <c r="BM246" s="232" t="s">
        <v>289</v>
      </c>
    </row>
    <row r="247" spans="1:51" s="13" customFormat="1" ht="12">
      <c r="A247" s="13"/>
      <c r="B247" s="239"/>
      <c r="C247" s="240"/>
      <c r="D247" s="241" t="s">
        <v>136</v>
      </c>
      <c r="E247" s="242" t="s">
        <v>1</v>
      </c>
      <c r="F247" s="243" t="s">
        <v>284</v>
      </c>
      <c r="G247" s="240"/>
      <c r="H247" s="242" t="s">
        <v>1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9" t="s">
        <v>136</v>
      </c>
      <c r="AU247" s="249" t="s">
        <v>86</v>
      </c>
      <c r="AV247" s="13" t="s">
        <v>84</v>
      </c>
      <c r="AW247" s="13" t="s">
        <v>32</v>
      </c>
      <c r="AX247" s="13" t="s">
        <v>76</v>
      </c>
      <c r="AY247" s="249" t="s">
        <v>126</v>
      </c>
    </row>
    <row r="248" spans="1:51" s="13" customFormat="1" ht="12">
      <c r="A248" s="13"/>
      <c r="B248" s="239"/>
      <c r="C248" s="240"/>
      <c r="D248" s="241" t="s">
        <v>136</v>
      </c>
      <c r="E248" s="242" t="s">
        <v>1</v>
      </c>
      <c r="F248" s="243" t="s">
        <v>290</v>
      </c>
      <c r="G248" s="240"/>
      <c r="H248" s="242" t="s">
        <v>1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9" t="s">
        <v>136</v>
      </c>
      <c r="AU248" s="249" t="s">
        <v>86</v>
      </c>
      <c r="AV248" s="13" t="s">
        <v>84</v>
      </c>
      <c r="AW248" s="13" t="s">
        <v>32</v>
      </c>
      <c r="AX248" s="13" t="s">
        <v>76</v>
      </c>
      <c r="AY248" s="249" t="s">
        <v>126</v>
      </c>
    </row>
    <row r="249" spans="1:51" s="14" customFormat="1" ht="12">
      <c r="A249" s="14"/>
      <c r="B249" s="250"/>
      <c r="C249" s="251"/>
      <c r="D249" s="241" t="s">
        <v>136</v>
      </c>
      <c r="E249" s="252" t="s">
        <v>1</v>
      </c>
      <c r="F249" s="253" t="s">
        <v>291</v>
      </c>
      <c r="G249" s="251"/>
      <c r="H249" s="254">
        <v>89.5</v>
      </c>
      <c r="I249" s="255"/>
      <c r="J249" s="251"/>
      <c r="K249" s="251"/>
      <c r="L249" s="256"/>
      <c r="M249" s="257"/>
      <c r="N249" s="258"/>
      <c r="O249" s="258"/>
      <c r="P249" s="258"/>
      <c r="Q249" s="258"/>
      <c r="R249" s="258"/>
      <c r="S249" s="258"/>
      <c r="T249" s="259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0" t="s">
        <v>136</v>
      </c>
      <c r="AU249" s="260" t="s">
        <v>86</v>
      </c>
      <c r="AV249" s="14" t="s">
        <v>86</v>
      </c>
      <c r="AW249" s="14" t="s">
        <v>32</v>
      </c>
      <c r="AX249" s="14" t="s">
        <v>76</v>
      </c>
      <c r="AY249" s="260" t="s">
        <v>126</v>
      </c>
    </row>
    <row r="250" spans="1:51" s="15" customFormat="1" ht="12">
      <c r="A250" s="15"/>
      <c r="B250" s="261"/>
      <c r="C250" s="262"/>
      <c r="D250" s="241" t="s">
        <v>136</v>
      </c>
      <c r="E250" s="263" t="s">
        <v>1</v>
      </c>
      <c r="F250" s="264" t="s">
        <v>140</v>
      </c>
      <c r="G250" s="262"/>
      <c r="H250" s="265">
        <v>89.5</v>
      </c>
      <c r="I250" s="266"/>
      <c r="J250" s="262"/>
      <c r="K250" s="262"/>
      <c r="L250" s="267"/>
      <c r="M250" s="268"/>
      <c r="N250" s="269"/>
      <c r="O250" s="269"/>
      <c r="P250" s="269"/>
      <c r="Q250" s="269"/>
      <c r="R250" s="269"/>
      <c r="S250" s="269"/>
      <c r="T250" s="270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71" t="s">
        <v>136</v>
      </c>
      <c r="AU250" s="271" t="s">
        <v>86</v>
      </c>
      <c r="AV250" s="15" t="s">
        <v>132</v>
      </c>
      <c r="AW250" s="15" t="s">
        <v>32</v>
      </c>
      <c r="AX250" s="15" t="s">
        <v>84</v>
      </c>
      <c r="AY250" s="271" t="s">
        <v>126</v>
      </c>
    </row>
    <row r="251" spans="1:65" s="2" customFormat="1" ht="24.15" customHeight="1">
      <c r="A251" s="39"/>
      <c r="B251" s="40"/>
      <c r="C251" s="272" t="s">
        <v>292</v>
      </c>
      <c r="D251" s="272" t="s">
        <v>207</v>
      </c>
      <c r="E251" s="273" t="s">
        <v>293</v>
      </c>
      <c r="F251" s="274" t="s">
        <v>294</v>
      </c>
      <c r="G251" s="275" t="s">
        <v>282</v>
      </c>
      <c r="H251" s="276">
        <v>9</v>
      </c>
      <c r="I251" s="277"/>
      <c r="J251" s="278">
        <f>ROUND(I251*H251,2)</f>
        <v>0</v>
      </c>
      <c r="K251" s="279"/>
      <c r="L251" s="280"/>
      <c r="M251" s="281" t="s">
        <v>1</v>
      </c>
      <c r="N251" s="282" t="s">
        <v>41</v>
      </c>
      <c r="O251" s="92"/>
      <c r="P251" s="230">
        <f>O251*H251</f>
        <v>0</v>
      </c>
      <c r="Q251" s="230">
        <v>0.0012</v>
      </c>
      <c r="R251" s="230">
        <f>Q251*H251</f>
        <v>0.010799999999999999</v>
      </c>
      <c r="S251" s="230">
        <v>0</v>
      </c>
      <c r="T251" s="23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2" t="s">
        <v>192</v>
      </c>
      <c r="AT251" s="232" t="s">
        <v>207</v>
      </c>
      <c r="AU251" s="232" t="s">
        <v>86</v>
      </c>
      <c r="AY251" s="18" t="s">
        <v>126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8" t="s">
        <v>84</v>
      </c>
      <c r="BK251" s="233">
        <f>ROUND(I251*H251,2)</f>
        <v>0</v>
      </c>
      <c r="BL251" s="18" t="s">
        <v>132</v>
      </c>
      <c r="BM251" s="232" t="s">
        <v>295</v>
      </c>
    </row>
    <row r="252" spans="1:51" s="13" customFormat="1" ht="12">
      <c r="A252" s="13"/>
      <c r="B252" s="239"/>
      <c r="C252" s="240"/>
      <c r="D252" s="241" t="s">
        <v>136</v>
      </c>
      <c r="E252" s="242" t="s">
        <v>1</v>
      </c>
      <c r="F252" s="243" t="s">
        <v>296</v>
      </c>
      <c r="G252" s="240"/>
      <c r="H252" s="242" t="s">
        <v>1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9" t="s">
        <v>136</v>
      </c>
      <c r="AU252" s="249" t="s">
        <v>86</v>
      </c>
      <c r="AV252" s="13" t="s">
        <v>84</v>
      </c>
      <c r="AW252" s="13" t="s">
        <v>32</v>
      </c>
      <c r="AX252" s="13" t="s">
        <v>76</v>
      </c>
      <c r="AY252" s="249" t="s">
        <v>126</v>
      </c>
    </row>
    <row r="253" spans="1:51" s="14" customFormat="1" ht="12">
      <c r="A253" s="14"/>
      <c r="B253" s="250"/>
      <c r="C253" s="251"/>
      <c r="D253" s="241" t="s">
        <v>136</v>
      </c>
      <c r="E253" s="252" t="s">
        <v>1</v>
      </c>
      <c r="F253" s="253" t="s">
        <v>297</v>
      </c>
      <c r="G253" s="251"/>
      <c r="H253" s="254">
        <v>9</v>
      </c>
      <c r="I253" s="255"/>
      <c r="J253" s="251"/>
      <c r="K253" s="251"/>
      <c r="L253" s="256"/>
      <c r="M253" s="257"/>
      <c r="N253" s="258"/>
      <c r="O253" s="258"/>
      <c r="P253" s="258"/>
      <c r="Q253" s="258"/>
      <c r="R253" s="258"/>
      <c r="S253" s="258"/>
      <c r="T253" s="25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0" t="s">
        <v>136</v>
      </c>
      <c r="AU253" s="260" t="s">
        <v>86</v>
      </c>
      <c r="AV253" s="14" t="s">
        <v>86</v>
      </c>
      <c r="AW253" s="14" t="s">
        <v>32</v>
      </c>
      <c r="AX253" s="14" t="s">
        <v>76</v>
      </c>
      <c r="AY253" s="260" t="s">
        <v>126</v>
      </c>
    </row>
    <row r="254" spans="1:51" s="15" customFormat="1" ht="12">
      <c r="A254" s="15"/>
      <c r="B254" s="261"/>
      <c r="C254" s="262"/>
      <c r="D254" s="241" t="s">
        <v>136</v>
      </c>
      <c r="E254" s="263" t="s">
        <v>1</v>
      </c>
      <c r="F254" s="264" t="s">
        <v>140</v>
      </c>
      <c r="G254" s="262"/>
      <c r="H254" s="265">
        <v>9</v>
      </c>
      <c r="I254" s="266"/>
      <c r="J254" s="262"/>
      <c r="K254" s="262"/>
      <c r="L254" s="267"/>
      <c r="M254" s="268"/>
      <c r="N254" s="269"/>
      <c r="O254" s="269"/>
      <c r="P254" s="269"/>
      <c r="Q254" s="269"/>
      <c r="R254" s="269"/>
      <c r="S254" s="269"/>
      <c r="T254" s="270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71" t="s">
        <v>136</v>
      </c>
      <c r="AU254" s="271" t="s">
        <v>86</v>
      </c>
      <c r="AV254" s="15" t="s">
        <v>132</v>
      </c>
      <c r="AW254" s="15" t="s">
        <v>32</v>
      </c>
      <c r="AX254" s="15" t="s">
        <v>84</v>
      </c>
      <c r="AY254" s="271" t="s">
        <v>126</v>
      </c>
    </row>
    <row r="255" spans="1:65" s="2" customFormat="1" ht="16.5" customHeight="1">
      <c r="A255" s="39"/>
      <c r="B255" s="40"/>
      <c r="C255" s="220" t="s">
        <v>298</v>
      </c>
      <c r="D255" s="220" t="s">
        <v>128</v>
      </c>
      <c r="E255" s="221" t="s">
        <v>299</v>
      </c>
      <c r="F255" s="222" t="s">
        <v>300</v>
      </c>
      <c r="G255" s="223" t="s">
        <v>301</v>
      </c>
      <c r="H255" s="224">
        <v>1</v>
      </c>
      <c r="I255" s="225"/>
      <c r="J255" s="226">
        <f>ROUND(I255*H255,2)</f>
        <v>0</v>
      </c>
      <c r="K255" s="227"/>
      <c r="L255" s="45"/>
      <c r="M255" s="228" t="s">
        <v>1</v>
      </c>
      <c r="N255" s="229" t="s">
        <v>41</v>
      </c>
      <c r="O255" s="92"/>
      <c r="P255" s="230">
        <f>O255*H255</f>
        <v>0</v>
      </c>
      <c r="Q255" s="230">
        <v>0.0117</v>
      </c>
      <c r="R255" s="230">
        <f>Q255*H255</f>
        <v>0.0117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132</v>
      </c>
      <c r="AT255" s="232" t="s">
        <v>128</v>
      </c>
      <c r="AU255" s="232" t="s">
        <v>86</v>
      </c>
      <c r="AY255" s="18" t="s">
        <v>126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84</v>
      </c>
      <c r="BK255" s="233">
        <f>ROUND(I255*H255,2)</f>
        <v>0</v>
      </c>
      <c r="BL255" s="18" t="s">
        <v>132</v>
      </c>
      <c r="BM255" s="232" t="s">
        <v>302</v>
      </c>
    </row>
    <row r="256" spans="1:51" s="13" customFormat="1" ht="12">
      <c r="A256" s="13"/>
      <c r="B256" s="239"/>
      <c r="C256" s="240"/>
      <c r="D256" s="241" t="s">
        <v>136</v>
      </c>
      <c r="E256" s="242" t="s">
        <v>1</v>
      </c>
      <c r="F256" s="243" t="s">
        <v>303</v>
      </c>
      <c r="G256" s="240"/>
      <c r="H256" s="242" t="s">
        <v>1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9" t="s">
        <v>136</v>
      </c>
      <c r="AU256" s="249" t="s">
        <v>86</v>
      </c>
      <c r="AV256" s="13" t="s">
        <v>84</v>
      </c>
      <c r="AW256" s="13" t="s">
        <v>32</v>
      </c>
      <c r="AX256" s="13" t="s">
        <v>76</v>
      </c>
      <c r="AY256" s="249" t="s">
        <v>126</v>
      </c>
    </row>
    <row r="257" spans="1:51" s="13" customFormat="1" ht="12">
      <c r="A257" s="13"/>
      <c r="B257" s="239"/>
      <c r="C257" s="240"/>
      <c r="D257" s="241" t="s">
        <v>136</v>
      </c>
      <c r="E257" s="242" t="s">
        <v>1</v>
      </c>
      <c r="F257" s="243" t="s">
        <v>304</v>
      </c>
      <c r="G257" s="240"/>
      <c r="H257" s="242" t="s">
        <v>1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9" t="s">
        <v>136</v>
      </c>
      <c r="AU257" s="249" t="s">
        <v>86</v>
      </c>
      <c r="AV257" s="13" t="s">
        <v>84</v>
      </c>
      <c r="AW257" s="13" t="s">
        <v>32</v>
      </c>
      <c r="AX257" s="13" t="s">
        <v>76</v>
      </c>
      <c r="AY257" s="249" t="s">
        <v>126</v>
      </c>
    </row>
    <row r="258" spans="1:51" s="14" customFormat="1" ht="12">
      <c r="A258" s="14"/>
      <c r="B258" s="250"/>
      <c r="C258" s="251"/>
      <c r="D258" s="241" t="s">
        <v>136</v>
      </c>
      <c r="E258" s="252" t="s">
        <v>1</v>
      </c>
      <c r="F258" s="253" t="s">
        <v>305</v>
      </c>
      <c r="G258" s="251"/>
      <c r="H258" s="254">
        <v>1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0" t="s">
        <v>136</v>
      </c>
      <c r="AU258" s="260" t="s">
        <v>86</v>
      </c>
      <c r="AV258" s="14" t="s">
        <v>86</v>
      </c>
      <c r="AW258" s="14" t="s">
        <v>32</v>
      </c>
      <c r="AX258" s="14" t="s">
        <v>76</v>
      </c>
      <c r="AY258" s="260" t="s">
        <v>126</v>
      </c>
    </row>
    <row r="259" spans="1:51" s="15" customFormat="1" ht="12">
      <c r="A259" s="15"/>
      <c r="B259" s="261"/>
      <c r="C259" s="262"/>
      <c r="D259" s="241" t="s">
        <v>136</v>
      </c>
      <c r="E259" s="263" t="s">
        <v>1</v>
      </c>
      <c r="F259" s="264" t="s">
        <v>140</v>
      </c>
      <c r="G259" s="262"/>
      <c r="H259" s="265">
        <v>1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71" t="s">
        <v>136</v>
      </c>
      <c r="AU259" s="271" t="s">
        <v>86</v>
      </c>
      <c r="AV259" s="15" t="s">
        <v>132</v>
      </c>
      <c r="AW259" s="15" t="s">
        <v>32</v>
      </c>
      <c r="AX259" s="15" t="s">
        <v>84</v>
      </c>
      <c r="AY259" s="271" t="s">
        <v>126</v>
      </c>
    </row>
    <row r="260" spans="1:65" s="2" customFormat="1" ht="24.15" customHeight="1">
      <c r="A260" s="39"/>
      <c r="B260" s="40"/>
      <c r="C260" s="220" t="s">
        <v>306</v>
      </c>
      <c r="D260" s="220" t="s">
        <v>128</v>
      </c>
      <c r="E260" s="221" t="s">
        <v>307</v>
      </c>
      <c r="F260" s="222" t="s">
        <v>308</v>
      </c>
      <c r="G260" s="223" t="s">
        <v>309</v>
      </c>
      <c r="H260" s="224">
        <v>112</v>
      </c>
      <c r="I260" s="225"/>
      <c r="J260" s="226">
        <f>ROUND(I260*H260,2)</f>
        <v>0</v>
      </c>
      <c r="K260" s="227"/>
      <c r="L260" s="45"/>
      <c r="M260" s="228" t="s">
        <v>1</v>
      </c>
      <c r="N260" s="229" t="s">
        <v>41</v>
      </c>
      <c r="O260" s="92"/>
      <c r="P260" s="230">
        <f>O260*H260</f>
        <v>0</v>
      </c>
      <c r="Q260" s="230">
        <v>1E-05</v>
      </c>
      <c r="R260" s="230">
        <f>Q260*H260</f>
        <v>0.0011200000000000001</v>
      </c>
      <c r="S260" s="230">
        <v>0</v>
      </c>
      <c r="T260" s="23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2" t="s">
        <v>132</v>
      </c>
      <c r="AT260" s="232" t="s">
        <v>128</v>
      </c>
      <c r="AU260" s="232" t="s">
        <v>86</v>
      </c>
      <c r="AY260" s="18" t="s">
        <v>126</v>
      </c>
      <c r="BE260" s="233">
        <f>IF(N260="základní",J260,0)</f>
        <v>0</v>
      </c>
      <c r="BF260" s="233">
        <f>IF(N260="snížená",J260,0)</f>
        <v>0</v>
      </c>
      <c r="BG260" s="233">
        <f>IF(N260="zákl. přenesená",J260,0)</f>
        <v>0</v>
      </c>
      <c r="BH260" s="233">
        <f>IF(N260="sníž. přenesená",J260,0)</f>
        <v>0</v>
      </c>
      <c r="BI260" s="233">
        <f>IF(N260="nulová",J260,0)</f>
        <v>0</v>
      </c>
      <c r="BJ260" s="18" t="s">
        <v>84</v>
      </c>
      <c r="BK260" s="233">
        <f>ROUND(I260*H260,2)</f>
        <v>0</v>
      </c>
      <c r="BL260" s="18" t="s">
        <v>132</v>
      </c>
      <c r="BM260" s="232" t="s">
        <v>310</v>
      </c>
    </row>
    <row r="261" spans="1:47" s="2" customFormat="1" ht="12">
      <c r="A261" s="39"/>
      <c r="B261" s="40"/>
      <c r="C261" s="41"/>
      <c r="D261" s="234" t="s">
        <v>134</v>
      </c>
      <c r="E261" s="41"/>
      <c r="F261" s="235" t="s">
        <v>311</v>
      </c>
      <c r="G261" s="41"/>
      <c r="H261" s="41"/>
      <c r="I261" s="236"/>
      <c r="J261" s="41"/>
      <c r="K261" s="41"/>
      <c r="L261" s="45"/>
      <c r="M261" s="237"/>
      <c r="N261" s="238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134</v>
      </c>
      <c r="AU261" s="18" t="s">
        <v>86</v>
      </c>
    </row>
    <row r="262" spans="1:51" s="13" customFormat="1" ht="12">
      <c r="A262" s="13"/>
      <c r="B262" s="239"/>
      <c r="C262" s="240"/>
      <c r="D262" s="241" t="s">
        <v>136</v>
      </c>
      <c r="E262" s="242" t="s">
        <v>1</v>
      </c>
      <c r="F262" s="243" t="s">
        <v>312</v>
      </c>
      <c r="G262" s="240"/>
      <c r="H262" s="242" t="s">
        <v>1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9" t="s">
        <v>136</v>
      </c>
      <c r="AU262" s="249" t="s">
        <v>86</v>
      </c>
      <c r="AV262" s="13" t="s">
        <v>84</v>
      </c>
      <c r="AW262" s="13" t="s">
        <v>32</v>
      </c>
      <c r="AX262" s="13" t="s">
        <v>76</v>
      </c>
      <c r="AY262" s="249" t="s">
        <v>126</v>
      </c>
    </row>
    <row r="263" spans="1:51" s="13" customFormat="1" ht="12">
      <c r="A263" s="13"/>
      <c r="B263" s="239"/>
      <c r="C263" s="240"/>
      <c r="D263" s="241" t="s">
        <v>136</v>
      </c>
      <c r="E263" s="242" t="s">
        <v>1</v>
      </c>
      <c r="F263" s="243" t="s">
        <v>313</v>
      </c>
      <c r="G263" s="240"/>
      <c r="H263" s="242" t="s">
        <v>1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9" t="s">
        <v>136</v>
      </c>
      <c r="AU263" s="249" t="s">
        <v>86</v>
      </c>
      <c r="AV263" s="13" t="s">
        <v>84</v>
      </c>
      <c r="AW263" s="13" t="s">
        <v>32</v>
      </c>
      <c r="AX263" s="13" t="s">
        <v>76</v>
      </c>
      <c r="AY263" s="249" t="s">
        <v>126</v>
      </c>
    </row>
    <row r="264" spans="1:51" s="14" customFormat="1" ht="12">
      <c r="A264" s="14"/>
      <c r="B264" s="250"/>
      <c r="C264" s="251"/>
      <c r="D264" s="241" t="s">
        <v>136</v>
      </c>
      <c r="E264" s="252" t="s">
        <v>1</v>
      </c>
      <c r="F264" s="253" t="s">
        <v>314</v>
      </c>
      <c r="G264" s="251"/>
      <c r="H264" s="254">
        <v>112</v>
      </c>
      <c r="I264" s="255"/>
      <c r="J264" s="251"/>
      <c r="K264" s="251"/>
      <c r="L264" s="256"/>
      <c r="M264" s="257"/>
      <c r="N264" s="258"/>
      <c r="O264" s="258"/>
      <c r="P264" s="258"/>
      <c r="Q264" s="258"/>
      <c r="R264" s="258"/>
      <c r="S264" s="258"/>
      <c r="T264" s="25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0" t="s">
        <v>136</v>
      </c>
      <c r="AU264" s="260" t="s">
        <v>86</v>
      </c>
      <c r="AV264" s="14" t="s">
        <v>86</v>
      </c>
      <c r="AW264" s="14" t="s">
        <v>32</v>
      </c>
      <c r="AX264" s="14" t="s">
        <v>76</v>
      </c>
      <c r="AY264" s="260" t="s">
        <v>126</v>
      </c>
    </row>
    <row r="265" spans="1:51" s="15" customFormat="1" ht="12">
      <c r="A265" s="15"/>
      <c r="B265" s="261"/>
      <c r="C265" s="262"/>
      <c r="D265" s="241" t="s">
        <v>136</v>
      </c>
      <c r="E265" s="263" t="s">
        <v>1</v>
      </c>
      <c r="F265" s="264" t="s">
        <v>140</v>
      </c>
      <c r="G265" s="262"/>
      <c r="H265" s="265">
        <v>112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71" t="s">
        <v>136</v>
      </c>
      <c r="AU265" s="271" t="s">
        <v>86</v>
      </c>
      <c r="AV265" s="15" t="s">
        <v>132</v>
      </c>
      <c r="AW265" s="15" t="s">
        <v>32</v>
      </c>
      <c r="AX265" s="15" t="s">
        <v>84</v>
      </c>
      <c r="AY265" s="271" t="s">
        <v>126</v>
      </c>
    </row>
    <row r="266" spans="1:65" s="2" customFormat="1" ht="24.15" customHeight="1">
      <c r="A266" s="39"/>
      <c r="B266" s="40"/>
      <c r="C266" s="220" t="s">
        <v>315</v>
      </c>
      <c r="D266" s="220" t="s">
        <v>128</v>
      </c>
      <c r="E266" s="221" t="s">
        <v>316</v>
      </c>
      <c r="F266" s="222" t="s">
        <v>317</v>
      </c>
      <c r="G266" s="223" t="s">
        <v>309</v>
      </c>
      <c r="H266" s="224">
        <v>112</v>
      </c>
      <c r="I266" s="225"/>
      <c r="J266" s="226">
        <f>ROUND(I266*H266,2)</f>
        <v>0</v>
      </c>
      <c r="K266" s="227"/>
      <c r="L266" s="45"/>
      <c r="M266" s="228" t="s">
        <v>1</v>
      </c>
      <c r="N266" s="229" t="s">
        <v>41</v>
      </c>
      <c r="O266" s="92"/>
      <c r="P266" s="230">
        <f>O266*H266</f>
        <v>0</v>
      </c>
      <c r="Q266" s="230">
        <v>0.00013</v>
      </c>
      <c r="R266" s="230">
        <f>Q266*H266</f>
        <v>0.014559999999999998</v>
      </c>
      <c r="S266" s="230">
        <v>0</v>
      </c>
      <c r="T266" s="23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2" t="s">
        <v>132</v>
      </c>
      <c r="AT266" s="232" t="s">
        <v>128</v>
      </c>
      <c r="AU266" s="232" t="s">
        <v>86</v>
      </c>
      <c r="AY266" s="18" t="s">
        <v>126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8" t="s">
        <v>84</v>
      </c>
      <c r="BK266" s="233">
        <f>ROUND(I266*H266,2)</f>
        <v>0</v>
      </c>
      <c r="BL266" s="18" t="s">
        <v>132</v>
      </c>
      <c r="BM266" s="232" t="s">
        <v>318</v>
      </c>
    </row>
    <row r="267" spans="1:47" s="2" customFormat="1" ht="12">
      <c r="A267" s="39"/>
      <c r="B267" s="40"/>
      <c r="C267" s="41"/>
      <c r="D267" s="234" t="s">
        <v>134</v>
      </c>
      <c r="E267" s="41"/>
      <c r="F267" s="235" t="s">
        <v>319</v>
      </c>
      <c r="G267" s="41"/>
      <c r="H267" s="41"/>
      <c r="I267" s="236"/>
      <c r="J267" s="41"/>
      <c r="K267" s="41"/>
      <c r="L267" s="45"/>
      <c r="M267" s="237"/>
      <c r="N267" s="238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134</v>
      </c>
      <c r="AU267" s="18" t="s">
        <v>86</v>
      </c>
    </row>
    <row r="268" spans="1:63" s="12" customFormat="1" ht="22.8" customHeight="1">
      <c r="A268" s="12"/>
      <c r="B268" s="204"/>
      <c r="C268" s="205"/>
      <c r="D268" s="206" t="s">
        <v>75</v>
      </c>
      <c r="E268" s="218" t="s">
        <v>320</v>
      </c>
      <c r="F268" s="218" t="s">
        <v>321</v>
      </c>
      <c r="G268" s="205"/>
      <c r="H268" s="205"/>
      <c r="I268" s="208"/>
      <c r="J268" s="219">
        <f>BK268</f>
        <v>0</v>
      </c>
      <c r="K268" s="205"/>
      <c r="L268" s="210"/>
      <c r="M268" s="211"/>
      <c r="N268" s="212"/>
      <c r="O268" s="212"/>
      <c r="P268" s="213">
        <f>SUM(P269:P275)</f>
        <v>0</v>
      </c>
      <c r="Q268" s="212"/>
      <c r="R268" s="213">
        <f>SUM(R269:R275)</f>
        <v>0</v>
      </c>
      <c r="S268" s="212"/>
      <c r="T268" s="214">
        <f>SUM(T269:T275)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5" t="s">
        <v>84</v>
      </c>
      <c r="AT268" s="216" t="s">
        <v>75</v>
      </c>
      <c r="AU268" s="216" t="s">
        <v>84</v>
      </c>
      <c r="AY268" s="215" t="s">
        <v>126</v>
      </c>
      <c r="BK268" s="217">
        <f>SUM(BK269:BK275)</f>
        <v>0</v>
      </c>
    </row>
    <row r="269" spans="1:65" s="2" customFormat="1" ht="21.75" customHeight="1">
      <c r="A269" s="39"/>
      <c r="B269" s="40"/>
      <c r="C269" s="220" t="s">
        <v>322</v>
      </c>
      <c r="D269" s="220" t="s">
        <v>128</v>
      </c>
      <c r="E269" s="221" t="s">
        <v>323</v>
      </c>
      <c r="F269" s="222" t="s">
        <v>324</v>
      </c>
      <c r="G269" s="223" t="s">
        <v>187</v>
      </c>
      <c r="H269" s="224">
        <v>2.43</v>
      </c>
      <c r="I269" s="225"/>
      <c r="J269" s="226">
        <f>ROUND(I269*H269,2)</f>
        <v>0</v>
      </c>
      <c r="K269" s="227"/>
      <c r="L269" s="45"/>
      <c r="M269" s="228" t="s">
        <v>1</v>
      </c>
      <c r="N269" s="229" t="s">
        <v>41</v>
      </c>
      <c r="O269" s="92"/>
      <c r="P269" s="230">
        <f>O269*H269</f>
        <v>0</v>
      </c>
      <c r="Q269" s="230">
        <v>0</v>
      </c>
      <c r="R269" s="230">
        <f>Q269*H269</f>
        <v>0</v>
      </c>
      <c r="S269" s="230">
        <v>0</v>
      </c>
      <c r="T269" s="23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2" t="s">
        <v>132</v>
      </c>
      <c r="AT269" s="232" t="s">
        <v>128</v>
      </c>
      <c r="AU269" s="232" t="s">
        <v>86</v>
      </c>
      <c r="AY269" s="18" t="s">
        <v>126</v>
      </c>
      <c r="BE269" s="233">
        <f>IF(N269="základní",J269,0)</f>
        <v>0</v>
      </c>
      <c r="BF269" s="233">
        <f>IF(N269="snížená",J269,0)</f>
        <v>0</v>
      </c>
      <c r="BG269" s="233">
        <f>IF(N269="zákl. přenesená",J269,0)</f>
        <v>0</v>
      </c>
      <c r="BH269" s="233">
        <f>IF(N269="sníž. přenesená",J269,0)</f>
        <v>0</v>
      </c>
      <c r="BI269" s="233">
        <f>IF(N269="nulová",J269,0)</f>
        <v>0</v>
      </c>
      <c r="BJ269" s="18" t="s">
        <v>84</v>
      </c>
      <c r="BK269" s="233">
        <f>ROUND(I269*H269,2)</f>
        <v>0</v>
      </c>
      <c r="BL269" s="18" t="s">
        <v>132</v>
      </c>
      <c r="BM269" s="232" t="s">
        <v>325</v>
      </c>
    </row>
    <row r="270" spans="1:47" s="2" customFormat="1" ht="12">
      <c r="A270" s="39"/>
      <c r="B270" s="40"/>
      <c r="C270" s="41"/>
      <c r="D270" s="234" t="s">
        <v>134</v>
      </c>
      <c r="E270" s="41"/>
      <c r="F270" s="235" t="s">
        <v>326</v>
      </c>
      <c r="G270" s="41"/>
      <c r="H270" s="41"/>
      <c r="I270" s="236"/>
      <c r="J270" s="41"/>
      <c r="K270" s="41"/>
      <c r="L270" s="45"/>
      <c r="M270" s="237"/>
      <c r="N270" s="238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134</v>
      </c>
      <c r="AU270" s="18" t="s">
        <v>86</v>
      </c>
    </row>
    <row r="271" spans="1:65" s="2" customFormat="1" ht="24.15" customHeight="1">
      <c r="A271" s="39"/>
      <c r="B271" s="40"/>
      <c r="C271" s="220" t="s">
        <v>327</v>
      </c>
      <c r="D271" s="220" t="s">
        <v>128</v>
      </c>
      <c r="E271" s="221" t="s">
        <v>328</v>
      </c>
      <c r="F271" s="222" t="s">
        <v>329</v>
      </c>
      <c r="G271" s="223" t="s">
        <v>187</v>
      </c>
      <c r="H271" s="224">
        <v>21.87</v>
      </c>
      <c r="I271" s="225"/>
      <c r="J271" s="226">
        <f>ROUND(I271*H271,2)</f>
        <v>0</v>
      </c>
      <c r="K271" s="227"/>
      <c r="L271" s="45"/>
      <c r="M271" s="228" t="s">
        <v>1</v>
      </c>
      <c r="N271" s="229" t="s">
        <v>41</v>
      </c>
      <c r="O271" s="92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2" t="s">
        <v>132</v>
      </c>
      <c r="AT271" s="232" t="s">
        <v>128</v>
      </c>
      <c r="AU271" s="232" t="s">
        <v>86</v>
      </c>
      <c r="AY271" s="18" t="s">
        <v>126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8" t="s">
        <v>84</v>
      </c>
      <c r="BK271" s="233">
        <f>ROUND(I271*H271,2)</f>
        <v>0</v>
      </c>
      <c r="BL271" s="18" t="s">
        <v>132</v>
      </c>
      <c r="BM271" s="232" t="s">
        <v>330</v>
      </c>
    </row>
    <row r="272" spans="1:47" s="2" customFormat="1" ht="12">
      <c r="A272" s="39"/>
      <c r="B272" s="40"/>
      <c r="C272" s="41"/>
      <c r="D272" s="234" t="s">
        <v>134</v>
      </c>
      <c r="E272" s="41"/>
      <c r="F272" s="235" t="s">
        <v>331</v>
      </c>
      <c r="G272" s="41"/>
      <c r="H272" s="41"/>
      <c r="I272" s="236"/>
      <c r="J272" s="41"/>
      <c r="K272" s="41"/>
      <c r="L272" s="45"/>
      <c r="M272" s="237"/>
      <c r="N272" s="238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134</v>
      </c>
      <c r="AU272" s="18" t="s">
        <v>86</v>
      </c>
    </row>
    <row r="273" spans="1:51" s="14" customFormat="1" ht="12">
      <c r="A273" s="14"/>
      <c r="B273" s="250"/>
      <c r="C273" s="251"/>
      <c r="D273" s="241" t="s">
        <v>136</v>
      </c>
      <c r="E273" s="251"/>
      <c r="F273" s="253" t="s">
        <v>332</v>
      </c>
      <c r="G273" s="251"/>
      <c r="H273" s="254">
        <v>21.87</v>
      </c>
      <c r="I273" s="255"/>
      <c r="J273" s="251"/>
      <c r="K273" s="251"/>
      <c r="L273" s="256"/>
      <c r="M273" s="257"/>
      <c r="N273" s="258"/>
      <c r="O273" s="258"/>
      <c r="P273" s="258"/>
      <c r="Q273" s="258"/>
      <c r="R273" s="258"/>
      <c r="S273" s="258"/>
      <c r="T273" s="25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0" t="s">
        <v>136</v>
      </c>
      <c r="AU273" s="260" t="s">
        <v>86</v>
      </c>
      <c r="AV273" s="14" t="s">
        <v>86</v>
      </c>
      <c r="AW273" s="14" t="s">
        <v>4</v>
      </c>
      <c r="AX273" s="14" t="s">
        <v>84</v>
      </c>
      <c r="AY273" s="260" t="s">
        <v>126</v>
      </c>
    </row>
    <row r="274" spans="1:65" s="2" customFormat="1" ht="44.25" customHeight="1">
      <c r="A274" s="39"/>
      <c r="B274" s="40"/>
      <c r="C274" s="220" t="s">
        <v>333</v>
      </c>
      <c r="D274" s="220" t="s">
        <v>128</v>
      </c>
      <c r="E274" s="221" t="s">
        <v>334</v>
      </c>
      <c r="F274" s="222" t="s">
        <v>335</v>
      </c>
      <c r="G274" s="223" t="s">
        <v>187</v>
      </c>
      <c r="H274" s="224">
        <v>2.43</v>
      </c>
      <c r="I274" s="225"/>
      <c r="J274" s="226">
        <f>ROUND(I274*H274,2)</f>
        <v>0</v>
      </c>
      <c r="K274" s="227"/>
      <c r="L274" s="45"/>
      <c r="M274" s="228" t="s">
        <v>1</v>
      </c>
      <c r="N274" s="229" t="s">
        <v>41</v>
      </c>
      <c r="O274" s="92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2" t="s">
        <v>132</v>
      </c>
      <c r="AT274" s="232" t="s">
        <v>128</v>
      </c>
      <c r="AU274" s="232" t="s">
        <v>86</v>
      </c>
      <c r="AY274" s="18" t="s">
        <v>126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8" t="s">
        <v>84</v>
      </c>
      <c r="BK274" s="233">
        <f>ROUND(I274*H274,2)</f>
        <v>0</v>
      </c>
      <c r="BL274" s="18" t="s">
        <v>132</v>
      </c>
      <c r="BM274" s="232" t="s">
        <v>336</v>
      </c>
    </row>
    <row r="275" spans="1:47" s="2" customFormat="1" ht="12">
      <c r="A275" s="39"/>
      <c r="B275" s="40"/>
      <c r="C275" s="41"/>
      <c r="D275" s="234" t="s">
        <v>134</v>
      </c>
      <c r="E275" s="41"/>
      <c r="F275" s="235" t="s">
        <v>337</v>
      </c>
      <c r="G275" s="41"/>
      <c r="H275" s="41"/>
      <c r="I275" s="236"/>
      <c r="J275" s="41"/>
      <c r="K275" s="41"/>
      <c r="L275" s="45"/>
      <c r="M275" s="237"/>
      <c r="N275" s="238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134</v>
      </c>
      <c r="AU275" s="18" t="s">
        <v>86</v>
      </c>
    </row>
    <row r="276" spans="1:63" s="12" customFormat="1" ht="22.8" customHeight="1">
      <c r="A276" s="12"/>
      <c r="B276" s="204"/>
      <c r="C276" s="205"/>
      <c r="D276" s="206" t="s">
        <v>75</v>
      </c>
      <c r="E276" s="218" t="s">
        <v>338</v>
      </c>
      <c r="F276" s="218" t="s">
        <v>339</v>
      </c>
      <c r="G276" s="205"/>
      <c r="H276" s="205"/>
      <c r="I276" s="208"/>
      <c r="J276" s="219">
        <f>BK276</f>
        <v>0</v>
      </c>
      <c r="K276" s="205"/>
      <c r="L276" s="210"/>
      <c r="M276" s="211"/>
      <c r="N276" s="212"/>
      <c r="O276" s="212"/>
      <c r="P276" s="213">
        <f>SUM(P277:P278)</f>
        <v>0</v>
      </c>
      <c r="Q276" s="212"/>
      <c r="R276" s="213">
        <f>SUM(R277:R278)</f>
        <v>0</v>
      </c>
      <c r="S276" s="212"/>
      <c r="T276" s="214">
        <f>SUM(T277:T278)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5" t="s">
        <v>84</v>
      </c>
      <c r="AT276" s="216" t="s">
        <v>75</v>
      </c>
      <c r="AU276" s="216" t="s">
        <v>84</v>
      </c>
      <c r="AY276" s="215" t="s">
        <v>126</v>
      </c>
      <c r="BK276" s="217">
        <f>SUM(BK277:BK278)</f>
        <v>0</v>
      </c>
    </row>
    <row r="277" spans="1:65" s="2" customFormat="1" ht="24.15" customHeight="1">
      <c r="A277" s="39"/>
      <c r="B277" s="40"/>
      <c r="C277" s="220" t="s">
        <v>340</v>
      </c>
      <c r="D277" s="220" t="s">
        <v>128</v>
      </c>
      <c r="E277" s="221" t="s">
        <v>341</v>
      </c>
      <c r="F277" s="222" t="s">
        <v>342</v>
      </c>
      <c r="G277" s="223" t="s">
        <v>187</v>
      </c>
      <c r="H277" s="224">
        <v>37.942</v>
      </c>
      <c r="I277" s="225"/>
      <c r="J277" s="226">
        <f>ROUND(I277*H277,2)</f>
        <v>0</v>
      </c>
      <c r="K277" s="227"/>
      <c r="L277" s="45"/>
      <c r="M277" s="228" t="s">
        <v>1</v>
      </c>
      <c r="N277" s="229" t="s">
        <v>41</v>
      </c>
      <c r="O277" s="92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2" t="s">
        <v>132</v>
      </c>
      <c r="AT277" s="232" t="s">
        <v>128</v>
      </c>
      <c r="AU277" s="232" t="s">
        <v>86</v>
      </c>
      <c r="AY277" s="18" t="s">
        <v>126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18" t="s">
        <v>84</v>
      </c>
      <c r="BK277" s="233">
        <f>ROUND(I277*H277,2)</f>
        <v>0</v>
      </c>
      <c r="BL277" s="18" t="s">
        <v>132</v>
      </c>
      <c r="BM277" s="232" t="s">
        <v>343</v>
      </c>
    </row>
    <row r="278" spans="1:47" s="2" customFormat="1" ht="12">
      <c r="A278" s="39"/>
      <c r="B278" s="40"/>
      <c r="C278" s="41"/>
      <c r="D278" s="234" t="s">
        <v>134</v>
      </c>
      <c r="E278" s="41"/>
      <c r="F278" s="235" t="s">
        <v>344</v>
      </c>
      <c r="G278" s="41"/>
      <c r="H278" s="41"/>
      <c r="I278" s="236"/>
      <c r="J278" s="41"/>
      <c r="K278" s="41"/>
      <c r="L278" s="45"/>
      <c r="M278" s="237"/>
      <c r="N278" s="238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134</v>
      </c>
      <c r="AU278" s="18" t="s">
        <v>86</v>
      </c>
    </row>
    <row r="279" spans="1:63" s="12" customFormat="1" ht="25.9" customHeight="1">
      <c r="A279" s="12"/>
      <c r="B279" s="204"/>
      <c r="C279" s="205"/>
      <c r="D279" s="206" t="s">
        <v>75</v>
      </c>
      <c r="E279" s="207" t="s">
        <v>345</v>
      </c>
      <c r="F279" s="207" t="s">
        <v>346</v>
      </c>
      <c r="G279" s="205"/>
      <c r="H279" s="205"/>
      <c r="I279" s="208"/>
      <c r="J279" s="209">
        <f>BK279</f>
        <v>0</v>
      </c>
      <c r="K279" s="205"/>
      <c r="L279" s="210"/>
      <c r="M279" s="211"/>
      <c r="N279" s="212"/>
      <c r="O279" s="212"/>
      <c r="P279" s="213">
        <f>P280+P308</f>
        <v>0</v>
      </c>
      <c r="Q279" s="212"/>
      <c r="R279" s="213">
        <f>R280+R308</f>
        <v>0.10748126000000002</v>
      </c>
      <c r="S279" s="212"/>
      <c r="T279" s="214">
        <f>T280+T308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15" t="s">
        <v>86</v>
      </c>
      <c r="AT279" s="216" t="s">
        <v>75</v>
      </c>
      <c r="AU279" s="216" t="s">
        <v>76</v>
      </c>
      <c r="AY279" s="215" t="s">
        <v>126</v>
      </c>
      <c r="BK279" s="217">
        <f>BK280+BK308</f>
        <v>0</v>
      </c>
    </row>
    <row r="280" spans="1:63" s="12" customFormat="1" ht="22.8" customHeight="1">
      <c r="A280" s="12"/>
      <c r="B280" s="204"/>
      <c r="C280" s="205"/>
      <c r="D280" s="206" t="s">
        <v>75</v>
      </c>
      <c r="E280" s="218" t="s">
        <v>347</v>
      </c>
      <c r="F280" s="218" t="s">
        <v>348</v>
      </c>
      <c r="G280" s="205"/>
      <c r="H280" s="205"/>
      <c r="I280" s="208"/>
      <c r="J280" s="219">
        <f>BK280</f>
        <v>0</v>
      </c>
      <c r="K280" s="205"/>
      <c r="L280" s="210"/>
      <c r="M280" s="211"/>
      <c r="N280" s="212"/>
      <c r="O280" s="212"/>
      <c r="P280" s="213">
        <f>SUM(P281:P307)</f>
        <v>0</v>
      </c>
      <c r="Q280" s="212"/>
      <c r="R280" s="213">
        <f>SUM(R281:R307)</f>
        <v>0.0002</v>
      </c>
      <c r="S280" s="212"/>
      <c r="T280" s="214">
        <f>SUM(T281:T307)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5" t="s">
        <v>86</v>
      </c>
      <c r="AT280" s="216" t="s">
        <v>75</v>
      </c>
      <c r="AU280" s="216" t="s">
        <v>84</v>
      </c>
      <c r="AY280" s="215" t="s">
        <v>126</v>
      </c>
      <c r="BK280" s="217">
        <f>SUM(BK281:BK307)</f>
        <v>0</v>
      </c>
    </row>
    <row r="281" spans="1:65" s="2" customFormat="1" ht="44.25" customHeight="1">
      <c r="A281" s="39"/>
      <c r="B281" s="40"/>
      <c r="C281" s="220" t="s">
        <v>349</v>
      </c>
      <c r="D281" s="220" t="s">
        <v>128</v>
      </c>
      <c r="E281" s="221" t="s">
        <v>350</v>
      </c>
      <c r="F281" s="222" t="s">
        <v>351</v>
      </c>
      <c r="G281" s="223" t="s">
        <v>301</v>
      </c>
      <c r="H281" s="224">
        <v>2</v>
      </c>
      <c r="I281" s="225"/>
      <c r="J281" s="226">
        <f>ROUND(I281*H281,2)</f>
        <v>0</v>
      </c>
      <c r="K281" s="227"/>
      <c r="L281" s="45"/>
      <c r="M281" s="228" t="s">
        <v>1</v>
      </c>
      <c r="N281" s="229" t="s">
        <v>41</v>
      </c>
      <c r="O281" s="92"/>
      <c r="P281" s="230">
        <f>O281*H281</f>
        <v>0</v>
      </c>
      <c r="Q281" s="230">
        <v>5E-05</v>
      </c>
      <c r="R281" s="230">
        <f>Q281*H281</f>
        <v>0.0001</v>
      </c>
      <c r="S281" s="230">
        <v>0</v>
      </c>
      <c r="T281" s="23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2" t="s">
        <v>242</v>
      </c>
      <c r="AT281" s="232" t="s">
        <v>128</v>
      </c>
      <c r="AU281" s="232" t="s">
        <v>86</v>
      </c>
      <c r="AY281" s="18" t="s">
        <v>126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8" t="s">
        <v>84</v>
      </c>
      <c r="BK281" s="233">
        <f>ROUND(I281*H281,2)</f>
        <v>0</v>
      </c>
      <c r="BL281" s="18" t="s">
        <v>242</v>
      </c>
      <c r="BM281" s="232" t="s">
        <v>352</v>
      </c>
    </row>
    <row r="282" spans="1:51" s="13" customFormat="1" ht="12">
      <c r="A282" s="13"/>
      <c r="B282" s="239"/>
      <c r="C282" s="240"/>
      <c r="D282" s="241" t="s">
        <v>136</v>
      </c>
      <c r="E282" s="242" t="s">
        <v>1</v>
      </c>
      <c r="F282" s="243" t="s">
        <v>353</v>
      </c>
      <c r="G282" s="240"/>
      <c r="H282" s="242" t="s">
        <v>1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9" t="s">
        <v>136</v>
      </c>
      <c r="AU282" s="249" t="s">
        <v>86</v>
      </c>
      <c r="AV282" s="13" t="s">
        <v>84</v>
      </c>
      <c r="AW282" s="13" t="s">
        <v>32</v>
      </c>
      <c r="AX282" s="13" t="s">
        <v>76</v>
      </c>
      <c r="AY282" s="249" t="s">
        <v>126</v>
      </c>
    </row>
    <row r="283" spans="1:51" s="13" customFormat="1" ht="12">
      <c r="A283" s="13"/>
      <c r="B283" s="239"/>
      <c r="C283" s="240"/>
      <c r="D283" s="241" t="s">
        <v>136</v>
      </c>
      <c r="E283" s="242" t="s">
        <v>1</v>
      </c>
      <c r="F283" s="243" t="s">
        <v>354</v>
      </c>
      <c r="G283" s="240"/>
      <c r="H283" s="242" t="s">
        <v>1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9" t="s">
        <v>136</v>
      </c>
      <c r="AU283" s="249" t="s">
        <v>86</v>
      </c>
      <c r="AV283" s="13" t="s">
        <v>84</v>
      </c>
      <c r="AW283" s="13" t="s">
        <v>32</v>
      </c>
      <c r="AX283" s="13" t="s">
        <v>76</v>
      </c>
      <c r="AY283" s="249" t="s">
        <v>126</v>
      </c>
    </row>
    <row r="284" spans="1:51" s="13" customFormat="1" ht="12">
      <c r="A284" s="13"/>
      <c r="B284" s="239"/>
      <c r="C284" s="240"/>
      <c r="D284" s="241" t="s">
        <v>136</v>
      </c>
      <c r="E284" s="242" t="s">
        <v>1</v>
      </c>
      <c r="F284" s="243" t="s">
        <v>355</v>
      </c>
      <c r="G284" s="240"/>
      <c r="H284" s="242" t="s">
        <v>1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9" t="s">
        <v>136</v>
      </c>
      <c r="AU284" s="249" t="s">
        <v>86</v>
      </c>
      <c r="AV284" s="13" t="s">
        <v>84</v>
      </c>
      <c r="AW284" s="13" t="s">
        <v>32</v>
      </c>
      <c r="AX284" s="13" t="s">
        <v>76</v>
      </c>
      <c r="AY284" s="249" t="s">
        <v>126</v>
      </c>
    </row>
    <row r="285" spans="1:51" s="13" customFormat="1" ht="12">
      <c r="A285" s="13"/>
      <c r="B285" s="239"/>
      <c r="C285" s="240"/>
      <c r="D285" s="241" t="s">
        <v>136</v>
      </c>
      <c r="E285" s="242" t="s">
        <v>1</v>
      </c>
      <c r="F285" s="243" t="s">
        <v>356</v>
      </c>
      <c r="G285" s="240"/>
      <c r="H285" s="242" t="s">
        <v>1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9" t="s">
        <v>136</v>
      </c>
      <c r="AU285" s="249" t="s">
        <v>86</v>
      </c>
      <c r="AV285" s="13" t="s">
        <v>84</v>
      </c>
      <c r="AW285" s="13" t="s">
        <v>32</v>
      </c>
      <c r="AX285" s="13" t="s">
        <v>76</v>
      </c>
      <c r="AY285" s="249" t="s">
        <v>126</v>
      </c>
    </row>
    <row r="286" spans="1:51" s="13" customFormat="1" ht="12">
      <c r="A286" s="13"/>
      <c r="B286" s="239"/>
      <c r="C286" s="240"/>
      <c r="D286" s="241" t="s">
        <v>136</v>
      </c>
      <c r="E286" s="242" t="s">
        <v>1</v>
      </c>
      <c r="F286" s="243" t="s">
        <v>357</v>
      </c>
      <c r="G286" s="240"/>
      <c r="H286" s="242" t="s">
        <v>1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9" t="s">
        <v>136</v>
      </c>
      <c r="AU286" s="249" t="s">
        <v>86</v>
      </c>
      <c r="AV286" s="13" t="s">
        <v>84</v>
      </c>
      <c r="AW286" s="13" t="s">
        <v>32</v>
      </c>
      <c r="AX286" s="13" t="s">
        <v>76</v>
      </c>
      <c r="AY286" s="249" t="s">
        <v>126</v>
      </c>
    </row>
    <row r="287" spans="1:51" s="13" customFormat="1" ht="12">
      <c r="A287" s="13"/>
      <c r="B287" s="239"/>
      <c r="C287" s="240"/>
      <c r="D287" s="241" t="s">
        <v>136</v>
      </c>
      <c r="E287" s="242" t="s">
        <v>1</v>
      </c>
      <c r="F287" s="243" t="s">
        <v>358</v>
      </c>
      <c r="G287" s="240"/>
      <c r="H287" s="242" t="s">
        <v>1</v>
      </c>
      <c r="I287" s="244"/>
      <c r="J287" s="240"/>
      <c r="K287" s="240"/>
      <c r="L287" s="245"/>
      <c r="M287" s="246"/>
      <c r="N287" s="247"/>
      <c r="O287" s="247"/>
      <c r="P287" s="247"/>
      <c r="Q287" s="247"/>
      <c r="R287" s="247"/>
      <c r="S287" s="247"/>
      <c r="T287" s="24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9" t="s">
        <v>136</v>
      </c>
      <c r="AU287" s="249" t="s">
        <v>86</v>
      </c>
      <c r="AV287" s="13" t="s">
        <v>84</v>
      </c>
      <c r="AW287" s="13" t="s">
        <v>32</v>
      </c>
      <c r="AX287" s="13" t="s">
        <v>76</v>
      </c>
      <c r="AY287" s="249" t="s">
        <v>126</v>
      </c>
    </row>
    <row r="288" spans="1:51" s="13" customFormat="1" ht="12">
      <c r="A288" s="13"/>
      <c r="B288" s="239"/>
      <c r="C288" s="240"/>
      <c r="D288" s="241" t="s">
        <v>136</v>
      </c>
      <c r="E288" s="242" t="s">
        <v>1</v>
      </c>
      <c r="F288" s="243" t="s">
        <v>359</v>
      </c>
      <c r="G288" s="240"/>
      <c r="H288" s="242" t="s">
        <v>1</v>
      </c>
      <c r="I288" s="244"/>
      <c r="J288" s="240"/>
      <c r="K288" s="240"/>
      <c r="L288" s="245"/>
      <c r="M288" s="246"/>
      <c r="N288" s="247"/>
      <c r="O288" s="247"/>
      <c r="P288" s="247"/>
      <c r="Q288" s="247"/>
      <c r="R288" s="247"/>
      <c r="S288" s="247"/>
      <c r="T288" s="24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9" t="s">
        <v>136</v>
      </c>
      <c r="AU288" s="249" t="s">
        <v>86</v>
      </c>
      <c r="AV288" s="13" t="s">
        <v>84</v>
      </c>
      <c r="AW288" s="13" t="s">
        <v>32</v>
      </c>
      <c r="AX288" s="13" t="s">
        <v>76</v>
      </c>
      <c r="AY288" s="249" t="s">
        <v>126</v>
      </c>
    </row>
    <row r="289" spans="1:51" s="13" customFormat="1" ht="12">
      <c r="A289" s="13"/>
      <c r="B289" s="239"/>
      <c r="C289" s="240"/>
      <c r="D289" s="241" t="s">
        <v>136</v>
      </c>
      <c r="E289" s="242" t="s">
        <v>1</v>
      </c>
      <c r="F289" s="243" t="s">
        <v>360</v>
      </c>
      <c r="G289" s="240"/>
      <c r="H289" s="242" t="s">
        <v>1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9" t="s">
        <v>136</v>
      </c>
      <c r="AU289" s="249" t="s">
        <v>86</v>
      </c>
      <c r="AV289" s="13" t="s">
        <v>84</v>
      </c>
      <c r="AW289" s="13" t="s">
        <v>32</v>
      </c>
      <c r="AX289" s="13" t="s">
        <v>76</v>
      </c>
      <c r="AY289" s="249" t="s">
        <v>126</v>
      </c>
    </row>
    <row r="290" spans="1:51" s="13" customFormat="1" ht="12">
      <c r="A290" s="13"/>
      <c r="B290" s="239"/>
      <c r="C290" s="240"/>
      <c r="D290" s="241" t="s">
        <v>136</v>
      </c>
      <c r="E290" s="242" t="s">
        <v>1</v>
      </c>
      <c r="F290" s="243" t="s">
        <v>361</v>
      </c>
      <c r="G290" s="240"/>
      <c r="H290" s="242" t="s">
        <v>1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9" t="s">
        <v>136</v>
      </c>
      <c r="AU290" s="249" t="s">
        <v>86</v>
      </c>
      <c r="AV290" s="13" t="s">
        <v>84</v>
      </c>
      <c r="AW290" s="13" t="s">
        <v>32</v>
      </c>
      <c r="AX290" s="13" t="s">
        <v>76</v>
      </c>
      <c r="AY290" s="249" t="s">
        <v>126</v>
      </c>
    </row>
    <row r="291" spans="1:51" s="14" customFormat="1" ht="12">
      <c r="A291" s="14"/>
      <c r="B291" s="250"/>
      <c r="C291" s="251"/>
      <c r="D291" s="241" t="s">
        <v>136</v>
      </c>
      <c r="E291" s="252" t="s">
        <v>1</v>
      </c>
      <c r="F291" s="253" t="s">
        <v>362</v>
      </c>
      <c r="G291" s="251"/>
      <c r="H291" s="254">
        <v>2</v>
      </c>
      <c r="I291" s="255"/>
      <c r="J291" s="251"/>
      <c r="K291" s="251"/>
      <c r="L291" s="256"/>
      <c r="M291" s="257"/>
      <c r="N291" s="258"/>
      <c r="O291" s="258"/>
      <c r="P291" s="258"/>
      <c r="Q291" s="258"/>
      <c r="R291" s="258"/>
      <c r="S291" s="258"/>
      <c r="T291" s="25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0" t="s">
        <v>136</v>
      </c>
      <c r="AU291" s="260" t="s">
        <v>86</v>
      </c>
      <c r="AV291" s="14" t="s">
        <v>86</v>
      </c>
      <c r="AW291" s="14" t="s">
        <v>32</v>
      </c>
      <c r="AX291" s="14" t="s">
        <v>76</v>
      </c>
      <c r="AY291" s="260" t="s">
        <v>126</v>
      </c>
    </row>
    <row r="292" spans="1:51" s="15" customFormat="1" ht="12">
      <c r="A292" s="15"/>
      <c r="B292" s="261"/>
      <c r="C292" s="262"/>
      <c r="D292" s="241" t="s">
        <v>136</v>
      </c>
      <c r="E292" s="263" t="s">
        <v>1</v>
      </c>
      <c r="F292" s="264" t="s">
        <v>140</v>
      </c>
      <c r="G292" s="262"/>
      <c r="H292" s="265">
        <v>2</v>
      </c>
      <c r="I292" s="266"/>
      <c r="J292" s="262"/>
      <c r="K292" s="262"/>
      <c r="L292" s="267"/>
      <c r="M292" s="268"/>
      <c r="N292" s="269"/>
      <c r="O292" s="269"/>
      <c r="P292" s="269"/>
      <c r="Q292" s="269"/>
      <c r="R292" s="269"/>
      <c r="S292" s="269"/>
      <c r="T292" s="270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71" t="s">
        <v>136</v>
      </c>
      <c r="AU292" s="271" t="s">
        <v>86</v>
      </c>
      <c r="AV292" s="15" t="s">
        <v>132</v>
      </c>
      <c r="AW292" s="15" t="s">
        <v>32</v>
      </c>
      <c r="AX292" s="15" t="s">
        <v>84</v>
      </c>
      <c r="AY292" s="271" t="s">
        <v>126</v>
      </c>
    </row>
    <row r="293" spans="1:65" s="2" customFormat="1" ht="44.25" customHeight="1">
      <c r="A293" s="39"/>
      <c r="B293" s="40"/>
      <c r="C293" s="220" t="s">
        <v>363</v>
      </c>
      <c r="D293" s="220" t="s">
        <v>128</v>
      </c>
      <c r="E293" s="221" t="s">
        <v>364</v>
      </c>
      <c r="F293" s="222" t="s">
        <v>365</v>
      </c>
      <c r="G293" s="223" t="s">
        <v>301</v>
      </c>
      <c r="H293" s="224">
        <v>2</v>
      </c>
      <c r="I293" s="225"/>
      <c r="J293" s="226">
        <f>ROUND(I293*H293,2)</f>
        <v>0</v>
      </c>
      <c r="K293" s="227"/>
      <c r="L293" s="45"/>
      <c r="M293" s="228" t="s">
        <v>1</v>
      </c>
      <c r="N293" s="229" t="s">
        <v>41</v>
      </c>
      <c r="O293" s="92"/>
      <c r="P293" s="230">
        <f>O293*H293</f>
        <v>0</v>
      </c>
      <c r="Q293" s="230">
        <v>5E-05</v>
      </c>
      <c r="R293" s="230">
        <f>Q293*H293</f>
        <v>0.0001</v>
      </c>
      <c r="S293" s="230">
        <v>0</v>
      </c>
      <c r="T293" s="23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2" t="s">
        <v>242</v>
      </c>
      <c r="AT293" s="232" t="s">
        <v>128</v>
      </c>
      <c r="AU293" s="232" t="s">
        <v>86</v>
      </c>
      <c r="AY293" s="18" t="s">
        <v>126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8" t="s">
        <v>84</v>
      </c>
      <c r="BK293" s="233">
        <f>ROUND(I293*H293,2)</f>
        <v>0</v>
      </c>
      <c r="BL293" s="18" t="s">
        <v>242</v>
      </c>
      <c r="BM293" s="232" t="s">
        <v>366</v>
      </c>
    </row>
    <row r="294" spans="1:51" s="13" customFormat="1" ht="12">
      <c r="A294" s="13"/>
      <c r="B294" s="239"/>
      <c r="C294" s="240"/>
      <c r="D294" s="241" t="s">
        <v>136</v>
      </c>
      <c r="E294" s="242" t="s">
        <v>1</v>
      </c>
      <c r="F294" s="243" t="s">
        <v>367</v>
      </c>
      <c r="G294" s="240"/>
      <c r="H294" s="242" t="s">
        <v>1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9" t="s">
        <v>136</v>
      </c>
      <c r="AU294" s="249" t="s">
        <v>86</v>
      </c>
      <c r="AV294" s="13" t="s">
        <v>84</v>
      </c>
      <c r="AW294" s="13" t="s">
        <v>32</v>
      </c>
      <c r="AX294" s="13" t="s">
        <v>76</v>
      </c>
      <c r="AY294" s="249" t="s">
        <v>126</v>
      </c>
    </row>
    <row r="295" spans="1:51" s="13" customFormat="1" ht="12">
      <c r="A295" s="13"/>
      <c r="B295" s="239"/>
      <c r="C295" s="240"/>
      <c r="D295" s="241" t="s">
        <v>136</v>
      </c>
      <c r="E295" s="242" t="s">
        <v>1</v>
      </c>
      <c r="F295" s="243" t="s">
        <v>368</v>
      </c>
      <c r="G295" s="240"/>
      <c r="H295" s="242" t="s">
        <v>1</v>
      </c>
      <c r="I295" s="244"/>
      <c r="J295" s="240"/>
      <c r="K295" s="240"/>
      <c r="L295" s="245"/>
      <c r="M295" s="246"/>
      <c r="N295" s="247"/>
      <c r="O295" s="247"/>
      <c r="P295" s="247"/>
      <c r="Q295" s="247"/>
      <c r="R295" s="247"/>
      <c r="S295" s="247"/>
      <c r="T295" s="24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9" t="s">
        <v>136</v>
      </c>
      <c r="AU295" s="249" t="s">
        <v>86</v>
      </c>
      <c r="AV295" s="13" t="s">
        <v>84</v>
      </c>
      <c r="AW295" s="13" t="s">
        <v>32</v>
      </c>
      <c r="AX295" s="13" t="s">
        <v>76</v>
      </c>
      <c r="AY295" s="249" t="s">
        <v>126</v>
      </c>
    </row>
    <row r="296" spans="1:51" s="13" customFormat="1" ht="12">
      <c r="A296" s="13"/>
      <c r="B296" s="239"/>
      <c r="C296" s="240"/>
      <c r="D296" s="241" t="s">
        <v>136</v>
      </c>
      <c r="E296" s="242" t="s">
        <v>1</v>
      </c>
      <c r="F296" s="243" t="s">
        <v>369</v>
      </c>
      <c r="G296" s="240"/>
      <c r="H296" s="242" t="s">
        <v>1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9" t="s">
        <v>136</v>
      </c>
      <c r="AU296" s="249" t="s">
        <v>86</v>
      </c>
      <c r="AV296" s="13" t="s">
        <v>84</v>
      </c>
      <c r="AW296" s="13" t="s">
        <v>32</v>
      </c>
      <c r="AX296" s="13" t="s">
        <v>76</v>
      </c>
      <c r="AY296" s="249" t="s">
        <v>126</v>
      </c>
    </row>
    <row r="297" spans="1:51" s="13" customFormat="1" ht="12">
      <c r="A297" s="13"/>
      <c r="B297" s="239"/>
      <c r="C297" s="240"/>
      <c r="D297" s="241" t="s">
        <v>136</v>
      </c>
      <c r="E297" s="242" t="s">
        <v>1</v>
      </c>
      <c r="F297" s="243" t="s">
        <v>370</v>
      </c>
      <c r="G297" s="240"/>
      <c r="H297" s="242" t="s">
        <v>1</v>
      </c>
      <c r="I297" s="244"/>
      <c r="J297" s="240"/>
      <c r="K297" s="240"/>
      <c r="L297" s="245"/>
      <c r="M297" s="246"/>
      <c r="N297" s="247"/>
      <c r="O297" s="247"/>
      <c r="P297" s="247"/>
      <c r="Q297" s="247"/>
      <c r="R297" s="247"/>
      <c r="S297" s="247"/>
      <c r="T297" s="24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9" t="s">
        <v>136</v>
      </c>
      <c r="AU297" s="249" t="s">
        <v>86</v>
      </c>
      <c r="AV297" s="13" t="s">
        <v>84</v>
      </c>
      <c r="AW297" s="13" t="s">
        <v>32</v>
      </c>
      <c r="AX297" s="13" t="s">
        <v>76</v>
      </c>
      <c r="AY297" s="249" t="s">
        <v>126</v>
      </c>
    </row>
    <row r="298" spans="1:51" s="13" customFormat="1" ht="12">
      <c r="A298" s="13"/>
      <c r="B298" s="239"/>
      <c r="C298" s="240"/>
      <c r="D298" s="241" t="s">
        <v>136</v>
      </c>
      <c r="E298" s="242" t="s">
        <v>1</v>
      </c>
      <c r="F298" s="243" t="s">
        <v>371</v>
      </c>
      <c r="G298" s="240"/>
      <c r="H298" s="242" t="s">
        <v>1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9" t="s">
        <v>136</v>
      </c>
      <c r="AU298" s="249" t="s">
        <v>86</v>
      </c>
      <c r="AV298" s="13" t="s">
        <v>84</v>
      </c>
      <c r="AW298" s="13" t="s">
        <v>32</v>
      </c>
      <c r="AX298" s="13" t="s">
        <v>76</v>
      </c>
      <c r="AY298" s="249" t="s">
        <v>126</v>
      </c>
    </row>
    <row r="299" spans="1:51" s="13" customFormat="1" ht="12">
      <c r="A299" s="13"/>
      <c r="B299" s="239"/>
      <c r="C299" s="240"/>
      <c r="D299" s="241" t="s">
        <v>136</v>
      </c>
      <c r="E299" s="242" t="s">
        <v>1</v>
      </c>
      <c r="F299" s="243" t="s">
        <v>357</v>
      </c>
      <c r="G299" s="240"/>
      <c r="H299" s="242" t="s">
        <v>1</v>
      </c>
      <c r="I299" s="244"/>
      <c r="J299" s="240"/>
      <c r="K299" s="240"/>
      <c r="L299" s="245"/>
      <c r="M299" s="246"/>
      <c r="N299" s="247"/>
      <c r="O299" s="247"/>
      <c r="P299" s="247"/>
      <c r="Q299" s="247"/>
      <c r="R299" s="247"/>
      <c r="S299" s="247"/>
      <c r="T299" s="24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9" t="s">
        <v>136</v>
      </c>
      <c r="AU299" s="249" t="s">
        <v>86</v>
      </c>
      <c r="AV299" s="13" t="s">
        <v>84</v>
      </c>
      <c r="AW299" s="13" t="s">
        <v>32</v>
      </c>
      <c r="AX299" s="13" t="s">
        <v>76</v>
      </c>
      <c r="AY299" s="249" t="s">
        <v>126</v>
      </c>
    </row>
    <row r="300" spans="1:51" s="13" customFormat="1" ht="12">
      <c r="A300" s="13"/>
      <c r="B300" s="239"/>
      <c r="C300" s="240"/>
      <c r="D300" s="241" t="s">
        <v>136</v>
      </c>
      <c r="E300" s="242" t="s">
        <v>1</v>
      </c>
      <c r="F300" s="243" t="s">
        <v>358</v>
      </c>
      <c r="G300" s="240"/>
      <c r="H300" s="242" t="s">
        <v>1</v>
      </c>
      <c r="I300" s="244"/>
      <c r="J300" s="240"/>
      <c r="K300" s="240"/>
      <c r="L300" s="245"/>
      <c r="M300" s="246"/>
      <c r="N300" s="247"/>
      <c r="O300" s="247"/>
      <c r="P300" s="247"/>
      <c r="Q300" s="247"/>
      <c r="R300" s="247"/>
      <c r="S300" s="247"/>
      <c r="T300" s="24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9" t="s">
        <v>136</v>
      </c>
      <c r="AU300" s="249" t="s">
        <v>86</v>
      </c>
      <c r="AV300" s="13" t="s">
        <v>84</v>
      </c>
      <c r="AW300" s="13" t="s">
        <v>32</v>
      </c>
      <c r="AX300" s="13" t="s">
        <v>76</v>
      </c>
      <c r="AY300" s="249" t="s">
        <v>126</v>
      </c>
    </row>
    <row r="301" spans="1:51" s="13" customFormat="1" ht="12">
      <c r="A301" s="13"/>
      <c r="B301" s="239"/>
      <c r="C301" s="240"/>
      <c r="D301" s="241" t="s">
        <v>136</v>
      </c>
      <c r="E301" s="242" t="s">
        <v>1</v>
      </c>
      <c r="F301" s="243" t="s">
        <v>372</v>
      </c>
      <c r="G301" s="240"/>
      <c r="H301" s="242" t="s">
        <v>1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9" t="s">
        <v>136</v>
      </c>
      <c r="AU301" s="249" t="s">
        <v>86</v>
      </c>
      <c r="AV301" s="13" t="s">
        <v>84</v>
      </c>
      <c r="AW301" s="13" t="s">
        <v>32</v>
      </c>
      <c r="AX301" s="13" t="s">
        <v>76</v>
      </c>
      <c r="AY301" s="249" t="s">
        <v>126</v>
      </c>
    </row>
    <row r="302" spans="1:51" s="13" customFormat="1" ht="12">
      <c r="A302" s="13"/>
      <c r="B302" s="239"/>
      <c r="C302" s="240"/>
      <c r="D302" s="241" t="s">
        <v>136</v>
      </c>
      <c r="E302" s="242" t="s">
        <v>1</v>
      </c>
      <c r="F302" s="243" t="s">
        <v>360</v>
      </c>
      <c r="G302" s="240"/>
      <c r="H302" s="242" t="s">
        <v>1</v>
      </c>
      <c r="I302" s="244"/>
      <c r="J302" s="240"/>
      <c r="K302" s="240"/>
      <c r="L302" s="245"/>
      <c r="M302" s="246"/>
      <c r="N302" s="247"/>
      <c r="O302" s="247"/>
      <c r="P302" s="247"/>
      <c r="Q302" s="247"/>
      <c r="R302" s="247"/>
      <c r="S302" s="247"/>
      <c r="T302" s="24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9" t="s">
        <v>136</v>
      </c>
      <c r="AU302" s="249" t="s">
        <v>86</v>
      </c>
      <c r="AV302" s="13" t="s">
        <v>84</v>
      </c>
      <c r="AW302" s="13" t="s">
        <v>32</v>
      </c>
      <c r="AX302" s="13" t="s">
        <v>76</v>
      </c>
      <c r="AY302" s="249" t="s">
        <v>126</v>
      </c>
    </row>
    <row r="303" spans="1:51" s="13" customFormat="1" ht="12">
      <c r="A303" s="13"/>
      <c r="B303" s="239"/>
      <c r="C303" s="240"/>
      <c r="D303" s="241" t="s">
        <v>136</v>
      </c>
      <c r="E303" s="242" t="s">
        <v>1</v>
      </c>
      <c r="F303" s="243" t="s">
        <v>373</v>
      </c>
      <c r="G303" s="240"/>
      <c r="H303" s="242" t="s">
        <v>1</v>
      </c>
      <c r="I303" s="244"/>
      <c r="J303" s="240"/>
      <c r="K303" s="240"/>
      <c r="L303" s="245"/>
      <c r="M303" s="246"/>
      <c r="N303" s="247"/>
      <c r="O303" s="247"/>
      <c r="P303" s="247"/>
      <c r="Q303" s="247"/>
      <c r="R303" s="247"/>
      <c r="S303" s="247"/>
      <c r="T303" s="24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9" t="s">
        <v>136</v>
      </c>
      <c r="AU303" s="249" t="s">
        <v>86</v>
      </c>
      <c r="AV303" s="13" t="s">
        <v>84</v>
      </c>
      <c r="AW303" s="13" t="s">
        <v>32</v>
      </c>
      <c r="AX303" s="13" t="s">
        <v>76</v>
      </c>
      <c r="AY303" s="249" t="s">
        <v>126</v>
      </c>
    </row>
    <row r="304" spans="1:51" s="14" customFormat="1" ht="12">
      <c r="A304" s="14"/>
      <c r="B304" s="250"/>
      <c r="C304" s="251"/>
      <c r="D304" s="241" t="s">
        <v>136</v>
      </c>
      <c r="E304" s="252" t="s">
        <v>1</v>
      </c>
      <c r="F304" s="253" t="s">
        <v>362</v>
      </c>
      <c r="G304" s="251"/>
      <c r="H304" s="254">
        <v>2</v>
      </c>
      <c r="I304" s="255"/>
      <c r="J304" s="251"/>
      <c r="K304" s="251"/>
      <c r="L304" s="256"/>
      <c r="M304" s="257"/>
      <c r="N304" s="258"/>
      <c r="O304" s="258"/>
      <c r="P304" s="258"/>
      <c r="Q304" s="258"/>
      <c r="R304" s="258"/>
      <c r="S304" s="258"/>
      <c r="T304" s="25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60" t="s">
        <v>136</v>
      </c>
      <c r="AU304" s="260" t="s">
        <v>86</v>
      </c>
      <c r="AV304" s="14" t="s">
        <v>86</v>
      </c>
      <c r="AW304" s="14" t="s">
        <v>32</v>
      </c>
      <c r="AX304" s="14" t="s">
        <v>76</v>
      </c>
      <c r="AY304" s="260" t="s">
        <v>126</v>
      </c>
    </row>
    <row r="305" spans="1:51" s="15" customFormat="1" ht="12">
      <c r="A305" s="15"/>
      <c r="B305" s="261"/>
      <c r="C305" s="262"/>
      <c r="D305" s="241" t="s">
        <v>136</v>
      </c>
      <c r="E305" s="263" t="s">
        <v>1</v>
      </c>
      <c r="F305" s="264" t="s">
        <v>140</v>
      </c>
      <c r="G305" s="262"/>
      <c r="H305" s="265">
        <v>2</v>
      </c>
      <c r="I305" s="266"/>
      <c r="J305" s="262"/>
      <c r="K305" s="262"/>
      <c r="L305" s="267"/>
      <c r="M305" s="268"/>
      <c r="N305" s="269"/>
      <c r="O305" s="269"/>
      <c r="P305" s="269"/>
      <c r="Q305" s="269"/>
      <c r="R305" s="269"/>
      <c r="S305" s="269"/>
      <c r="T305" s="270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71" t="s">
        <v>136</v>
      </c>
      <c r="AU305" s="271" t="s">
        <v>86</v>
      </c>
      <c r="AV305" s="15" t="s">
        <v>132</v>
      </c>
      <c r="AW305" s="15" t="s">
        <v>32</v>
      </c>
      <c r="AX305" s="15" t="s">
        <v>84</v>
      </c>
      <c r="AY305" s="271" t="s">
        <v>126</v>
      </c>
    </row>
    <row r="306" spans="1:65" s="2" customFormat="1" ht="24.15" customHeight="1">
      <c r="A306" s="39"/>
      <c r="B306" s="40"/>
      <c r="C306" s="220" t="s">
        <v>374</v>
      </c>
      <c r="D306" s="220" t="s">
        <v>128</v>
      </c>
      <c r="E306" s="221" t="s">
        <v>375</v>
      </c>
      <c r="F306" s="222" t="s">
        <v>376</v>
      </c>
      <c r="G306" s="223" t="s">
        <v>377</v>
      </c>
      <c r="H306" s="294"/>
      <c r="I306" s="225"/>
      <c r="J306" s="226">
        <f>ROUND(I306*H306,2)</f>
        <v>0</v>
      </c>
      <c r="K306" s="227"/>
      <c r="L306" s="45"/>
      <c r="M306" s="228" t="s">
        <v>1</v>
      </c>
      <c r="N306" s="229" t="s">
        <v>41</v>
      </c>
      <c r="O306" s="92"/>
      <c r="P306" s="230">
        <f>O306*H306</f>
        <v>0</v>
      </c>
      <c r="Q306" s="230">
        <v>0</v>
      </c>
      <c r="R306" s="230">
        <f>Q306*H306</f>
        <v>0</v>
      </c>
      <c r="S306" s="230">
        <v>0</v>
      </c>
      <c r="T306" s="23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2" t="s">
        <v>242</v>
      </c>
      <c r="AT306" s="232" t="s">
        <v>128</v>
      </c>
      <c r="AU306" s="232" t="s">
        <v>86</v>
      </c>
      <c r="AY306" s="18" t="s">
        <v>126</v>
      </c>
      <c r="BE306" s="233">
        <f>IF(N306="základní",J306,0)</f>
        <v>0</v>
      </c>
      <c r="BF306" s="233">
        <f>IF(N306="snížená",J306,0)</f>
        <v>0</v>
      </c>
      <c r="BG306" s="233">
        <f>IF(N306="zákl. přenesená",J306,0)</f>
        <v>0</v>
      </c>
      <c r="BH306" s="233">
        <f>IF(N306="sníž. přenesená",J306,0)</f>
        <v>0</v>
      </c>
      <c r="BI306" s="233">
        <f>IF(N306="nulová",J306,0)</f>
        <v>0</v>
      </c>
      <c r="BJ306" s="18" t="s">
        <v>84</v>
      </c>
      <c r="BK306" s="233">
        <f>ROUND(I306*H306,2)</f>
        <v>0</v>
      </c>
      <c r="BL306" s="18" t="s">
        <v>242</v>
      </c>
      <c r="BM306" s="232" t="s">
        <v>378</v>
      </c>
    </row>
    <row r="307" spans="1:47" s="2" customFormat="1" ht="12">
      <c r="A307" s="39"/>
      <c r="B307" s="40"/>
      <c r="C307" s="41"/>
      <c r="D307" s="234" t="s">
        <v>134</v>
      </c>
      <c r="E307" s="41"/>
      <c r="F307" s="235" t="s">
        <v>379</v>
      </c>
      <c r="G307" s="41"/>
      <c r="H307" s="41"/>
      <c r="I307" s="236"/>
      <c r="J307" s="41"/>
      <c r="K307" s="41"/>
      <c r="L307" s="45"/>
      <c r="M307" s="237"/>
      <c r="N307" s="238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134</v>
      </c>
      <c r="AU307" s="18" t="s">
        <v>86</v>
      </c>
    </row>
    <row r="308" spans="1:63" s="12" customFormat="1" ht="22.8" customHeight="1">
      <c r="A308" s="12"/>
      <c r="B308" s="204"/>
      <c r="C308" s="205"/>
      <c r="D308" s="206" t="s">
        <v>75</v>
      </c>
      <c r="E308" s="218" t="s">
        <v>380</v>
      </c>
      <c r="F308" s="218" t="s">
        <v>381</v>
      </c>
      <c r="G308" s="205"/>
      <c r="H308" s="205"/>
      <c r="I308" s="208"/>
      <c r="J308" s="219">
        <f>BK308</f>
        <v>0</v>
      </c>
      <c r="K308" s="205"/>
      <c r="L308" s="210"/>
      <c r="M308" s="211"/>
      <c r="N308" s="212"/>
      <c r="O308" s="212"/>
      <c r="P308" s="213">
        <f>SUM(P309:P344)</f>
        <v>0</v>
      </c>
      <c r="Q308" s="212"/>
      <c r="R308" s="213">
        <f>SUM(R309:R344)</f>
        <v>0.10728126000000002</v>
      </c>
      <c r="S308" s="212"/>
      <c r="T308" s="214">
        <f>SUM(T309:T344)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5" t="s">
        <v>86</v>
      </c>
      <c r="AT308" s="216" t="s">
        <v>75</v>
      </c>
      <c r="AU308" s="216" t="s">
        <v>84</v>
      </c>
      <c r="AY308" s="215" t="s">
        <v>126</v>
      </c>
      <c r="BK308" s="217">
        <f>SUM(BK309:BK344)</f>
        <v>0</v>
      </c>
    </row>
    <row r="309" spans="1:65" s="2" customFormat="1" ht="24.15" customHeight="1">
      <c r="A309" s="39"/>
      <c r="B309" s="40"/>
      <c r="C309" s="220" t="s">
        <v>382</v>
      </c>
      <c r="D309" s="220" t="s">
        <v>128</v>
      </c>
      <c r="E309" s="221" t="s">
        <v>383</v>
      </c>
      <c r="F309" s="222" t="s">
        <v>384</v>
      </c>
      <c r="G309" s="223" t="s">
        <v>131</v>
      </c>
      <c r="H309" s="224">
        <v>198.669</v>
      </c>
      <c r="I309" s="225"/>
      <c r="J309" s="226">
        <f>ROUND(I309*H309,2)</f>
        <v>0</v>
      </c>
      <c r="K309" s="227"/>
      <c r="L309" s="45"/>
      <c r="M309" s="228" t="s">
        <v>1</v>
      </c>
      <c r="N309" s="229" t="s">
        <v>41</v>
      </c>
      <c r="O309" s="92"/>
      <c r="P309" s="230">
        <f>O309*H309</f>
        <v>0</v>
      </c>
      <c r="Q309" s="230">
        <v>8E-05</v>
      </c>
      <c r="R309" s="230">
        <f>Q309*H309</f>
        <v>0.01589352</v>
      </c>
      <c r="S309" s="230">
        <v>0</v>
      </c>
      <c r="T309" s="231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2" t="s">
        <v>242</v>
      </c>
      <c r="AT309" s="232" t="s">
        <v>128</v>
      </c>
      <c r="AU309" s="232" t="s">
        <v>86</v>
      </c>
      <c r="AY309" s="18" t="s">
        <v>126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8" t="s">
        <v>84</v>
      </c>
      <c r="BK309" s="233">
        <f>ROUND(I309*H309,2)</f>
        <v>0</v>
      </c>
      <c r="BL309" s="18" t="s">
        <v>242</v>
      </c>
      <c r="BM309" s="232" t="s">
        <v>385</v>
      </c>
    </row>
    <row r="310" spans="1:47" s="2" customFormat="1" ht="12">
      <c r="A310" s="39"/>
      <c r="B310" s="40"/>
      <c r="C310" s="41"/>
      <c r="D310" s="234" t="s">
        <v>134</v>
      </c>
      <c r="E310" s="41"/>
      <c r="F310" s="235" t="s">
        <v>386</v>
      </c>
      <c r="G310" s="41"/>
      <c r="H310" s="41"/>
      <c r="I310" s="236"/>
      <c r="J310" s="41"/>
      <c r="K310" s="41"/>
      <c r="L310" s="45"/>
      <c r="M310" s="237"/>
      <c r="N310" s="238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134</v>
      </c>
      <c r="AU310" s="18" t="s">
        <v>86</v>
      </c>
    </row>
    <row r="311" spans="1:51" s="13" customFormat="1" ht="12">
      <c r="A311" s="13"/>
      <c r="B311" s="239"/>
      <c r="C311" s="240"/>
      <c r="D311" s="241" t="s">
        <v>136</v>
      </c>
      <c r="E311" s="242" t="s">
        <v>1</v>
      </c>
      <c r="F311" s="243" t="s">
        <v>387</v>
      </c>
      <c r="G311" s="240"/>
      <c r="H311" s="242" t="s">
        <v>1</v>
      </c>
      <c r="I311" s="244"/>
      <c r="J311" s="240"/>
      <c r="K311" s="240"/>
      <c r="L311" s="245"/>
      <c r="M311" s="246"/>
      <c r="N311" s="247"/>
      <c r="O311" s="247"/>
      <c r="P311" s="247"/>
      <c r="Q311" s="247"/>
      <c r="R311" s="247"/>
      <c r="S311" s="247"/>
      <c r="T311" s="24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9" t="s">
        <v>136</v>
      </c>
      <c r="AU311" s="249" t="s">
        <v>86</v>
      </c>
      <c r="AV311" s="13" t="s">
        <v>84</v>
      </c>
      <c r="AW311" s="13" t="s">
        <v>32</v>
      </c>
      <c r="AX311" s="13" t="s">
        <v>76</v>
      </c>
      <c r="AY311" s="249" t="s">
        <v>126</v>
      </c>
    </row>
    <row r="312" spans="1:51" s="13" customFormat="1" ht="12">
      <c r="A312" s="13"/>
      <c r="B312" s="239"/>
      <c r="C312" s="240"/>
      <c r="D312" s="241" t="s">
        <v>136</v>
      </c>
      <c r="E312" s="242" t="s">
        <v>1</v>
      </c>
      <c r="F312" s="243" t="s">
        <v>388</v>
      </c>
      <c r="G312" s="240"/>
      <c r="H312" s="242" t="s">
        <v>1</v>
      </c>
      <c r="I312" s="244"/>
      <c r="J312" s="240"/>
      <c r="K312" s="240"/>
      <c r="L312" s="245"/>
      <c r="M312" s="246"/>
      <c r="N312" s="247"/>
      <c r="O312" s="247"/>
      <c r="P312" s="247"/>
      <c r="Q312" s="247"/>
      <c r="R312" s="247"/>
      <c r="S312" s="247"/>
      <c r="T312" s="24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9" t="s">
        <v>136</v>
      </c>
      <c r="AU312" s="249" t="s">
        <v>86</v>
      </c>
      <c r="AV312" s="13" t="s">
        <v>84</v>
      </c>
      <c r="AW312" s="13" t="s">
        <v>32</v>
      </c>
      <c r="AX312" s="13" t="s">
        <v>76</v>
      </c>
      <c r="AY312" s="249" t="s">
        <v>126</v>
      </c>
    </row>
    <row r="313" spans="1:51" s="14" customFormat="1" ht="12">
      <c r="A313" s="14"/>
      <c r="B313" s="250"/>
      <c r="C313" s="251"/>
      <c r="D313" s="241" t="s">
        <v>136</v>
      </c>
      <c r="E313" s="252" t="s">
        <v>1</v>
      </c>
      <c r="F313" s="253" t="s">
        <v>389</v>
      </c>
      <c r="G313" s="251"/>
      <c r="H313" s="254">
        <v>67.416</v>
      </c>
      <c r="I313" s="255"/>
      <c r="J313" s="251"/>
      <c r="K313" s="251"/>
      <c r="L313" s="256"/>
      <c r="M313" s="257"/>
      <c r="N313" s="258"/>
      <c r="O313" s="258"/>
      <c r="P313" s="258"/>
      <c r="Q313" s="258"/>
      <c r="R313" s="258"/>
      <c r="S313" s="258"/>
      <c r="T313" s="25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0" t="s">
        <v>136</v>
      </c>
      <c r="AU313" s="260" t="s">
        <v>86</v>
      </c>
      <c r="AV313" s="14" t="s">
        <v>86</v>
      </c>
      <c r="AW313" s="14" t="s">
        <v>32</v>
      </c>
      <c r="AX313" s="14" t="s">
        <v>76</v>
      </c>
      <c r="AY313" s="260" t="s">
        <v>126</v>
      </c>
    </row>
    <row r="314" spans="1:51" s="14" customFormat="1" ht="12">
      <c r="A314" s="14"/>
      <c r="B314" s="250"/>
      <c r="C314" s="251"/>
      <c r="D314" s="241" t="s">
        <v>136</v>
      </c>
      <c r="E314" s="252" t="s">
        <v>1</v>
      </c>
      <c r="F314" s="253" t="s">
        <v>390</v>
      </c>
      <c r="G314" s="251"/>
      <c r="H314" s="254">
        <v>1.512</v>
      </c>
      <c r="I314" s="255"/>
      <c r="J314" s="251"/>
      <c r="K314" s="251"/>
      <c r="L314" s="256"/>
      <c r="M314" s="257"/>
      <c r="N314" s="258"/>
      <c r="O314" s="258"/>
      <c r="P314" s="258"/>
      <c r="Q314" s="258"/>
      <c r="R314" s="258"/>
      <c r="S314" s="258"/>
      <c r="T314" s="25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0" t="s">
        <v>136</v>
      </c>
      <c r="AU314" s="260" t="s">
        <v>86</v>
      </c>
      <c r="AV314" s="14" t="s">
        <v>86</v>
      </c>
      <c r="AW314" s="14" t="s">
        <v>32</v>
      </c>
      <c r="AX314" s="14" t="s">
        <v>76</v>
      </c>
      <c r="AY314" s="260" t="s">
        <v>126</v>
      </c>
    </row>
    <row r="315" spans="1:51" s="14" customFormat="1" ht="12">
      <c r="A315" s="14"/>
      <c r="B315" s="250"/>
      <c r="C315" s="251"/>
      <c r="D315" s="241" t="s">
        <v>136</v>
      </c>
      <c r="E315" s="252" t="s">
        <v>1</v>
      </c>
      <c r="F315" s="253" t="s">
        <v>391</v>
      </c>
      <c r="G315" s="251"/>
      <c r="H315" s="254">
        <v>3.528</v>
      </c>
      <c r="I315" s="255"/>
      <c r="J315" s="251"/>
      <c r="K315" s="251"/>
      <c r="L315" s="256"/>
      <c r="M315" s="257"/>
      <c r="N315" s="258"/>
      <c r="O315" s="258"/>
      <c r="P315" s="258"/>
      <c r="Q315" s="258"/>
      <c r="R315" s="258"/>
      <c r="S315" s="258"/>
      <c r="T315" s="25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0" t="s">
        <v>136</v>
      </c>
      <c r="AU315" s="260" t="s">
        <v>86</v>
      </c>
      <c r="AV315" s="14" t="s">
        <v>86</v>
      </c>
      <c r="AW315" s="14" t="s">
        <v>32</v>
      </c>
      <c r="AX315" s="14" t="s">
        <v>76</v>
      </c>
      <c r="AY315" s="260" t="s">
        <v>126</v>
      </c>
    </row>
    <row r="316" spans="1:51" s="14" customFormat="1" ht="12">
      <c r="A316" s="14"/>
      <c r="B316" s="250"/>
      <c r="C316" s="251"/>
      <c r="D316" s="241" t="s">
        <v>136</v>
      </c>
      <c r="E316" s="252" t="s">
        <v>1</v>
      </c>
      <c r="F316" s="253" t="s">
        <v>392</v>
      </c>
      <c r="G316" s="251"/>
      <c r="H316" s="254">
        <v>2.251</v>
      </c>
      <c r="I316" s="255"/>
      <c r="J316" s="251"/>
      <c r="K316" s="251"/>
      <c r="L316" s="256"/>
      <c r="M316" s="257"/>
      <c r="N316" s="258"/>
      <c r="O316" s="258"/>
      <c r="P316" s="258"/>
      <c r="Q316" s="258"/>
      <c r="R316" s="258"/>
      <c r="S316" s="258"/>
      <c r="T316" s="25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0" t="s">
        <v>136</v>
      </c>
      <c r="AU316" s="260" t="s">
        <v>86</v>
      </c>
      <c r="AV316" s="14" t="s">
        <v>86</v>
      </c>
      <c r="AW316" s="14" t="s">
        <v>32</v>
      </c>
      <c r="AX316" s="14" t="s">
        <v>76</v>
      </c>
      <c r="AY316" s="260" t="s">
        <v>126</v>
      </c>
    </row>
    <row r="317" spans="1:51" s="14" customFormat="1" ht="12">
      <c r="A317" s="14"/>
      <c r="B317" s="250"/>
      <c r="C317" s="251"/>
      <c r="D317" s="241" t="s">
        <v>136</v>
      </c>
      <c r="E317" s="252" t="s">
        <v>1</v>
      </c>
      <c r="F317" s="253" t="s">
        <v>393</v>
      </c>
      <c r="G317" s="251"/>
      <c r="H317" s="254">
        <v>0.595</v>
      </c>
      <c r="I317" s="255"/>
      <c r="J317" s="251"/>
      <c r="K317" s="251"/>
      <c r="L317" s="256"/>
      <c r="M317" s="257"/>
      <c r="N317" s="258"/>
      <c r="O317" s="258"/>
      <c r="P317" s="258"/>
      <c r="Q317" s="258"/>
      <c r="R317" s="258"/>
      <c r="S317" s="258"/>
      <c r="T317" s="25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0" t="s">
        <v>136</v>
      </c>
      <c r="AU317" s="260" t="s">
        <v>86</v>
      </c>
      <c r="AV317" s="14" t="s">
        <v>86</v>
      </c>
      <c r="AW317" s="14" t="s">
        <v>32</v>
      </c>
      <c r="AX317" s="14" t="s">
        <v>76</v>
      </c>
      <c r="AY317" s="260" t="s">
        <v>126</v>
      </c>
    </row>
    <row r="318" spans="1:51" s="13" customFormat="1" ht="12">
      <c r="A318" s="13"/>
      <c r="B318" s="239"/>
      <c r="C318" s="240"/>
      <c r="D318" s="241" t="s">
        <v>136</v>
      </c>
      <c r="E318" s="242" t="s">
        <v>1</v>
      </c>
      <c r="F318" s="243" t="s">
        <v>394</v>
      </c>
      <c r="G318" s="240"/>
      <c r="H318" s="242" t="s">
        <v>1</v>
      </c>
      <c r="I318" s="244"/>
      <c r="J318" s="240"/>
      <c r="K318" s="240"/>
      <c r="L318" s="245"/>
      <c r="M318" s="246"/>
      <c r="N318" s="247"/>
      <c r="O318" s="247"/>
      <c r="P318" s="247"/>
      <c r="Q318" s="247"/>
      <c r="R318" s="247"/>
      <c r="S318" s="247"/>
      <c r="T318" s="24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9" t="s">
        <v>136</v>
      </c>
      <c r="AU318" s="249" t="s">
        <v>86</v>
      </c>
      <c r="AV318" s="13" t="s">
        <v>84</v>
      </c>
      <c r="AW318" s="13" t="s">
        <v>32</v>
      </c>
      <c r="AX318" s="13" t="s">
        <v>76</v>
      </c>
      <c r="AY318" s="249" t="s">
        <v>126</v>
      </c>
    </row>
    <row r="319" spans="1:51" s="14" customFormat="1" ht="12">
      <c r="A319" s="14"/>
      <c r="B319" s="250"/>
      <c r="C319" s="251"/>
      <c r="D319" s="241" t="s">
        <v>136</v>
      </c>
      <c r="E319" s="252" t="s">
        <v>1</v>
      </c>
      <c r="F319" s="253" t="s">
        <v>395</v>
      </c>
      <c r="G319" s="251"/>
      <c r="H319" s="254">
        <v>112.851</v>
      </c>
      <c r="I319" s="255"/>
      <c r="J319" s="251"/>
      <c r="K319" s="251"/>
      <c r="L319" s="256"/>
      <c r="M319" s="257"/>
      <c r="N319" s="258"/>
      <c r="O319" s="258"/>
      <c r="P319" s="258"/>
      <c r="Q319" s="258"/>
      <c r="R319" s="258"/>
      <c r="S319" s="258"/>
      <c r="T319" s="25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0" t="s">
        <v>136</v>
      </c>
      <c r="AU319" s="260" t="s">
        <v>86</v>
      </c>
      <c r="AV319" s="14" t="s">
        <v>86</v>
      </c>
      <c r="AW319" s="14" t="s">
        <v>32</v>
      </c>
      <c r="AX319" s="14" t="s">
        <v>76</v>
      </c>
      <c r="AY319" s="260" t="s">
        <v>126</v>
      </c>
    </row>
    <row r="320" spans="1:51" s="14" customFormat="1" ht="12">
      <c r="A320" s="14"/>
      <c r="B320" s="250"/>
      <c r="C320" s="251"/>
      <c r="D320" s="241" t="s">
        <v>136</v>
      </c>
      <c r="E320" s="252" t="s">
        <v>1</v>
      </c>
      <c r="F320" s="253" t="s">
        <v>396</v>
      </c>
      <c r="G320" s="251"/>
      <c r="H320" s="254">
        <v>2.016</v>
      </c>
      <c r="I320" s="255"/>
      <c r="J320" s="251"/>
      <c r="K320" s="251"/>
      <c r="L320" s="256"/>
      <c r="M320" s="257"/>
      <c r="N320" s="258"/>
      <c r="O320" s="258"/>
      <c r="P320" s="258"/>
      <c r="Q320" s="258"/>
      <c r="R320" s="258"/>
      <c r="S320" s="258"/>
      <c r="T320" s="25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0" t="s">
        <v>136</v>
      </c>
      <c r="AU320" s="260" t="s">
        <v>86</v>
      </c>
      <c r="AV320" s="14" t="s">
        <v>86</v>
      </c>
      <c r="AW320" s="14" t="s">
        <v>32</v>
      </c>
      <c r="AX320" s="14" t="s">
        <v>76</v>
      </c>
      <c r="AY320" s="260" t="s">
        <v>126</v>
      </c>
    </row>
    <row r="321" spans="1:51" s="14" customFormat="1" ht="12">
      <c r="A321" s="14"/>
      <c r="B321" s="250"/>
      <c r="C321" s="251"/>
      <c r="D321" s="241" t="s">
        <v>136</v>
      </c>
      <c r="E321" s="252" t="s">
        <v>1</v>
      </c>
      <c r="F321" s="253" t="s">
        <v>397</v>
      </c>
      <c r="G321" s="251"/>
      <c r="H321" s="254">
        <v>4.704</v>
      </c>
      <c r="I321" s="255"/>
      <c r="J321" s="251"/>
      <c r="K321" s="251"/>
      <c r="L321" s="256"/>
      <c r="M321" s="257"/>
      <c r="N321" s="258"/>
      <c r="O321" s="258"/>
      <c r="P321" s="258"/>
      <c r="Q321" s="258"/>
      <c r="R321" s="258"/>
      <c r="S321" s="258"/>
      <c r="T321" s="25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0" t="s">
        <v>136</v>
      </c>
      <c r="AU321" s="260" t="s">
        <v>86</v>
      </c>
      <c r="AV321" s="14" t="s">
        <v>86</v>
      </c>
      <c r="AW321" s="14" t="s">
        <v>32</v>
      </c>
      <c r="AX321" s="14" t="s">
        <v>76</v>
      </c>
      <c r="AY321" s="260" t="s">
        <v>126</v>
      </c>
    </row>
    <row r="322" spans="1:51" s="14" customFormat="1" ht="12">
      <c r="A322" s="14"/>
      <c r="B322" s="250"/>
      <c r="C322" s="251"/>
      <c r="D322" s="241" t="s">
        <v>136</v>
      </c>
      <c r="E322" s="252" t="s">
        <v>1</v>
      </c>
      <c r="F322" s="253" t="s">
        <v>398</v>
      </c>
      <c r="G322" s="251"/>
      <c r="H322" s="254">
        <v>3.002</v>
      </c>
      <c r="I322" s="255"/>
      <c r="J322" s="251"/>
      <c r="K322" s="251"/>
      <c r="L322" s="256"/>
      <c r="M322" s="257"/>
      <c r="N322" s="258"/>
      <c r="O322" s="258"/>
      <c r="P322" s="258"/>
      <c r="Q322" s="258"/>
      <c r="R322" s="258"/>
      <c r="S322" s="258"/>
      <c r="T322" s="25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0" t="s">
        <v>136</v>
      </c>
      <c r="AU322" s="260" t="s">
        <v>86</v>
      </c>
      <c r="AV322" s="14" t="s">
        <v>86</v>
      </c>
      <c r="AW322" s="14" t="s">
        <v>32</v>
      </c>
      <c r="AX322" s="14" t="s">
        <v>76</v>
      </c>
      <c r="AY322" s="260" t="s">
        <v>126</v>
      </c>
    </row>
    <row r="323" spans="1:51" s="14" customFormat="1" ht="12">
      <c r="A323" s="14"/>
      <c r="B323" s="250"/>
      <c r="C323" s="251"/>
      <c r="D323" s="241" t="s">
        <v>136</v>
      </c>
      <c r="E323" s="252" t="s">
        <v>1</v>
      </c>
      <c r="F323" s="253" t="s">
        <v>399</v>
      </c>
      <c r="G323" s="251"/>
      <c r="H323" s="254">
        <v>0.794</v>
      </c>
      <c r="I323" s="255"/>
      <c r="J323" s="251"/>
      <c r="K323" s="251"/>
      <c r="L323" s="256"/>
      <c r="M323" s="257"/>
      <c r="N323" s="258"/>
      <c r="O323" s="258"/>
      <c r="P323" s="258"/>
      <c r="Q323" s="258"/>
      <c r="R323" s="258"/>
      <c r="S323" s="258"/>
      <c r="T323" s="25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0" t="s">
        <v>136</v>
      </c>
      <c r="AU323" s="260" t="s">
        <v>86</v>
      </c>
      <c r="AV323" s="14" t="s">
        <v>86</v>
      </c>
      <c r="AW323" s="14" t="s">
        <v>32</v>
      </c>
      <c r="AX323" s="14" t="s">
        <v>76</v>
      </c>
      <c r="AY323" s="260" t="s">
        <v>126</v>
      </c>
    </row>
    <row r="324" spans="1:51" s="15" customFormat="1" ht="12">
      <c r="A324" s="15"/>
      <c r="B324" s="261"/>
      <c r="C324" s="262"/>
      <c r="D324" s="241" t="s">
        <v>136</v>
      </c>
      <c r="E324" s="263" t="s">
        <v>1</v>
      </c>
      <c r="F324" s="264" t="s">
        <v>140</v>
      </c>
      <c r="G324" s="262"/>
      <c r="H324" s="265">
        <v>198.669</v>
      </c>
      <c r="I324" s="266"/>
      <c r="J324" s="262"/>
      <c r="K324" s="262"/>
      <c r="L324" s="267"/>
      <c r="M324" s="268"/>
      <c r="N324" s="269"/>
      <c r="O324" s="269"/>
      <c r="P324" s="269"/>
      <c r="Q324" s="269"/>
      <c r="R324" s="269"/>
      <c r="S324" s="269"/>
      <c r="T324" s="270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71" t="s">
        <v>136</v>
      </c>
      <c r="AU324" s="271" t="s">
        <v>86</v>
      </c>
      <c r="AV324" s="15" t="s">
        <v>132</v>
      </c>
      <c r="AW324" s="15" t="s">
        <v>32</v>
      </c>
      <c r="AX324" s="15" t="s">
        <v>84</v>
      </c>
      <c r="AY324" s="271" t="s">
        <v>126</v>
      </c>
    </row>
    <row r="325" spans="1:65" s="2" customFormat="1" ht="33" customHeight="1">
      <c r="A325" s="39"/>
      <c r="B325" s="40"/>
      <c r="C325" s="220" t="s">
        <v>400</v>
      </c>
      <c r="D325" s="220" t="s">
        <v>128</v>
      </c>
      <c r="E325" s="221" t="s">
        <v>401</v>
      </c>
      <c r="F325" s="222" t="s">
        <v>402</v>
      </c>
      <c r="G325" s="223" t="s">
        <v>131</v>
      </c>
      <c r="H325" s="224">
        <v>397.338</v>
      </c>
      <c r="I325" s="225"/>
      <c r="J325" s="226">
        <f>ROUND(I325*H325,2)</f>
        <v>0</v>
      </c>
      <c r="K325" s="227"/>
      <c r="L325" s="45"/>
      <c r="M325" s="228" t="s">
        <v>1</v>
      </c>
      <c r="N325" s="229" t="s">
        <v>41</v>
      </c>
      <c r="O325" s="92"/>
      <c r="P325" s="230">
        <f>O325*H325</f>
        <v>0</v>
      </c>
      <c r="Q325" s="230">
        <v>0.00017</v>
      </c>
      <c r="R325" s="230">
        <f>Q325*H325</f>
        <v>0.06754746</v>
      </c>
      <c r="S325" s="230">
        <v>0</v>
      </c>
      <c r="T325" s="23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2" t="s">
        <v>242</v>
      </c>
      <c r="AT325" s="232" t="s">
        <v>128</v>
      </c>
      <c r="AU325" s="232" t="s">
        <v>86</v>
      </c>
      <c r="AY325" s="18" t="s">
        <v>126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8" t="s">
        <v>84</v>
      </c>
      <c r="BK325" s="233">
        <f>ROUND(I325*H325,2)</f>
        <v>0</v>
      </c>
      <c r="BL325" s="18" t="s">
        <v>242</v>
      </c>
      <c r="BM325" s="232" t="s">
        <v>403</v>
      </c>
    </row>
    <row r="326" spans="1:47" s="2" customFormat="1" ht="12">
      <c r="A326" s="39"/>
      <c r="B326" s="40"/>
      <c r="C326" s="41"/>
      <c r="D326" s="234" t="s">
        <v>134</v>
      </c>
      <c r="E326" s="41"/>
      <c r="F326" s="235" t="s">
        <v>404</v>
      </c>
      <c r="G326" s="41"/>
      <c r="H326" s="41"/>
      <c r="I326" s="236"/>
      <c r="J326" s="41"/>
      <c r="K326" s="41"/>
      <c r="L326" s="45"/>
      <c r="M326" s="237"/>
      <c r="N326" s="238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134</v>
      </c>
      <c r="AU326" s="18" t="s">
        <v>86</v>
      </c>
    </row>
    <row r="327" spans="1:51" s="13" customFormat="1" ht="12">
      <c r="A327" s="13"/>
      <c r="B327" s="239"/>
      <c r="C327" s="240"/>
      <c r="D327" s="241" t="s">
        <v>136</v>
      </c>
      <c r="E327" s="242" t="s">
        <v>1</v>
      </c>
      <c r="F327" s="243" t="s">
        <v>405</v>
      </c>
      <c r="G327" s="240"/>
      <c r="H327" s="242" t="s">
        <v>1</v>
      </c>
      <c r="I327" s="244"/>
      <c r="J327" s="240"/>
      <c r="K327" s="240"/>
      <c r="L327" s="245"/>
      <c r="M327" s="246"/>
      <c r="N327" s="247"/>
      <c r="O327" s="247"/>
      <c r="P327" s="247"/>
      <c r="Q327" s="247"/>
      <c r="R327" s="247"/>
      <c r="S327" s="247"/>
      <c r="T327" s="24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9" t="s">
        <v>136</v>
      </c>
      <c r="AU327" s="249" t="s">
        <v>86</v>
      </c>
      <c r="AV327" s="13" t="s">
        <v>84</v>
      </c>
      <c r="AW327" s="13" t="s">
        <v>32</v>
      </c>
      <c r="AX327" s="13" t="s">
        <v>76</v>
      </c>
      <c r="AY327" s="249" t="s">
        <v>126</v>
      </c>
    </row>
    <row r="328" spans="1:51" s="14" customFormat="1" ht="12">
      <c r="A328" s="14"/>
      <c r="B328" s="250"/>
      <c r="C328" s="251"/>
      <c r="D328" s="241" t="s">
        <v>136</v>
      </c>
      <c r="E328" s="252" t="s">
        <v>1</v>
      </c>
      <c r="F328" s="253" t="s">
        <v>406</v>
      </c>
      <c r="G328" s="251"/>
      <c r="H328" s="254">
        <v>397.338</v>
      </c>
      <c r="I328" s="255"/>
      <c r="J328" s="251"/>
      <c r="K328" s="251"/>
      <c r="L328" s="256"/>
      <c r="M328" s="257"/>
      <c r="N328" s="258"/>
      <c r="O328" s="258"/>
      <c r="P328" s="258"/>
      <c r="Q328" s="258"/>
      <c r="R328" s="258"/>
      <c r="S328" s="258"/>
      <c r="T328" s="25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0" t="s">
        <v>136</v>
      </c>
      <c r="AU328" s="260" t="s">
        <v>86</v>
      </c>
      <c r="AV328" s="14" t="s">
        <v>86</v>
      </c>
      <c r="AW328" s="14" t="s">
        <v>32</v>
      </c>
      <c r="AX328" s="14" t="s">
        <v>76</v>
      </c>
      <c r="AY328" s="260" t="s">
        <v>126</v>
      </c>
    </row>
    <row r="329" spans="1:51" s="15" customFormat="1" ht="12">
      <c r="A329" s="15"/>
      <c r="B329" s="261"/>
      <c r="C329" s="262"/>
      <c r="D329" s="241" t="s">
        <v>136</v>
      </c>
      <c r="E329" s="263" t="s">
        <v>1</v>
      </c>
      <c r="F329" s="264" t="s">
        <v>140</v>
      </c>
      <c r="G329" s="262"/>
      <c r="H329" s="265">
        <v>397.338</v>
      </c>
      <c r="I329" s="266"/>
      <c r="J329" s="262"/>
      <c r="K329" s="262"/>
      <c r="L329" s="267"/>
      <c r="M329" s="268"/>
      <c r="N329" s="269"/>
      <c r="O329" s="269"/>
      <c r="P329" s="269"/>
      <c r="Q329" s="269"/>
      <c r="R329" s="269"/>
      <c r="S329" s="269"/>
      <c r="T329" s="270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71" t="s">
        <v>136</v>
      </c>
      <c r="AU329" s="271" t="s">
        <v>86</v>
      </c>
      <c r="AV329" s="15" t="s">
        <v>132</v>
      </c>
      <c r="AW329" s="15" t="s">
        <v>32</v>
      </c>
      <c r="AX329" s="15" t="s">
        <v>84</v>
      </c>
      <c r="AY329" s="271" t="s">
        <v>126</v>
      </c>
    </row>
    <row r="330" spans="1:65" s="2" customFormat="1" ht="24.15" customHeight="1">
      <c r="A330" s="39"/>
      <c r="B330" s="40"/>
      <c r="C330" s="220" t="s">
        <v>407</v>
      </c>
      <c r="D330" s="220" t="s">
        <v>128</v>
      </c>
      <c r="E330" s="221" t="s">
        <v>408</v>
      </c>
      <c r="F330" s="222" t="s">
        <v>409</v>
      </c>
      <c r="G330" s="223" t="s">
        <v>131</v>
      </c>
      <c r="H330" s="224">
        <v>198.669</v>
      </c>
      <c r="I330" s="225"/>
      <c r="J330" s="226">
        <f>ROUND(I330*H330,2)</f>
        <v>0</v>
      </c>
      <c r="K330" s="227"/>
      <c r="L330" s="45"/>
      <c r="M330" s="228" t="s">
        <v>1</v>
      </c>
      <c r="N330" s="229" t="s">
        <v>41</v>
      </c>
      <c r="O330" s="92"/>
      <c r="P330" s="230">
        <f>O330*H330</f>
        <v>0</v>
      </c>
      <c r="Q330" s="230">
        <v>0.00012</v>
      </c>
      <c r="R330" s="230">
        <f>Q330*H330</f>
        <v>0.023840280000000002</v>
      </c>
      <c r="S330" s="230">
        <v>0</v>
      </c>
      <c r="T330" s="231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2" t="s">
        <v>242</v>
      </c>
      <c r="AT330" s="232" t="s">
        <v>128</v>
      </c>
      <c r="AU330" s="232" t="s">
        <v>86</v>
      </c>
      <c r="AY330" s="18" t="s">
        <v>126</v>
      </c>
      <c r="BE330" s="233">
        <f>IF(N330="základní",J330,0)</f>
        <v>0</v>
      </c>
      <c r="BF330" s="233">
        <f>IF(N330="snížená",J330,0)</f>
        <v>0</v>
      </c>
      <c r="BG330" s="233">
        <f>IF(N330="zákl. přenesená",J330,0)</f>
        <v>0</v>
      </c>
      <c r="BH330" s="233">
        <f>IF(N330="sníž. přenesená",J330,0)</f>
        <v>0</v>
      </c>
      <c r="BI330" s="233">
        <f>IF(N330="nulová",J330,0)</f>
        <v>0</v>
      </c>
      <c r="BJ330" s="18" t="s">
        <v>84</v>
      </c>
      <c r="BK330" s="233">
        <f>ROUND(I330*H330,2)</f>
        <v>0</v>
      </c>
      <c r="BL330" s="18" t="s">
        <v>242</v>
      </c>
      <c r="BM330" s="232" t="s">
        <v>410</v>
      </c>
    </row>
    <row r="331" spans="1:51" s="13" customFormat="1" ht="12">
      <c r="A331" s="13"/>
      <c r="B331" s="239"/>
      <c r="C331" s="240"/>
      <c r="D331" s="241" t="s">
        <v>136</v>
      </c>
      <c r="E331" s="242" t="s">
        <v>1</v>
      </c>
      <c r="F331" s="243" t="s">
        <v>387</v>
      </c>
      <c r="G331" s="240"/>
      <c r="H331" s="242" t="s">
        <v>1</v>
      </c>
      <c r="I331" s="244"/>
      <c r="J331" s="240"/>
      <c r="K331" s="240"/>
      <c r="L331" s="245"/>
      <c r="M331" s="246"/>
      <c r="N331" s="247"/>
      <c r="O331" s="247"/>
      <c r="P331" s="247"/>
      <c r="Q331" s="247"/>
      <c r="R331" s="247"/>
      <c r="S331" s="247"/>
      <c r="T331" s="24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9" t="s">
        <v>136</v>
      </c>
      <c r="AU331" s="249" t="s">
        <v>86</v>
      </c>
      <c r="AV331" s="13" t="s">
        <v>84</v>
      </c>
      <c r="AW331" s="13" t="s">
        <v>32</v>
      </c>
      <c r="AX331" s="13" t="s">
        <v>76</v>
      </c>
      <c r="AY331" s="249" t="s">
        <v>126</v>
      </c>
    </row>
    <row r="332" spans="1:51" s="13" customFormat="1" ht="12">
      <c r="A332" s="13"/>
      <c r="B332" s="239"/>
      <c r="C332" s="240"/>
      <c r="D332" s="241" t="s">
        <v>136</v>
      </c>
      <c r="E332" s="242" t="s">
        <v>1</v>
      </c>
      <c r="F332" s="243" t="s">
        <v>388</v>
      </c>
      <c r="G332" s="240"/>
      <c r="H332" s="242" t="s">
        <v>1</v>
      </c>
      <c r="I332" s="244"/>
      <c r="J332" s="240"/>
      <c r="K332" s="240"/>
      <c r="L332" s="245"/>
      <c r="M332" s="246"/>
      <c r="N332" s="247"/>
      <c r="O332" s="247"/>
      <c r="P332" s="247"/>
      <c r="Q332" s="247"/>
      <c r="R332" s="247"/>
      <c r="S332" s="247"/>
      <c r="T332" s="24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9" t="s">
        <v>136</v>
      </c>
      <c r="AU332" s="249" t="s">
        <v>86</v>
      </c>
      <c r="AV332" s="13" t="s">
        <v>84</v>
      </c>
      <c r="AW332" s="13" t="s">
        <v>32</v>
      </c>
      <c r="AX332" s="13" t="s">
        <v>76</v>
      </c>
      <c r="AY332" s="249" t="s">
        <v>126</v>
      </c>
    </row>
    <row r="333" spans="1:51" s="14" customFormat="1" ht="12">
      <c r="A333" s="14"/>
      <c r="B333" s="250"/>
      <c r="C333" s="251"/>
      <c r="D333" s="241" t="s">
        <v>136</v>
      </c>
      <c r="E333" s="252" t="s">
        <v>1</v>
      </c>
      <c r="F333" s="253" t="s">
        <v>389</v>
      </c>
      <c r="G333" s="251"/>
      <c r="H333" s="254">
        <v>67.416</v>
      </c>
      <c r="I333" s="255"/>
      <c r="J333" s="251"/>
      <c r="K333" s="251"/>
      <c r="L333" s="256"/>
      <c r="M333" s="257"/>
      <c r="N333" s="258"/>
      <c r="O333" s="258"/>
      <c r="P333" s="258"/>
      <c r="Q333" s="258"/>
      <c r="R333" s="258"/>
      <c r="S333" s="258"/>
      <c r="T333" s="25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0" t="s">
        <v>136</v>
      </c>
      <c r="AU333" s="260" t="s">
        <v>86</v>
      </c>
      <c r="AV333" s="14" t="s">
        <v>86</v>
      </c>
      <c r="AW333" s="14" t="s">
        <v>32</v>
      </c>
      <c r="AX333" s="14" t="s">
        <v>76</v>
      </c>
      <c r="AY333" s="260" t="s">
        <v>126</v>
      </c>
    </row>
    <row r="334" spans="1:51" s="14" customFormat="1" ht="12">
      <c r="A334" s="14"/>
      <c r="B334" s="250"/>
      <c r="C334" s="251"/>
      <c r="D334" s="241" t="s">
        <v>136</v>
      </c>
      <c r="E334" s="252" t="s">
        <v>1</v>
      </c>
      <c r="F334" s="253" t="s">
        <v>390</v>
      </c>
      <c r="G334" s="251"/>
      <c r="H334" s="254">
        <v>1.512</v>
      </c>
      <c r="I334" s="255"/>
      <c r="J334" s="251"/>
      <c r="K334" s="251"/>
      <c r="L334" s="256"/>
      <c r="M334" s="257"/>
      <c r="N334" s="258"/>
      <c r="O334" s="258"/>
      <c r="P334" s="258"/>
      <c r="Q334" s="258"/>
      <c r="R334" s="258"/>
      <c r="S334" s="258"/>
      <c r="T334" s="25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0" t="s">
        <v>136</v>
      </c>
      <c r="AU334" s="260" t="s">
        <v>86</v>
      </c>
      <c r="AV334" s="14" t="s">
        <v>86</v>
      </c>
      <c r="AW334" s="14" t="s">
        <v>32</v>
      </c>
      <c r="AX334" s="14" t="s">
        <v>76</v>
      </c>
      <c r="AY334" s="260" t="s">
        <v>126</v>
      </c>
    </row>
    <row r="335" spans="1:51" s="14" customFormat="1" ht="12">
      <c r="A335" s="14"/>
      <c r="B335" s="250"/>
      <c r="C335" s="251"/>
      <c r="D335" s="241" t="s">
        <v>136</v>
      </c>
      <c r="E335" s="252" t="s">
        <v>1</v>
      </c>
      <c r="F335" s="253" t="s">
        <v>391</v>
      </c>
      <c r="G335" s="251"/>
      <c r="H335" s="254">
        <v>3.528</v>
      </c>
      <c r="I335" s="255"/>
      <c r="J335" s="251"/>
      <c r="K335" s="251"/>
      <c r="L335" s="256"/>
      <c r="M335" s="257"/>
      <c r="N335" s="258"/>
      <c r="O335" s="258"/>
      <c r="P335" s="258"/>
      <c r="Q335" s="258"/>
      <c r="R335" s="258"/>
      <c r="S335" s="258"/>
      <c r="T335" s="25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0" t="s">
        <v>136</v>
      </c>
      <c r="AU335" s="260" t="s">
        <v>86</v>
      </c>
      <c r="AV335" s="14" t="s">
        <v>86</v>
      </c>
      <c r="AW335" s="14" t="s">
        <v>32</v>
      </c>
      <c r="AX335" s="14" t="s">
        <v>76</v>
      </c>
      <c r="AY335" s="260" t="s">
        <v>126</v>
      </c>
    </row>
    <row r="336" spans="1:51" s="14" customFormat="1" ht="12">
      <c r="A336" s="14"/>
      <c r="B336" s="250"/>
      <c r="C336" s="251"/>
      <c r="D336" s="241" t="s">
        <v>136</v>
      </c>
      <c r="E336" s="252" t="s">
        <v>1</v>
      </c>
      <c r="F336" s="253" t="s">
        <v>392</v>
      </c>
      <c r="G336" s="251"/>
      <c r="H336" s="254">
        <v>2.251</v>
      </c>
      <c r="I336" s="255"/>
      <c r="J336" s="251"/>
      <c r="K336" s="251"/>
      <c r="L336" s="256"/>
      <c r="M336" s="257"/>
      <c r="N336" s="258"/>
      <c r="O336" s="258"/>
      <c r="P336" s="258"/>
      <c r="Q336" s="258"/>
      <c r="R336" s="258"/>
      <c r="S336" s="258"/>
      <c r="T336" s="25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0" t="s">
        <v>136</v>
      </c>
      <c r="AU336" s="260" t="s">
        <v>86</v>
      </c>
      <c r="AV336" s="14" t="s">
        <v>86</v>
      </c>
      <c r="AW336" s="14" t="s">
        <v>32</v>
      </c>
      <c r="AX336" s="14" t="s">
        <v>76</v>
      </c>
      <c r="AY336" s="260" t="s">
        <v>126</v>
      </c>
    </row>
    <row r="337" spans="1:51" s="14" customFormat="1" ht="12">
      <c r="A337" s="14"/>
      <c r="B337" s="250"/>
      <c r="C337" s="251"/>
      <c r="D337" s="241" t="s">
        <v>136</v>
      </c>
      <c r="E337" s="252" t="s">
        <v>1</v>
      </c>
      <c r="F337" s="253" t="s">
        <v>393</v>
      </c>
      <c r="G337" s="251"/>
      <c r="H337" s="254">
        <v>0.595</v>
      </c>
      <c r="I337" s="255"/>
      <c r="J337" s="251"/>
      <c r="K337" s="251"/>
      <c r="L337" s="256"/>
      <c r="M337" s="257"/>
      <c r="N337" s="258"/>
      <c r="O337" s="258"/>
      <c r="P337" s="258"/>
      <c r="Q337" s="258"/>
      <c r="R337" s="258"/>
      <c r="S337" s="258"/>
      <c r="T337" s="25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0" t="s">
        <v>136</v>
      </c>
      <c r="AU337" s="260" t="s">
        <v>86</v>
      </c>
      <c r="AV337" s="14" t="s">
        <v>86</v>
      </c>
      <c r="AW337" s="14" t="s">
        <v>32</v>
      </c>
      <c r="AX337" s="14" t="s">
        <v>76</v>
      </c>
      <c r="AY337" s="260" t="s">
        <v>126</v>
      </c>
    </row>
    <row r="338" spans="1:51" s="13" customFormat="1" ht="12">
      <c r="A338" s="13"/>
      <c r="B338" s="239"/>
      <c r="C338" s="240"/>
      <c r="D338" s="241" t="s">
        <v>136</v>
      </c>
      <c r="E338" s="242" t="s">
        <v>1</v>
      </c>
      <c r="F338" s="243" t="s">
        <v>394</v>
      </c>
      <c r="G338" s="240"/>
      <c r="H338" s="242" t="s">
        <v>1</v>
      </c>
      <c r="I338" s="244"/>
      <c r="J338" s="240"/>
      <c r="K338" s="240"/>
      <c r="L338" s="245"/>
      <c r="M338" s="246"/>
      <c r="N338" s="247"/>
      <c r="O338" s="247"/>
      <c r="P338" s="247"/>
      <c r="Q338" s="247"/>
      <c r="R338" s="247"/>
      <c r="S338" s="247"/>
      <c r="T338" s="24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9" t="s">
        <v>136</v>
      </c>
      <c r="AU338" s="249" t="s">
        <v>86</v>
      </c>
      <c r="AV338" s="13" t="s">
        <v>84</v>
      </c>
      <c r="AW338" s="13" t="s">
        <v>32</v>
      </c>
      <c r="AX338" s="13" t="s">
        <v>76</v>
      </c>
      <c r="AY338" s="249" t="s">
        <v>126</v>
      </c>
    </row>
    <row r="339" spans="1:51" s="14" customFormat="1" ht="12">
      <c r="A339" s="14"/>
      <c r="B339" s="250"/>
      <c r="C339" s="251"/>
      <c r="D339" s="241" t="s">
        <v>136</v>
      </c>
      <c r="E339" s="252" t="s">
        <v>1</v>
      </c>
      <c r="F339" s="253" t="s">
        <v>395</v>
      </c>
      <c r="G339" s="251"/>
      <c r="H339" s="254">
        <v>112.851</v>
      </c>
      <c r="I339" s="255"/>
      <c r="J339" s="251"/>
      <c r="K339" s="251"/>
      <c r="L339" s="256"/>
      <c r="M339" s="257"/>
      <c r="N339" s="258"/>
      <c r="O339" s="258"/>
      <c r="P339" s="258"/>
      <c r="Q339" s="258"/>
      <c r="R339" s="258"/>
      <c r="S339" s="258"/>
      <c r="T339" s="25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60" t="s">
        <v>136</v>
      </c>
      <c r="AU339" s="260" t="s">
        <v>86</v>
      </c>
      <c r="AV339" s="14" t="s">
        <v>86</v>
      </c>
      <c r="AW339" s="14" t="s">
        <v>32</v>
      </c>
      <c r="AX339" s="14" t="s">
        <v>76</v>
      </c>
      <c r="AY339" s="260" t="s">
        <v>126</v>
      </c>
    </row>
    <row r="340" spans="1:51" s="14" customFormat="1" ht="12">
      <c r="A340" s="14"/>
      <c r="B340" s="250"/>
      <c r="C340" s="251"/>
      <c r="D340" s="241" t="s">
        <v>136</v>
      </c>
      <c r="E340" s="252" t="s">
        <v>1</v>
      </c>
      <c r="F340" s="253" t="s">
        <v>396</v>
      </c>
      <c r="G340" s="251"/>
      <c r="H340" s="254">
        <v>2.016</v>
      </c>
      <c r="I340" s="255"/>
      <c r="J340" s="251"/>
      <c r="K340" s="251"/>
      <c r="L340" s="256"/>
      <c r="M340" s="257"/>
      <c r="N340" s="258"/>
      <c r="O340" s="258"/>
      <c r="P340" s="258"/>
      <c r="Q340" s="258"/>
      <c r="R340" s="258"/>
      <c r="S340" s="258"/>
      <c r="T340" s="25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0" t="s">
        <v>136</v>
      </c>
      <c r="AU340" s="260" t="s">
        <v>86</v>
      </c>
      <c r="AV340" s="14" t="s">
        <v>86</v>
      </c>
      <c r="AW340" s="14" t="s">
        <v>32</v>
      </c>
      <c r="AX340" s="14" t="s">
        <v>76</v>
      </c>
      <c r="AY340" s="260" t="s">
        <v>126</v>
      </c>
    </row>
    <row r="341" spans="1:51" s="14" customFormat="1" ht="12">
      <c r="A341" s="14"/>
      <c r="B341" s="250"/>
      <c r="C341" s="251"/>
      <c r="D341" s="241" t="s">
        <v>136</v>
      </c>
      <c r="E341" s="252" t="s">
        <v>1</v>
      </c>
      <c r="F341" s="253" t="s">
        <v>397</v>
      </c>
      <c r="G341" s="251"/>
      <c r="H341" s="254">
        <v>4.704</v>
      </c>
      <c r="I341" s="255"/>
      <c r="J341" s="251"/>
      <c r="K341" s="251"/>
      <c r="L341" s="256"/>
      <c r="M341" s="257"/>
      <c r="N341" s="258"/>
      <c r="O341" s="258"/>
      <c r="P341" s="258"/>
      <c r="Q341" s="258"/>
      <c r="R341" s="258"/>
      <c r="S341" s="258"/>
      <c r="T341" s="25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0" t="s">
        <v>136</v>
      </c>
      <c r="AU341" s="260" t="s">
        <v>86</v>
      </c>
      <c r="AV341" s="14" t="s">
        <v>86</v>
      </c>
      <c r="AW341" s="14" t="s">
        <v>32</v>
      </c>
      <c r="AX341" s="14" t="s">
        <v>76</v>
      </c>
      <c r="AY341" s="260" t="s">
        <v>126</v>
      </c>
    </row>
    <row r="342" spans="1:51" s="14" customFormat="1" ht="12">
      <c r="A342" s="14"/>
      <c r="B342" s="250"/>
      <c r="C342" s="251"/>
      <c r="D342" s="241" t="s">
        <v>136</v>
      </c>
      <c r="E342" s="252" t="s">
        <v>1</v>
      </c>
      <c r="F342" s="253" t="s">
        <v>398</v>
      </c>
      <c r="G342" s="251"/>
      <c r="H342" s="254">
        <v>3.002</v>
      </c>
      <c r="I342" s="255"/>
      <c r="J342" s="251"/>
      <c r="K342" s="251"/>
      <c r="L342" s="256"/>
      <c r="M342" s="257"/>
      <c r="N342" s="258"/>
      <c r="O342" s="258"/>
      <c r="P342" s="258"/>
      <c r="Q342" s="258"/>
      <c r="R342" s="258"/>
      <c r="S342" s="258"/>
      <c r="T342" s="25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0" t="s">
        <v>136</v>
      </c>
      <c r="AU342" s="260" t="s">
        <v>86</v>
      </c>
      <c r="AV342" s="14" t="s">
        <v>86</v>
      </c>
      <c r="AW342" s="14" t="s">
        <v>32</v>
      </c>
      <c r="AX342" s="14" t="s">
        <v>76</v>
      </c>
      <c r="AY342" s="260" t="s">
        <v>126</v>
      </c>
    </row>
    <row r="343" spans="1:51" s="14" customFormat="1" ht="12">
      <c r="A343" s="14"/>
      <c r="B343" s="250"/>
      <c r="C343" s="251"/>
      <c r="D343" s="241" t="s">
        <v>136</v>
      </c>
      <c r="E343" s="252" t="s">
        <v>1</v>
      </c>
      <c r="F343" s="253" t="s">
        <v>399</v>
      </c>
      <c r="G343" s="251"/>
      <c r="H343" s="254">
        <v>0.794</v>
      </c>
      <c r="I343" s="255"/>
      <c r="J343" s="251"/>
      <c r="K343" s="251"/>
      <c r="L343" s="256"/>
      <c r="M343" s="257"/>
      <c r="N343" s="258"/>
      <c r="O343" s="258"/>
      <c r="P343" s="258"/>
      <c r="Q343" s="258"/>
      <c r="R343" s="258"/>
      <c r="S343" s="258"/>
      <c r="T343" s="25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0" t="s">
        <v>136</v>
      </c>
      <c r="AU343" s="260" t="s">
        <v>86</v>
      </c>
      <c r="AV343" s="14" t="s">
        <v>86</v>
      </c>
      <c r="AW343" s="14" t="s">
        <v>32</v>
      </c>
      <c r="AX343" s="14" t="s">
        <v>76</v>
      </c>
      <c r="AY343" s="260" t="s">
        <v>126</v>
      </c>
    </row>
    <row r="344" spans="1:51" s="15" customFormat="1" ht="12">
      <c r="A344" s="15"/>
      <c r="B344" s="261"/>
      <c r="C344" s="262"/>
      <c r="D344" s="241" t="s">
        <v>136</v>
      </c>
      <c r="E344" s="263" t="s">
        <v>1</v>
      </c>
      <c r="F344" s="264" t="s">
        <v>140</v>
      </c>
      <c r="G344" s="262"/>
      <c r="H344" s="265">
        <v>198.669</v>
      </c>
      <c r="I344" s="266"/>
      <c r="J344" s="262"/>
      <c r="K344" s="262"/>
      <c r="L344" s="267"/>
      <c r="M344" s="268"/>
      <c r="N344" s="269"/>
      <c r="O344" s="269"/>
      <c r="P344" s="269"/>
      <c r="Q344" s="269"/>
      <c r="R344" s="269"/>
      <c r="S344" s="269"/>
      <c r="T344" s="270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71" t="s">
        <v>136</v>
      </c>
      <c r="AU344" s="271" t="s">
        <v>86</v>
      </c>
      <c r="AV344" s="15" t="s">
        <v>132</v>
      </c>
      <c r="AW344" s="15" t="s">
        <v>32</v>
      </c>
      <c r="AX344" s="15" t="s">
        <v>84</v>
      </c>
      <c r="AY344" s="271" t="s">
        <v>126</v>
      </c>
    </row>
    <row r="345" spans="1:63" s="12" customFormat="1" ht="25.9" customHeight="1">
      <c r="A345" s="12"/>
      <c r="B345" s="204"/>
      <c r="C345" s="205"/>
      <c r="D345" s="206" t="s">
        <v>75</v>
      </c>
      <c r="E345" s="207" t="s">
        <v>207</v>
      </c>
      <c r="F345" s="207" t="s">
        <v>411</v>
      </c>
      <c r="G345" s="205"/>
      <c r="H345" s="205"/>
      <c r="I345" s="208"/>
      <c r="J345" s="209">
        <f>BK345</f>
        <v>0</v>
      </c>
      <c r="K345" s="205"/>
      <c r="L345" s="210"/>
      <c r="M345" s="211"/>
      <c r="N345" s="212"/>
      <c r="O345" s="212"/>
      <c r="P345" s="213">
        <f>P346+P358</f>
        <v>0</v>
      </c>
      <c r="Q345" s="212"/>
      <c r="R345" s="213">
        <f>R346+R358</f>
        <v>0.006762000000000001</v>
      </c>
      <c r="S345" s="212"/>
      <c r="T345" s="214">
        <f>T346+T358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5" t="s">
        <v>151</v>
      </c>
      <c r="AT345" s="216" t="s">
        <v>75</v>
      </c>
      <c r="AU345" s="216" t="s">
        <v>76</v>
      </c>
      <c r="AY345" s="215" t="s">
        <v>126</v>
      </c>
      <c r="BK345" s="217">
        <f>BK346+BK358</f>
        <v>0</v>
      </c>
    </row>
    <row r="346" spans="1:63" s="12" customFormat="1" ht="22.8" customHeight="1">
      <c r="A346" s="12"/>
      <c r="B346" s="204"/>
      <c r="C346" s="205"/>
      <c r="D346" s="206" t="s">
        <v>75</v>
      </c>
      <c r="E346" s="218" t="s">
        <v>412</v>
      </c>
      <c r="F346" s="218" t="s">
        <v>413</v>
      </c>
      <c r="G346" s="205"/>
      <c r="H346" s="205"/>
      <c r="I346" s="208"/>
      <c r="J346" s="219">
        <f>BK346</f>
        <v>0</v>
      </c>
      <c r="K346" s="205"/>
      <c r="L346" s="210"/>
      <c r="M346" s="211"/>
      <c r="N346" s="212"/>
      <c r="O346" s="212"/>
      <c r="P346" s="213">
        <f>SUM(P347:P357)</f>
        <v>0</v>
      </c>
      <c r="Q346" s="212"/>
      <c r="R346" s="213">
        <f>SUM(R347:R357)</f>
        <v>0</v>
      </c>
      <c r="S346" s="212"/>
      <c r="T346" s="214">
        <f>SUM(T347:T357)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15" t="s">
        <v>151</v>
      </c>
      <c r="AT346" s="216" t="s">
        <v>75</v>
      </c>
      <c r="AU346" s="216" t="s">
        <v>84</v>
      </c>
      <c r="AY346" s="215" t="s">
        <v>126</v>
      </c>
      <c r="BK346" s="217">
        <f>SUM(BK347:BK357)</f>
        <v>0</v>
      </c>
    </row>
    <row r="347" spans="1:65" s="2" customFormat="1" ht="16.5" customHeight="1">
      <c r="A347" s="39"/>
      <c r="B347" s="40"/>
      <c r="C347" s="220" t="s">
        <v>414</v>
      </c>
      <c r="D347" s="220" t="s">
        <v>128</v>
      </c>
      <c r="E347" s="221" t="s">
        <v>415</v>
      </c>
      <c r="F347" s="222" t="s">
        <v>416</v>
      </c>
      <c r="G347" s="223" t="s">
        <v>282</v>
      </c>
      <c r="H347" s="224">
        <v>80.5</v>
      </c>
      <c r="I347" s="225"/>
      <c r="J347" s="226">
        <f>ROUND(I347*H347,2)</f>
        <v>0</v>
      </c>
      <c r="K347" s="227"/>
      <c r="L347" s="45"/>
      <c r="M347" s="228" t="s">
        <v>1</v>
      </c>
      <c r="N347" s="229" t="s">
        <v>41</v>
      </c>
      <c r="O347" s="92"/>
      <c r="P347" s="230">
        <f>O347*H347</f>
        <v>0</v>
      </c>
      <c r="Q347" s="230">
        <v>0</v>
      </c>
      <c r="R347" s="230">
        <f>Q347*H347</f>
        <v>0</v>
      </c>
      <c r="S347" s="230">
        <v>0</v>
      </c>
      <c r="T347" s="231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2" t="s">
        <v>417</v>
      </c>
      <c r="AT347" s="232" t="s">
        <v>128</v>
      </c>
      <c r="AU347" s="232" t="s">
        <v>86</v>
      </c>
      <c r="AY347" s="18" t="s">
        <v>126</v>
      </c>
      <c r="BE347" s="233">
        <f>IF(N347="základní",J347,0)</f>
        <v>0</v>
      </c>
      <c r="BF347" s="233">
        <f>IF(N347="snížená",J347,0)</f>
        <v>0</v>
      </c>
      <c r="BG347" s="233">
        <f>IF(N347="zákl. přenesená",J347,0)</f>
        <v>0</v>
      </c>
      <c r="BH347" s="233">
        <f>IF(N347="sníž. přenesená",J347,0)</f>
        <v>0</v>
      </c>
      <c r="BI347" s="233">
        <f>IF(N347="nulová",J347,0)</f>
        <v>0</v>
      </c>
      <c r="BJ347" s="18" t="s">
        <v>84</v>
      </c>
      <c r="BK347" s="233">
        <f>ROUND(I347*H347,2)</f>
        <v>0</v>
      </c>
      <c r="BL347" s="18" t="s">
        <v>417</v>
      </c>
      <c r="BM347" s="232" t="s">
        <v>418</v>
      </c>
    </row>
    <row r="348" spans="1:47" s="2" customFormat="1" ht="12">
      <c r="A348" s="39"/>
      <c r="B348" s="40"/>
      <c r="C348" s="41"/>
      <c r="D348" s="234" t="s">
        <v>134</v>
      </c>
      <c r="E348" s="41"/>
      <c r="F348" s="235" t="s">
        <v>419</v>
      </c>
      <c r="G348" s="41"/>
      <c r="H348" s="41"/>
      <c r="I348" s="236"/>
      <c r="J348" s="41"/>
      <c r="K348" s="41"/>
      <c r="L348" s="45"/>
      <c r="M348" s="237"/>
      <c r="N348" s="238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134</v>
      </c>
      <c r="AU348" s="18" t="s">
        <v>86</v>
      </c>
    </row>
    <row r="349" spans="1:51" s="13" customFormat="1" ht="12">
      <c r="A349" s="13"/>
      <c r="B349" s="239"/>
      <c r="C349" s="240"/>
      <c r="D349" s="241" t="s">
        <v>136</v>
      </c>
      <c r="E349" s="242" t="s">
        <v>1</v>
      </c>
      <c r="F349" s="243" t="s">
        <v>284</v>
      </c>
      <c r="G349" s="240"/>
      <c r="H349" s="242" t="s">
        <v>1</v>
      </c>
      <c r="I349" s="244"/>
      <c r="J349" s="240"/>
      <c r="K349" s="240"/>
      <c r="L349" s="245"/>
      <c r="M349" s="246"/>
      <c r="N349" s="247"/>
      <c r="O349" s="247"/>
      <c r="P349" s="247"/>
      <c r="Q349" s="247"/>
      <c r="R349" s="247"/>
      <c r="S349" s="247"/>
      <c r="T349" s="24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9" t="s">
        <v>136</v>
      </c>
      <c r="AU349" s="249" t="s">
        <v>86</v>
      </c>
      <c r="AV349" s="13" t="s">
        <v>84</v>
      </c>
      <c r="AW349" s="13" t="s">
        <v>32</v>
      </c>
      <c r="AX349" s="13" t="s">
        <v>76</v>
      </c>
      <c r="AY349" s="249" t="s">
        <v>126</v>
      </c>
    </row>
    <row r="350" spans="1:51" s="13" customFormat="1" ht="12">
      <c r="A350" s="13"/>
      <c r="B350" s="239"/>
      <c r="C350" s="240"/>
      <c r="D350" s="241" t="s">
        <v>136</v>
      </c>
      <c r="E350" s="242" t="s">
        <v>1</v>
      </c>
      <c r="F350" s="243" t="s">
        <v>420</v>
      </c>
      <c r="G350" s="240"/>
      <c r="H350" s="242" t="s">
        <v>1</v>
      </c>
      <c r="I350" s="244"/>
      <c r="J350" s="240"/>
      <c r="K350" s="240"/>
      <c r="L350" s="245"/>
      <c r="M350" s="246"/>
      <c r="N350" s="247"/>
      <c r="O350" s="247"/>
      <c r="P350" s="247"/>
      <c r="Q350" s="247"/>
      <c r="R350" s="247"/>
      <c r="S350" s="247"/>
      <c r="T350" s="24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9" t="s">
        <v>136</v>
      </c>
      <c r="AU350" s="249" t="s">
        <v>86</v>
      </c>
      <c r="AV350" s="13" t="s">
        <v>84</v>
      </c>
      <c r="AW350" s="13" t="s">
        <v>32</v>
      </c>
      <c r="AX350" s="13" t="s">
        <v>76</v>
      </c>
      <c r="AY350" s="249" t="s">
        <v>126</v>
      </c>
    </row>
    <row r="351" spans="1:51" s="14" customFormat="1" ht="12">
      <c r="A351" s="14"/>
      <c r="B351" s="250"/>
      <c r="C351" s="251"/>
      <c r="D351" s="241" t="s">
        <v>136</v>
      </c>
      <c r="E351" s="252" t="s">
        <v>1</v>
      </c>
      <c r="F351" s="253" t="s">
        <v>286</v>
      </c>
      <c r="G351" s="251"/>
      <c r="H351" s="254">
        <v>80.5</v>
      </c>
      <c r="I351" s="255"/>
      <c r="J351" s="251"/>
      <c r="K351" s="251"/>
      <c r="L351" s="256"/>
      <c r="M351" s="257"/>
      <c r="N351" s="258"/>
      <c r="O351" s="258"/>
      <c r="P351" s="258"/>
      <c r="Q351" s="258"/>
      <c r="R351" s="258"/>
      <c r="S351" s="258"/>
      <c r="T351" s="25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0" t="s">
        <v>136</v>
      </c>
      <c r="AU351" s="260" t="s">
        <v>86</v>
      </c>
      <c r="AV351" s="14" t="s">
        <v>86</v>
      </c>
      <c r="AW351" s="14" t="s">
        <v>32</v>
      </c>
      <c r="AX351" s="14" t="s">
        <v>76</v>
      </c>
      <c r="AY351" s="260" t="s">
        <v>126</v>
      </c>
    </row>
    <row r="352" spans="1:51" s="15" customFormat="1" ht="12">
      <c r="A352" s="15"/>
      <c r="B352" s="261"/>
      <c r="C352" s="262"/>
      <c r="D352" s="241" t="s">
        <v>136</v>
      </c>
      <c r="E352" s="263" t="s">
        <v>1</v>
      </c>
      <c r="F352" s="264" t="s">
        <v>140</v>
      </c>
      <c r="G352" s="262"/>
      <c r="H352" s="265">
        <v>80.5</v>
      </c>
      <c r="I352" s="266"/>
      <c r="J352" s="262"/>
      <c r="K352" s="262"/>
      <c r="L352" s="267"/>
      <c r="M352" s="268"/>
      <c r="N352" s="269"/>
      <c r="O352" s="269"/>
      <c r="P352" s="269"/>
      <c r="Q352" s="269"/>
      <c r="R352" s="269"/>
      <c r="S352" s="269"/>
      <c r="T352" s="270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71" t="s">
        <v>136</v>
      </c>
      <c r="AU352" s="271" t="s">
        <v>86</v>
      </c>
      <c r="AV352" s="15" t="s">
        <v>132</v>
      </c>
      <c r="AW352" s="15" t="s">
        <v>32</v>
      </c>
      <c r="AX352" s="15" t="s">
        <v>84</v>
      </c>
      <c r="AY352" s="271" t="s">
        <v>126</v>
      </c>
    </row>
    <row r="353" spans="1:65" s="2" customFormat="1" ht="33" customHeight="1">
      <c r="A353" s="39"/>
      <c r="B353" s="40"/>
      <c r="C353" s="220" t="s">
        <v>421</v>
      </c>
      <c r="D353" s="220" t="s">
        <v>128</v>
      </c>
      <c r="E353" s="221" t="s">
        <v>422</v>
      </c>
      <c r="F353" s="222" t="s">
        <v>423</v>
      </c>
      <c r="G353" s="223" t="s">
        <v>309</v>
      </c>
      <c r="H353" s="224">
        <v>8</v>
      </c>
      <c r="I353" s="225"/>
      <c r="J353" s="226">
        <f>ROUND(I353*H353,2)</f>
        <v>0</v>
      </c>
      <c r="K353" s="227"/>
      <c r="L353" s="45"/>
      <c r="M353" s="228" t="s">
        <v>1</v>
      </c>
      <c r="N353" s="229" t="s">
        <v>41</v>
      </c>
      <c r="O353" s="92"/>
      <c r="P353" s="230">
        <f>O353*H353</f>
        <v>0</v>
      </c>
      <c r="Q353" s="230">
        <v>0</v>
      </c>
      <c r="R353" s="230">
        <f>Q353*H353</f>
        <v>0</v>
      </c>
      <c r="S353" s="230">
        <v>0</v>
      </c>
      <c r="T353" s="231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2" t="s">
        <v>417</v>
      </c>
      <c r="AT353" s="232" t="s">
        <v>128</v>
      </c>
      <c r="AU353" s="232" t="s">
        <v>86</v>
      </c>
      <c r="AY353" s="18" t="s">
        <v>126</v>
      </c>
      <c r="BE353" s="233">
        <f>IF(N353="základní",J353,0)</f>
        <v>0</v>
      </c>
      <c r="BF353" s="233">
        <f>IF(N353="snížená",J353,0)</f>
        <v>0</v>
      </c>
      <c r="BG353" s="233">
        <f>IF(N353="zákl. přenesená",J353,0)</f>
        <v>0</v>
      </c>
      <c r="BH353" s="233">
        <f>IF(N353="sníž. přenesená",J353,0)</f>
        <v>0</v>
      </c>
      <c r="BI353" s="233">
        <f>IF(N353="nulová",J353,0)</f>
        <v>0</v>
      </c>
      <c r="BJ353" s="18" t="s">
        <v>84</v>
      </c>
      <c r="BK353" s="233">
        <f>ROUND(I353*H353,2)</f>
        <v>0</v>
      </c>
      <c r="BL353" s="18" t="s">
        <v>417</v>
      </c>
      <c r="BM353" s="232" t="s">
        <v>424</v>
      </c>
    </row>
    <row r="354" spans="1:51" s="13" customFormat="1" ht="12">
      <c r="A354" s="13"/>
      <c r="B354" s="239"/>
      <c r="C354" s="240"/>
      <c r="D354" s="241" t="s">
        <v>136</v>
      </c>
      <c r="E354" s="242" t="s">
        <v>1</v>
      </c>
      <c r="F354" s="243" t="s">
        <v>284</v>
      </c>
      <c r="G354" s="240"/>
      <c r="H354" s="242" t="s">
        <v>1</v>
      </c>
      <c r="I354" s="244"/>
      <c r="J354" s="240"/>
      <c r="K354" s="240"/>
      <c r="L354" s="245"/>
      <c r="M354" s="246"/>
      <c r="N354" s="247"/>
      <c r="O354" s="247"/>
      <c r="P354" s="247"/>
      <c r="Q354" s="247"/>
      <c r="R354" s="247"/>
      <c r="S354" s="247"/>
      <c r="T354" s="24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9" t="s">
        <v>136</v>
      </c>
      <c r="AU354" s="249" t="s">
        <v>86</v>
      </c>
      <c r="AV354" s="13" t="s">
        <v>84</v>
      </c>
      <c r="AW354" s="13" t="s">
        <v>32</v>
      </c>
      <c r="AX354" s="13" t="s">
        <v>76</v>
      </c>
      <c r="AY354" s="249" t="s">
        <v>126</v>
      </c>
    </row>
    <row r="355" spans="1:51" s="13" customFormat="1" ht="12">
      <c r="A355" s="13"/>
      <c r="B355" s="239"/>
      <c r="C355" s="240"/>
      <c r="D355" s="241" t="s">
        <v>136</v>
      </c>
      <c r="E355" s="242" t="s">
        <v>1</v>
      </c>
      <c r="F355" s="243" t="s">
        <v>425</v>
      </c>
      <c r="G355" s="240"/>
      <c r="H355" s="242" t="s">
        <v>1</v>
      </c>
      <c r="I355" s="244"/>
      <c r="J355" s="240"/>
      <c r="K355" s="240"/>
      <c r="L355" s="245"/>
      <c r="M355" s="246"/>
      <c r="N355" s="247"/>
      <c r="O355" s="247"/>
      <c r="P355" s="247"/>
      <c r="Q355" s="247"/>
      <c r="R355" s="247"/>
      <c r="S355" s="247"/>
      <c r="T355" s="24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9" t="s">
        <v>136</v>
      </c>
      <c r="AU355" s="249" t="s">
        <v>86</v>
      </c>
      <c r="AV355" s="13" t="s">
        <v>84</v>
      </c>
      <c r="AW355" s="13" t="s">
        <v>32</v>
      </c>
      <c r="AX355" s="13" t="s">
        <v>76</v>
      </c>
      <c r="AY355" s="249" t="s">
        <v>126</v>
      </c>
    </row>
    <row r="356" spans="1:51" s="14" customFormat="1" ht="12">
      <c r="A356" s="14"/>
      <c r="B356" s="250"/>
      <c r="C356" s="251"/>
      <c r="D356" s="241" t="s">
        <v>136</v>
      </c>
      <c r="E356" s="252" t="s">
        <v>1</v>
      </c>
      <c r="F356" s="253" t="s">
        <v>426</v>
      </c>
      <c r="G356" s="251"/>
      <c r="H356" s="254">
        <v>8</v>
      </c>
      <c r="I356" s="255"/>
      <c r="J356" s="251"/>
      <c r="K356" s="251"/>
      <c r="L356" s="256"/>
      <c r="M356" s="257"/>
      <c r="N356" s="258"/>
      <c r="O356" s="258"/>
      <c r="P356" s="258"/>
      <c r="Q356" s="258"/>
      <c r="R356" s="258"/>
      <c r="S356" s="258"/>
      <c r="T356" s="25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0" t="s">
        <v>136</v>
      </c>
      <c r="AU356" s="260" t="s">
        <v>86</v>
      </c>
      <c r="AV356" s="14" t="s">
        <v>86</v>
      </c>
      <c r="AW356" s="14" t="s">
        <v>32</v>
      </c>
      <c r="AX356" s="14" t="s">
        <v>76</v>
      </c>
      <c r="AY356" s="260" t="s">
        <v>126</v>
      </c>
    </row>
    <row r="357" spans="1:51" s="15" customFormat="1" ht="12">
      <c r="A357" s="15"/>
      <c r="B357" s="261"/>
      <c r="C357" s="262"/>
      <c r="D357" s="241" t="s">
        <v>136</v>
      </c>
      <c r="E357" s="263" t="s">
        <v>1</v>
      </c>
      <c r="F357" s="264" t="s">
        <v>140</v>
      </c>
      <c r="G357" s="262"/>
      <c r="H357" s="265">
        <v>8</v>
      </c>
      <c r="I357" s="266"/>
      <c r="J357" s="262"/>
      <c r="K357" s="262"/>
      <c r="L357" s="267"/>
      <c r="M357" s="268"/>
      <c r="N357" s="269"/>
      <c r="O357" s="269"/>
      <c r="P357" s="269"/>
      <c r="Q357" s="269"/>
      <c r="R357" s="269"/>
      <c r="S357" s="269"/>
      <c r="T357" s="270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71" t="s">
        <v>136</v>
      </c>
      <c r="AU357" s="271" t="s">
        <v>86</v>
      </c>
      <c r="AV357" s="15" t="s">
        <v>132</v>
      </c>
      <c r="AW357" s="15" t="s">
        <v>32</v>
      </c>
      <c r="AX357" s="15" t="s">
        <v>84</v>
      </c>
      <c r="AY357" s="271" t="s">
        <v>126</v>
      </c>
    </row>
    <row r="358" spans="1:63" s="12" customFormat="1" ht="22.8" customHeight="1">
      <c r="A358" s="12"/>
      <c r="B358" s="204"/>
      <c r="C358" s="205"/>
      <c r="D358" s="206" t="s">
        <v>75</v>
      </c>
      <c r="E358" s="218" t="s">
        <v>427</v>
      </c>
      <c r="F358" s="218" t="s">
        <v>428</v>
      </c>
      <c r="G358" s="205"/>
      <c r="H358" s="205"/>
      <c r="I358" s="208"/>
      <c r="J358" s="219">
        <f>BK358</f>
        <v>0</v>
      </c>
      <c r="K358" s="205"/>
      <c r="L358" s="210"/>
      <c r="M358" s="211"/>
      <c r="N358" s="212"/>
      <c r="O358" s="212"/>
      <c r="P358" s="213">
        <f>SUM(P359:P411)</f>
        <v>0</v>
      </c>
      <c r="Q358" s="212"/>
      <c r="R358" s="213">
        <f>SUM(R359:R411)</f>
        <v>0.006762000000000001</v>
      </c>
      <c r="S358" s="212"/>
      <c r="T358" s="214">
        <f>SUM(T359:T411)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15" t="s">
        <v>151</v>
      </c>
      <c r="AT358" s="216" t="s">
        <v>75</v>
      </c>
      <c r="AU358" s="216" t="s">
        <v>84</v>
      </c>
      <c r="AY358" s="215" t="s">
        <v>126</v>
      </c>
      <c r="BK358" s="217">
        <f>SUM(BK359:BK411)</f>
        <v>0</v>
      </c>
    </row>
    <row r="359" spans="1:65" s="2" customFormat="1" ht="24.15" customHeight="1">
      <c r="A359" s="39"/>
      <c r="B359" s="40"/>
      <c r="C359" s="220" t="s">
        <v>429</v>
      </c>
      <c r="D359" s="220" t="s">
        <v>128</v>
      </c>
      <c r="E359" s="221" t="s">
        <v>430</v>
      </c>
      <c r="F359" s="222" t="s">
        <v>431</v>
      </c>
      <c r="G359" s="223" t="s">
        <v>131</v>
      </c>
      <c r="H359" s="224">
        <v>64.4</v>
      </c>
      <c r="I359" s="225"/>
      <c r="J359" s="226">
        <f>ROUND(I359*H359,2)</f>
        <v>0</v>
      </c>
      <c r="K359" s="227"/>
      <c r="L359" s="45"/>
      <c r="M359" s="228" t="s">
        <v>1</v>
      </c>
      <c r="N359" s="229" t="s">
        <v>41</v>
      </c>
      <c r="O359" s="92"/>
      <c r="P359" s="230">
        <f>O359*H359</f>
        <v>0</v>
      </c>
      <c r="Q359" s="230">
        <v>0</v>
      </c>
      <c r="R359" s="230">
        <f>Q359*H359</f>
        <v>0</v>
      </c>
      <c r="S359" s="230">
        <v>0</v>
      </c>
      <c r="T359" s="231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2" t="s">
        <v>417</v>
      </c>
      <c r="AT359" s="232" t="s">
        <v>128</v>
      </c>
      <c r="AU359" s="232" t="s">
        <v>86</v>
      </c>
      <c r="AY359" s="18" t="s">
        <v>126</v>
      </c>
      <c r="BE359" s="233">
        <f>IF(N359="základní",J359,0)</f>
        <v>0</v>
      </c>
      <c r="BF359" s="233">
        <f>IF(N359="snížená",J359,0)</f>
        <v>0</v>
      </c>
      <c r="BG359" s="233">
        <f>IF(N359="zákl. přenesená",J359,0)</f>
        <v>0</v>
      </c>
      <c r="BH359" s="233">
        <f>IF(N359="sníž. přenesená",J359,0)</f>
        <v>0</v>
      </c>
      <c r="BI359" s="233">
        <f>IF(N359="nulová",J359,0)</f>
        <v>0</v>
      </c>
      <c r="BJ359" s="18" t="s">
        <v>84</v>
      </c>
      <c r="BK359" s="233">
        <f>ROUND(I359*H359,2)</f>
        <v>0</v>
      </c>
      <c r="BL359" s="18" t="s">
        <v>417</v>
      </c>
      <c r="BM359" s="232" t="s">
        <v>432</v>
      </c>
    </row>
    <row r="360" spans="1:47" s="2" customFormat="1" ht="12">
      <c r="A360" s="39"/>
      <c r="B360" s="40"/>
      <c r="C360" s="41"/>
      <c r="D360" s="234" t="s">
        <v>134</v>
      </c>
      <c r="E360" s="41"/>
      <c r="F360" s="235" t="s">
        <v>433</v>
      </c>
      <c r="G360" s="41"/>
      <c r="H360" s="41"/>
      <c r="I360" s="236"/>
      <c r="J360" s="41"/>
      <c r="K360" s="41"/>
      <c r="L360" s="45"/>
      <c r="M360" s="237"/>
      <c r="N360" s="238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134</v>
      </c>
      <c r="AU360" s="18" t="s">
        <v>86</v>
      </c>
    </row>
    <row r="361" spans="1:51" s="13" customFormat="1" ht="12">
      <c r="A361" s="13"/>
      <c r="B361" s="239"/>
      <c r="C361" s="240"/>
      <c r="D361" s="241" t="s">
        <v>136</v>
      </c>
      <c r="E361" s="242" t="s">
        <v>1</v>
      </c>
      <c r="F361" s="243" t="s">
        <v>284</v>
      </c>
      <c r="G361" s="240"/>
      <c r="H361" s="242" t="s">
        <v>1</v>
      </c>
      <c r="I361" s="244"/>
      <c r="J361" s="240"/>
      <c r="K361" s="240"/>
      <c r="L361" s="245"/>
      <c r="M361" s="246"/>
      <c r="N361" s="247"/>
      <c r="O361" s="247"/>
      <c r="P361" s="247"/>
      <c r="Q361" s="247"/>
      <c r="R361" s="247"/>
      <c r="S361" s="247"/>
      <c r="T361" s="24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9" t="s">
        <v>136</v>
      </c>
      <c r="AU361" s="249" t="s">
        <v>86</v>
      </c>
      <c r="AV361" s="13" t="s">
        <v>84</v>
      </c>
      <c r="AW361" s="13" t="s">
        <v>32</v>
      </c>
      <c r="AX361" s="13" t="s">
        <v>76</v>
      </c>
      <c r="AY361" s="249" t="s">
        <v>126</v>
      </c>
    </row>
    <row r="362" spans="1:51" s="13" customFormat="1" ht="12">
      <c r="A362" s="13"/>
      <c r="B362" s="239"/>
      <c r="C362" s="240"/>
      <c r="D362" s="241" t="s">
        <v>136</v>
      </c>
      <c r="E362" s="242" t="s">
        <v>1</v>
      </c>
      <c r="F362" s="243" t="s">
        <v>434</v>
      </c>
      <c r="G362" s="240"/>
      <c r="H362" s="242" t="s">
        <v>1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9" t="s">
        <v>136</v>
      </c>
      <c r="AU362" s="249" t="s">
        <v>86</v>
      </c>
      <c r="AV362" s="13" t="s">
        <v>84</v>
      </c>
      <c r="AW362" s="13" t="s">
        <v>32</v>
      </c>
      <c r="AX362" s="13" t="s">
        <v>76</v>
      </c>
      <c r="AY362" s="249" t="s">
        <v>126</v>
      </c>
    </row>
    <row r="363" spans="1:51" s="14" customFormat="1" ht="12">
      <c r="A363" s="14"/>
      <c r="B363" s="250"/>
      <c r="C363" s="251"/>
      <c r="D363" s="241" t="s">
        <v>136</v>
      </c>
      <c r="E363" s="252" t="s">
        <v>1</v>
      </c>
      <c r="F363" s="253" t="s">
        <v>435</v>
      </c>
      <c r="G363" s="251"/>
      <c r="H363" s="254">
        <v>64.4</v>
      </c>
      <c r="I363" s="255"/>
      <c r="J363" s="251"/>
      <c r="K363" s="251"/>
      <c r="L363" s="256"/>
      <c r="M363" s="257"/>
      <c r="N363" s="258"/>
      <c r="O363" s="258"/>
      <c r="P363" s="258"/>
      <c r="Q363" s="258"/>
      <c r="R363" s="258"/>
      <c r="S363" s="258"/>
      <c r="T363" s="259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0" t="s">
        <v>136</v>
      </c>
      <c r="AU363" s="260" t="s">
        <v>86</v>
      </c>
      <c r="AV363" s="14" t="s">
        <v>86</v>
      </c>
      <c r="AW363" s="14" t="s">
        <v>32</v>
      </c>
      <c r="AX363" s="14" t="s">
        <v>76</v>
      </c>
      <c r="AY363" s="260" t="s">
        <v>126</v>
      </c>
    </row>
    <row r="364" spans="1:51" s="15" customFormat="1" ht="12">
      <c r="A364" s="15"/>
      <c r="B364" s="261"/>
      <c r="C364" s="262"/>
      <c r="D364" s="241" t="s">
        <v>136</v>
      </c>
      <c r="E364" s="263" t="s">
        <v>1</v>
      </c>
      <c r="F364" s="264" t="s">
        <v>140</v>
      </c>
      <c r="G364" s="262"/>
      <c r="H364" s="265">
        <v>64.4</v>
      </c>
      <c r="I364" s="266"/>
      <c r="J364" s="262"/>
      <c r="K364" s="262"/>
      <c r="L364" s="267"/>
      <c r="M364" s="268"/>
      <c r="N364" s="269"/>
      <c r="O364" s="269"/>
      <c r="P364" s="269"/>
      <c r="Q364" s="269"/>
      <c r="R364" s="269"/>
      <c r="S364" s="269"/>
      <c r="T364" s="270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71" t="s">
        <v>136</v>
      </c>
      <c r="AU364" s="271" t="s">
        <v>86</v>
      </c>
      <c r="AV364" s="15" t="s">
        <v>132</v>
      </c>
      <c r="AW364" s="15" t="s">
        <v>32</v>
      </c>
      <c r="AX364" s="15" t="s">
        <v>84</v>
      </c>
      <c r="AY364" s="271" t="s">
        <v>126</v>
      </c>
    </row>
    <row r="365" spans="1:65" s="2" customFormat="1" ht="24.15" customHeight="1">
      <c r="A365" s="39"/>
      <c r="B365" s="40"/>
      <c r="C365" s="220" t="s">
        <v>436</v>
      </c>
      <c r="D365" s="220" t="s">
        <v>128</v>
      </c>
      <c r="E365" s="221" t="s">
        <v>437</v>
      </c>
      <c r="F365" s="222" t="s">
        <v>438</v>
      </c>
      <c r="G365" s="223" t="s">
        <v>282</v>
      </c>
      <c r="H365" s="224">
        <v>80.5</v>
      </c>
      <c r="I365" s="225"/>
      <c r="J365" s="226">
        <f>ROUND(I365*H365,2)</f>
        <v>0</v>
      </c>
      <c r="K365" s="227"/>
      <c r="L365" s="45"/>
      <c r="M365" s="228" t="s">
        <v>1</v>
      </c>
      <c r="N365" s="229" t="s">
        <v>41</v>
      </c>
      <c r="O365" s="92"/>
      <c r="P365" s="230">
        <f>O365*H365</f>
        <v>0</v>
      </c>
      <c r="Q365" s="230">
        <v>0</v>
      </c>
      <c r="R365" s="230">
        <f>Q365*H365</f>
        <v>0</v>
      </c>
      <c r="S365" s="230">
        <v>0</v>
      </c>
      <c r="T365" s="231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2" t="s">
        <v>417</v>
      </c>
      <c r="AT365" s="232" t="s">
        <v>128</v>
      </c>
      <c r="AU365" s="232" t="s">
        <v>86</v>
      </c>
      <c r="AY365" s="18" t="s">
        <v>126</v>
      </c>
      <c r="BE365" s="233">
        <f>IF(N365="základní",J365,0)</f>
        <v>0</v>
      </c>
      <c r="BF365" s="233">
        <f>IF(N365="snížená",J365,0)</f>
        <v>0</v>
      </c>
      <c r="BG365" s="233">
        <f>IF(N365="zákl. přenesená",J365,0)</f>
        <v>0</v>
      </c>
      <c r="BH365" s="233">
        <f>IF(N365="sníž. přenesená",J365,0)</f>
        <v>0</v>
      </c>
      <c r="BI365" s="233">
        <f>IF(N365="nulová",J365,0)</f>
        <v>0</v>
      </c>
      <c r="BJ365" s="18" t="s">
        <v>84</v>
      </c>
      <c r="BK365" s="233">
        <f>ROUND(I365*H365,2)</f>
        <v>0</v>
      </c>
      <c r="BL365" s="18" t="s">
        <v>417</v>
      </c>
      <c r="BM365" s="232" t="s">
        <v>439</v>
      </c>
    </row>
    <row r="366" spans="1:47" s="2" customFormat="1" ht="12">
      <c r="A366" s="39"/>
      <c r="B366" s="40"/>
      <c r="C366" s="41"/>
      <c r="D366" s="234" t="s">
        <v>134</v>
      </c>
      <c r="E366" s="41"/>
      <c r="F366" s="235" t="s">
        <v>440</v>
      </c>
      <c r="G366" s="41"/>
      <c r="H366" s="41"/>
      <c r="I366" s="236"/>
      <c r="J366" s="41"/>
      <c r="K366" s="41"/>
      <c r="L366" s="45"/>
      <c r="M366" s="237"/>
      <c r="N366" s="238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134</v>
      </c>
      <c r="AU366" s="18" t="s">
        <v>86</v>
      </c>
    </row>
    <row r="367" spans="1:51" s="13" customFormat="1" ht="12">
      <c r="A367" s="13"/>
      <c r="B367" s="239"/>
      <c r="C367" s="240"/>
      <c r="D367" s="241" t="s">
        <v>136</v>
      </c>
      <c r="E367" s="242" t="s">
        <v>1</v>
      </c>
      <c r="F367" s="243" t="s">
        <v>284</v>
      </c>
      <c r="G367" s="240"/>
      <c r="H367" s="242" t="s">
        <v>1</v>
      </c>
      <c r="I367" s="244"/>
      <c r="J367" s="240"/>
      <c r="K367" s="240"/>
      <c r="L367" s="245"/>
      <c r="M367" s="246"/>
      <c r="N367" s="247"/>
      <c r="O367" s="247"/>
      <c r="P367" s="247"/>
      <c r="Q367" s="247"/>
      <c r="R367" s="247"/>
      <c r="S367" s="247"/>
      <c r="T367" s="24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9" t="s">
        <v>136</v>
      </c>
      <c r="AU367" s="249" t="s">
        <v>86</v>
      </c>
      <c r="AV367" s="13" t="s">
        <v>84</v>
      </c>
      <c r="AW367" s="13" t="s">
        <v>32</v>
      </c>
      <c r="AX367" s="13" t="s">
        <v>76</v>
      </c>
      <c r="AY367" s="249" t="s">
        <v>126</v>
      </c>
    </row>
    <row r="368" spans="1:51" s="13" customFormat="1" ht="12">
      <c r="A368" s="13"/>
      <c r="B368" s="239"/>
      <c r="C368" s="240"/>
      <c r="D368" s="241" t="s">
        <v>136</v>
      </c>
      <c r="E368" s="242" t="s">
        <v>1</v>
      </c>
      <c r="F368" s="243" t="s">
        <v>441</v>
      </c>
      <c r="G368" s="240"/>
      <c r="H368" s="242" t="s">
        <v>1</v>
      </c>
      <c r="I368" s="244"/>
      <c r="J368" s="240"/>
      <c r="K368" s="240"/>
      <c r="L368" s="245"/>
      <c r="M368" s="246"/>
      <c r="N368" s="247"/>
      <c r="O368" s="247"/>
      <c r="P368" s="247"/>
      <c r="Q368" s="247"/>
      <c r="R368" s="247"/>
      <c r="S368" s="247"/>
      <c r="T368" s="24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9" t="s">
        <v>136</v>
      </c>
      <c r="AU368" s="249" t="s">
        <v>86</v>
      </c>
      <c r="AV368" s="13" t="s">
        <v>84</v>
      </c>
      <c r="AW368" s="13" t="s">
        <v>32</v>
      </c>
      <c r="AX368" s="13" t="s">
        <v>76</v>
      </c>
      <c r="AY368" s="249" t="s">
        <v>126</v>
      </c>
    </row>
    <row r="369" spans="1:51" s="14" customFormat="1" ht="12">
      <c r="A369" s="14"/>
      <c r="B369" s="250"/>
      <c r="C369" s="251"/>
      <c r="D369" s="241" t="s">
        <v>136</v>
      </c>
      <c r="E369" s="252" t="s">
        <v>1</v>
      </c>
      <c r="F369" s="253" t="s">
        <v>286</v>
      </c>
      <c r="G369" s="251"/>
      <c r="H369" s="254">
        <v>80.5</v>
      </c>
      <c r="I369" s="255"/>
      <c r="J369" s="251"/>
      <c r="K369" s="251"/>
      <c r="L369" s="256"/>
      <c r="M369" s="257"/>
      <c r="N369" s="258"/>
      <c r="O369" s="258"/>
      <c r="P369" s="258"/>
      <c r="Q369" s="258"/>
      <c r="R369" s="258"/>
      <c r="S369" s="258"/>
      <c r="T369" s="259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0" t="s">
        <v>136</v>
      </c>
      <c r="AU369" s="260" t="s">
        <v>86</v>
      </c>
      <c r="AV369" s="14" t="s">
        <v>86</v>
      </c>
      <c r="AW369" s="14" t="s">
        <v>32</v>
      </c>
      <c r="AX369" s="14" t="s">
        <v>76</v>
      </c>
      <c r="AY369" s="260" t="s">
        <v>126</v>
      </c>
    </row>
    <row r="370" spans="1:51" s="15" customFormat="1" ht="12">
      <c r="A370" s="15"/>
      <c r="B370" s="261"/>
      <c r="C370" s="262"/>
      <c r="D370" s="241" t="s">
        <v>136</v>
      </c>
      <c r="E370" s="263" t="s">
        <v>1</v>
      </c>
      <c r="F370" s="264" t="s">
        <v>140</v>
      </c>
      <c r="G370" s="262"/>
      <c r="H370" s="265">
        <v>80.5</v>
      </c>
      <c r="I370" s="266"/>
      <c r="J370" s="262"/>
      <c r="K370" s="262"/>
      <c r="L370" s="267"/>
      <c r="M370" s="268"/>
      <c r="N370" s="269"/>
      <c r="O370" s="269"/>
      <c r="P370" s="269"/>
      <c r="Q370" s="269"/>
      <c r="R370" s="269"/>
      <c r="S370" s="269"/>
      <c r="T370" s="270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71" t="s">
        <v>136</v>
      </c>
      <c r="AU370" s="271" t="s">
        <v>86</v>
      </c>
      <c r="AV370" s="15" t="s">
        <v>132</v>
      </c>
      <c r="AW370" s="15" t="s">
        <v>32</v>
      </c>
      <c r="AX370" s="15" t="s">
        <v>84</v>
      </c>
      <c r="AY370" s="271" t="s">
        <v>126</v>
      </c>
    </row>
    <row r="371" spans="1:65" s="2" customFormat="1" ht="24.15" customHeight="1">
      <c r="A371" s="39"/>
      <c r="B371" s="40"/>
      <c r="C371" s="220" t="s">
        <v>442</v>
      </c>
      <c r="D371" s="220" t="s">
        <v>128</v>
      </c>
      <c r="E371" s="221" t="s">
        <v>443</v>
      </c>
      <c r="F371" s="222" t="s">
        <v>444</v>
      </c>
      <c r="G371" s="223" t="s">
        <v>282</v>
      </c>
      <c r="H371" s="224">
        <v>80.5</v>
      </c>
      <c r="I371" s="225"/>
      <c r="J371" s="226">
        <f>ROUND(I371*H371,2)</f>
        <v>0</v>
      </c>
      <c r="K371" s="227"/>
      <c r="L371" s="45"/>
      <c r="M371" s="228" t="s">
        <v>1</v>
      </c>
      <c r="N371" s="229" t="s">
        <v>41</v>
      </c>
      <c r="O371" s="92"/>
      <c r="P371" s="230">
        <f>O371*H371</f>
        <v>0</v>
      </c>
      <c r="Q371" s="230">
        <v>0</v>
      </c>
      <c r="R371" s="230">
        <f>Q371*H371</f>
        <v>0</v>
      </c>
      <c r="S371" s="230">
        <v>0</v>
      </c>
      <c r="T371" s="231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2" t="s">
        <v>417</v>
      </c>
      <c r="AT371" s="232" t="s">
        <v>128</v>
      </c>
      <c r="AU371" s="232" t="s">
        <v>86</v>
      </c>
      <c r="AY371" s="18" t="s">
        <v>126</v>
      </c>
      <c r="BE371" s="233">
        <f>IF(N371="základní",J371,0)</f>
        <v>0</v>
      </c>
      <c r="BF371" s="233">
        <f>IF(N371="snížená",J371,0)</f>
        <v>0</v>
      </c>
      <c r="BG371" s="233">
        <f>IF(N371="zákl. přenesená",J371,0)</f>
        <v>0</v>
      </c>
      <c r="BH371" s="233">
        <f>IF(N371="sníž. přenesená",J371,0)</f>
        <v>0</v>
      </c>
      <c r="BI371" s="233">
        <f>IF(N371="nulová",J371,0)</f>
        <v>0</v>
      </c>
      <c r="BJ371" s="18" t="s">
        <v>84</v>
      </c>
      <c r="BK371" s="233">
        <f>ROUND(I371*H371,2)</f>
        <v>0</v>
      </c>
      <c r="BL371" s="18" t="s">
        <v>417</v>
      </c>
      <c r="BM371" s="232" t="s">
        <v>445</v>
      </c>
    </row>
    <row r="372" spans="1:47" s="2" customFormat="1" ht="12">
      <c r="A372" s="39"/>
      <c r="B372" s="40"/>
      <c r="C372" s="41"/>
      <c r="D372" s="234" t="s">
        <v>134</v>
      </c>
      <c r="E372" s="41"/>
      <c r="F372" s="235" t="s">
        <v>446</v>
      </c>
      <c r="G372" s="41"/>
      <c r="H372" s="41"/>
      <c r="I372" s="236"/>
      <c r="J372" s="41"/>
      <c r="K372" s="41"/>
      <c r="L372" s="45"/>
      <c r="M372" s="237"/>
      <c r="N372" s="238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134</v>
      </c>
      <c r="AU372" s="18" t="s">
        <v>86</v>
      </c>
    </row>
    <row r="373" spans="1:51" s="13" customFormat="1" ht="12">
      <c r="A373" s="13"/>
      <c r="B373" s="239"/>
      <c r="C373" s="240"/>
      <c r="D373" s="241" t="s">
        <v>136</v>
      </c>
      <c r="E373" s="242" t="s">
        <v>1</v>
      </c>
      <c r="F373" s="243" t="s">
        <v>284</v>
      </c>
      <c r="G373" s="240"/>
      <c r="H373" s="242" t="s">
        <v>1</v>
      </c>
      <c r="I373" s="244"/>
      <c r="J373" s="240"/>
      <c r="K373" s="240"/>
      <c r="L373" s="245"/>
      <c r="M373" s="246"/>
      <c r="N373" s="247"/>
      <c r="O373" s="247"/>
      <c r="P373" s="247"/>
      <c r="Q373" s="247"/>
      <c r="R373" s="247"/>
      <c r="S373" s="247"/>
      <c r="T373" s="24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9" t="s">
        <v>136</v>
      </c>
      <c r="AU373" s="249" t="s">
        <v>86</v>
      </c>
      <c r="AV373" s="13" t="s">
        <v>84</v>
      </c>
      <c r="AW373" s="13" t="s">
        <v>32</v>
      </c>
      <c r="AX373" s="13" t="s">
        <v>76</v>
      </c>
      <c r="AY373" s="249" t="s">
        <v>126</v>
      </c>
    </row>
    <row r="374" spans="1:51" s="13" customFormat="1" ht="12">
      <c r="A374" s="13"/>
      <c r="B374" s="239"/>
      <c r="C374" s="240"/>
      <c r="D374" s="241" t="s">
        <v>136</v>
      </c>
      <c r="E374" s="242" t="s">
        <v>1</v>
      </c>
      <c r="F374" s="243" t="s">
        <v>447</v>
      </c>
      <c r="G374" s="240"/>
      <c r="H374" s="242" t="s">
        <v>1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9" t="s">
        <v>136</v>
      </c>
      <c r="AU374" s="249" t="s">
        <v>86</v>
      </c>
      <c r="AV374" s="13" t="s">
        <v>84</v>
      </c>
      <c r="AW374" s="13" t="s">
        <v>32</v>
      </c>
      <c r="AX374" s="13" t="s">
        <v>76</v>
      </c>
      <c r="AY374" s="249" t="s">
        <v>126</v>
      </c>
    </row>
    <row r="375" spans="1:51" s="14" customFormat="1" ht="12">
      <c r="A375" s="14"/>
      <c r="B375" s="250"/>
      <c r="C375" s="251"/>
      <c r="D375" s="241" t="s">
        <v>136</v>
      </c>
      <c r="E375" s="252" t="s">
        <v>1</v>
      </c>
      <c r="F375" s="253" t="s">
        <v>286</v>
      </c>
      <c r="G375" s="251"/>
      <c r="H375" s="254">
        <v>80.5</v>
      </c>
      <c r="I375" s="255"/>
      <c r="J375" s="251"/>
      <c r="K375" s="251"/>
      <c r="L375" s="256"/>
      <c r="M375" s="257"/>
      <c r="N375" s="258"/>
      <c r="O375" s="258"/>
      <c r="P375" s="258"/>
      <c r="Q375" s="258"/>
      <c r="R375" s="258"/>
      <c r="S375" s="258"/>
      <c r="T375" s="25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0" t="s">
        <v>136</v>
      </c>
      <c r="AU375" s="260" t="s">
        <v>86</v>
      </c>
      <c r="AV375" s="14" t="s">
        <v>86</v>
      </c>
      <c r="AW375" s="14" t="s">
        <v>32</v>
      </c>
      <c r="AX375" s="14" t="s">
        <v>76</v>
      </c>
      <c r="AY375" s="260" t="s">
        <v>126</v>
      </c>
    </row>
    <row r="376" spans="1:51" s="15" customFormat="1" ht="12">
      <c r="A376" s="15"/>
      <c r="B376" s="261"/>
      <c r="C376" s="262"/>
      <c r="D376" s="241" t="s">
        <v>136</v>
      </c>
      <c r="E376" s="263" t="s">
        <v>1</v>
      </c>
      <c r="F376" s="264" t="s">
        <v>140</v>
      </c>
      <c r="G376" s="262"/>
      <c r="H376" s="265">
        <v>80.5</v>
      </c>
      <c r="I376" s="266"/>
      <c r="J376" s="262"/>
      <c r="K376" s="262"/>
      <c r="L376" s="267"/>
      <c r="M376" s="268"/>
      <c r="N376" s="269"/>
      <c r="O376" s="269"/>
      <c r="P376" s="269"/>
      <c r="Q376" s="269"/>
      <c r="R376" s="269"/>
      <c r="S376" s="269"/>
      <c r="T376" s="270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71" t="s">
        <v>136</v>
      </c>
      <c r="AU376" s="271" t="s">
        <v>86</v>
      </c>
      <c r="AV376" s="15" t="s">
        <v>132</v>
      </c>
      <c r="AW376" s="15" t="s">
        <v>32</v>
      </c>
      <c r="AX376" s="15" t="s">
        <v>84</v>
      </c>
      <c r="AY376" s="271" t="s">
        <v>126</v>
      </c>
    </row>
    <row r="377" spans="1:65" s="2" customFormat="1" ht="37.8" customHeight="1">
      <c r="A377" s="39"/>
      <c r="B377" s="40"/>
      <c r="C377" s="220" t="s">
        <v>448</v>
      </c>
      <c r="D377" s="220" t="s">
        <v>128</v>
      </c>
      <c r="E377" s="221" t="s">
        <v>449</v>
      </c>
      <c r="F377" s="222" t="s">
        <v>450</v>
      </c>
      <c r="G377" s="223" t="s">
        <v>154</v>
      </c>
      <c r="H377" s="224">
        <v>2.818</v>
      </c>
      <c r="I377" s="225"/>
      <c r="J377" s="226">
        <f>ROUND(I377*H377,2)</f>
        <v>0</v>
      </c>
      <c r="K377" s="227"/>
      <c r="L377" s="45"/>
      <c r="M377" s="228" t="s">
        <v>1</v>
      </c>
      <c r="N377" s="229" t="s">
        <v>41</v>
      </c>
      <c r="O377" s="92"/>
      <c r="P377" s="230">
        <f>O377*H377</f>
        <v>0</v>
      </c>
      <c r="Q377" s="230">
        <v>0</v>
      </c>
      <c r="R377" s="230">
        <f>Q377*H377</f>
        <v>0</v>
      </c>
      <c r="S377" s="230">
        <v>0</v>
      </c>
      <c r="T377" s="231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2" t="s">
        <v>417</v>
      </c>
      <c r="AT377" s="232" t="s">
        <v>128</v>
      </c>
      <c r="AU377" s="232" t="s">
        <v>86</v>
      </c>
      <c r="AY377" s="18" t="s">
        <v>126</v>
      </c>
      <c r="BE377" s="233">
        <f>IF(N377="základní",J377,0)</f>
        <v>0</v>
      </c>
      <c r="BF377" s="233">
        <f>IF(N377="snížená",J377,0)</f>
        <v>0</v>
      </c>
      <c r="BG377" s="233">
        <f>IF(N377="zákl. přenesená",J377,0)</f>
        <v>0</v>
      </c>
      <c r="BH377" s="233">
        <f>IF(N377="sníž. přenesená",J377,0)</f>
        <v>0</v>
      </c>
      <c r="BI377" s="233">
        <f>IF(N377="nulová",J377,0)</f>
        <v>0</v>
      </c>
      <c r="BJ377" s="18" t="s">
        <v>84</v>
      </c>
      <c r="BK377" s="233">
        <f>ROUND(I377*H377,2)</f>
        <v>0</v>
      </c>
      <c r="BL377" s="18" t="s">
        <v>417</v>
      </c>
      <c r="BM377" s="232" t="s">
        <v>451</v>
      </c>
    </row>
    <row r="378" spans="1:47" s="2" customFormat="1" ht="12">
      <c r="A378" s="39"/>
      <c r="B378" s="40"/>
      <c r="C378" s="41"/>
      <c r="D378" s="234" t="s">
        <v>134</v>
      </c>
      <c r="E378" s="41"/>
      <c r="F378" s="235" t="s">
        <v>452</v>
      </c>
      <c r="G378" s="41"/>
      <c r="H378" s="41"/>
      <c r="I378" s="236"/>
      <c r="J378" s="41"/>
      <c r="K378" s="41"/>
      <c r="L378" s="45"/>
      <c r="M378" s="237"/>
      <c r="N378" s="238"/>
      <c r="O378" s="92"/>
      <c r="P378" s="92"/>
      <c r="Q378" s="92"/>
      <c r="R378" s="92"/>
      <c r="S378" s="92"/>
      <c r="T378" s="9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134</v>
      </c>
      <c r="AU378" s="18" t="s">
        <v>86</v>
      </c>
    </row>
    <row r="379" spans="1:51" s="13" customFormat="1" ht="12">
      <c r="A379" s="13"/>
      <c r="B379" s="239"/>
      <c r="C379" s="240"/>
      <c r="D379" s="241" t="s">
        <v>136</v>
      </c>
      <c r="E379" s="242" t="s">
        <v>1</v>
      </c>
      <c r="F379" s="243" t="s">
        <v>175</v>
      </c>
      <c r="G379" s="240"/>
      <c r="H379" s="242" t="s">
        <v>1</v>
      </c>
      <c r="I379" s="244"/>
      <c r="J379" s="240"/>
      <c r="K379" s="240"/>
      <c r="L379" s="245"/>
      <c r="M379" s="246"/>
      <c r="N379" s="247"/>
      <c r="O379" s="247"/>
      <c r="P379" s="247"/>
      <c r="Q379" s="247"/>
      <c r="R379" s="247"/>
      <c r="S379" s="247"/>
      <c r="T379" s="24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9" t="s">
        <v>136</v>
      </c>
      <c r="AU379" s="249" t="s">
        <v>86</v>
      </c>
      <c r="AV379" s="13" t="s">
        <v>84</v>
      </c>
      <c r="AW379" s="13" t="s">
        <v>32</v>
      </c>
      <c r="AX379" s="13" t="s">
        <v>76</v>
      </c>
      <c r="AY379" s="249" t="s">
        <v>126</v>
      </c>
    </row>
    <row r="380" spans="1:51" s="13" customFormat="1" ht="12">
      <c r="A380" s="13"/>
      <c r="B380" s="239"/>
      <c r="C380" s="240"/>
      <c r="D380" s="241" t="s">
        <v>136</v>
      </c>
      <c r="E380" s="242" t="s">
        <v>1</v>
      </c>
      <c r="F380" s="243" t="s">
        <v>447</v>
      </c>
      <c r="G380" s="240"/>
      <c r="H380" s="242" t="s">
        <v>1</v>
      </c>
      <c r="I380" s="244"/>
      <c r="J380" s="240"/>
      <c r="K380" s="240"/>
      <c r="L380" s="245"/>
      <c r="M380" s="246"/>
      <c r="N380" s="247"/>
      <c r="O380" s="247"/>
      <c r="P380" s="247"/>
      <c r="Q380" s="247"/>
      <c r="R380" s="247"/>
      <c r="S380" s="247"/>
      <c r="T380" s="24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9" t="s">
        <v>136</v>
      </c>
      <c r="AU380" s="249" t="s">
        <v>86</v>
      </c>
      <c r="AV380" s="13" t="s">
        <v>84</v>
      </c>
      <c r="AW380" s="13" t="s">
        <v>32</v>
      </c>
      <c r="AX380" s="13" t="s">
        <v>76</v>
      </c>
      <c r="AY380" s="249" t="s">
        <v>126</v>
      </c>
    </row>
    <row r="381" spans="1:51" s="14" customFormat="1" ht="12">
      <c r="A381" s="14"/>
      <c r="B381" s="250"/>
      <c r="C381" s="251"/>
      <c r="D381" s="241" t="s">
        <v>136</v>
      </c>
      <c r="E381" s="252" t="s">
        <v>1</v>
      </c>
      <c r="F381" s="253" t="s">
        <v>453</v>
      </c>
      <c r="G381" s="251"/>
      <c r="H381" s="254">
        <v>2.818</v>
      </c>
      <c r="I381" s="255"/>
      <c r="J381" s="251"/>
      <c r="K381" s="251"/>
      <c r="L381" s="256"/>
      <c r="M381" s="257"/>
      <c r="N381" s="258"/>
      <c r="O381" s="258"/>
      <c r="P381" s="258"/>
      <c r="Q381" s="258"/>
      <c r="R381" s="258"/>
      <c r="S381" s="258"/>
      <c r="T381" s="259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0" t="s">
        <v>136</v>
      </c>
      <c r="AU381" s="260" t="s">
        <v>86</v>
      </c>
      <c r="AV381" s="14" t="s">
        <v>86</v>
      </c>
      <c r="AW381" s="14" t="s">
        <v>32</v>
      </c>
      <c r="AX381" s="14" t="s">
        <v>76</v>
      </c>
      <c r="AY381" s="260" t="s">
        <v>126</v>
      </c>
    </row>
    <row r="382" spans="1:51" s="15" customFormat="1" ht="12">
      <c r="A382" s="15"/>
      <c r="B382" s="261"/>
      <c r="C382" s="262"/>
      <c r="D382" s="241" t="s">
        <v>136</v>
      </c>
      <c r="E382" s="263" t="s">
        <v>1</v>
      </c>
      <c r="F382" s="264" t="s">
        <v>140</v>
      </c>
      <c r="G382" s="262"/>
      <c r="H382" s="265">
        <v>2.818</v>
      </c>
      <c r="I382" s="266"/>
      <c r="J382" s="262"/>
      <c r="K382" s="262"/>
      <c r="L382" s="267"/>
      <c r="M382" s="268"/>
      <c r="N382" s="269"/>
      <c r="O382" s="269"/>
      <c r="P382" s="269"/>
      <c r="Q382" s="269"/>
      <c r="R382" s="269"/>
      <c r="S382" s="269"/>
      <c r="T382" s="270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71" t="s">
        <v>136</v>
      </c>
      <c r="AU382" s="271" t="s">
        <v>86</v>
      </c>
      <c r="AV382" s="15" t="s">
        <v>132</v>
      </c>
      <c r="AW382" s="15" t="s">
        <v>32</v>
      </c>
      <c r="AX382" s="15" t="s">
        <v>84</v>
      </c>
      <c r="AY382" s="271" t="s">
        <v>126</v>
      </c>
    </row>
    <row r="383" spans="1:65" s="2" customFormat="1" ht="37.8" customHeight="1">
      <c r="A383" s="39"/>
      <c r="B383" s="40"/>
      <c r="C383" s="220" t="s">
        <v>454</v>
      </c>
      <c r="D383" s="220" t="s">
        <v>128</v>
      </c>
      <c r="E383" s="221" t="s">
        <v>455</v>
      </c>
      <c r="F383" s="222" t="s">
        <v>456</v>
      </c>
      <c r="G383" s="223" t="s">
        <v>154</v>
      </c>
      <c r="H383" s="224">
        <v>25.362</v>
      </c>
      <c r="I383" s="225"/>
      <c r="J383" s="226">
        <f>ROUND(I383*H383,2)</f>
        <v>0</v>
      </c>
      <c r="K383" s="227"/>
      <c r="L383" s="45"/>
      <c r="M383" s="228" t="s">
        <v>1</v>
      </c>
      <c r="N383" s="229" t="s">
        <v>41</v>
      </c>
      <c r="O383" s="92"/>
      <c r="P383" s="230">
        <f>O383*H383</f>
        <v>0</v>
      </c>
      <c r="Q383" s="230">
        <v>0</v>
      </c>
      <c r="R383" s="230">
        <f>Q383*H383</f>
        <v>0</v>
      </c>
      <c r="S383" s="230">
        <v>0</v>
      </c>
      <c r="T383" s="231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2" t="s">
        <v>417</v>
      </c>
      <c r="AT383" s="232" t="s">
        <v>128</v>
      </c>
      <c r="AU383" s="232" t="s">
        <v>86</v>
      </c>
      <c r="AY383" s="18" t="s">
        <v>126</v>
      </c>
      <c r="BE383" s="233">
        <f>IF(N383="základní",J383,0)</f>
        <v>0</v>
      </c>
      <c r="BF383" s="233">
        <f>IF(N383="snížená",J383,0)</f>
        <v>0</v>
      </c>
      <c r="BG383" s="233">
        <f>IF(N383="zákl. přenesená",J383,0)</f>
        <v>0</v>
      </c>
      <c r="BH383" s="233">
        <f>IF(N383="sníž. přenesená",J383,0)</f>
        <v>0</v>
      </c>
      <c r="BI383" s="233">
        <f>IF(N383="nulová",J383,0)</f>
        <v>0</v>
      </c>
      <c r="BJ383" s="18" t="s">
        <v>84</v>
      </c>
      <c r="BK383" s="233">
        <f>ROUND(I383*H383,2)</f>
        <v>0</v>
      </c>
      <c r="BL383" s="18" t="s">
        <v>417</v>
      </c>
      <c r="BM383" s="232" t="s">
        <v>457</v>
      </c>
    </row>
    <row r="384" spans="1:47" s="2" customFormat="1" ht="12">
      <c r="A384" s="39"/>
      <c r="B384" s="40"/>
      <c r="C384" s="41"/>
      <c r="D384" s="234" t="s">
        <v>134</v>
      </c>
      <c r="E384" s="41"/>
      <c r="F384" s="235" t="s">
        <v>458</v>
      </c>
      <c r="G384" s="41"/>
      <c r="H384" s="41"/>
      <c r="I384" s="236"/>
      <c r="J384" s="41"/>
      <c r="K384" s="41"/>
      <c r="L384" s="45"/>
      <c r="M384" s="237"/>
      <c r="N384" s="238"/>
      <c r="O384" s="92"/>
      <c r="P384" s="92"/>
      <c r="Q384" s="92"/>
      <c r="R384" s="92"/>
      <c r="S384" s="92"/>
      <c r="T384" s="93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134</v>
      </c>
      <c r="AU384" s="18" t="s">
        <v>86</v>
      </c>
    </row>
    <row r="385" spans="1:51" s="14" customFormat="1" ht="12">
      <c r="A385" s="14"/>
      <c r="B385" s="250"/>
      <c r="C385" s="251"/>
      <c r="D385" s="241" t="s">
        <v>136</v>
      </c>
      <c r="E385" s="251"/>
      <c r="F385" s="253" t="s">
        <v>459</v>
      </c>
      <c r="G385" s="251"/>
      <c r="H385" s="254">
        <v>25.362</v>
      </c>
      <c r="I385" s="255"/>
      <c r="J385" s="251"/>
      <c r="K385" s="251"/>
      <c r="L385" s="256"/>
      <c r="M385" s="257"/>
      <c r="N385" s="258"/>
      <c r="O385" s="258"/>
      <c r="P385" s="258"/>
      <c r="Q385" s="258"/>
      <c r="R385" s="258"/>
      <c r="S385" s="258"/>
      <c r="T385" s="25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0" t="s">
        <v>136</v>
      </c>
      <c r="AU385" s="260" t="s">
        <v>86</v>
      </c>
      <c r="AV385" s="14" t="s">
        <v>86</v>
      </c>
      <c r="AW385" s="14" t="s">
        <v>4</v>
      </c>
      <c r="AX385" s="14" t="s">
        <v>84</v>
      </c>
      <c r="AY385" s="260" t="s">
        <v>126</v>
      </c>
    </row>
    <row r="386" spans="1:65" s="2" customFormat="1" ht="24.15" customHeight="1">
      <c r="A386" s="39"/>
      <c r="B386" s="40"/>
      <c r="C386" s="220" t="s">
        <v>460</v>
      </c>
      <c r="D386" s="220" t="s">
        <v>128</v>
      </c>
      <c r="E386" s="221" t="s">
        <v>461</v>
      </c>
      <c r="F386" s="222" t="s">
        <v>462</v>
      </c>
      <c r="G386" s="223" t="s">
        <v>282</v>
      </c>
      <c r="H386" s="224">
        <v>161</v>
      </c>
      <c r="I386" s="225"/>
      <c r="J386" s="226">
        <f>ROUND(I386*H386,2)</f>
        <v>0</v>
      </c>
      <c r="K386" s="227"/>
      <c r="L386" s="45"/>
      <c r="M386" s="228" t="s">
        <v>1</v>
      </c>
      <c r="N386" s="229" t="s">
        <v>41</v>
      </c>
      <c r="O386" s="92"/>
      <c r="P386" s="230">
        <f>O386*H386</f>
        <v>0</v>
      </c>
      <c r="Q386" s="230">
        <v>0</v>
      </c>
      <c r="R386" s="230">
        <f>Q386*H386</f>
        <v>0</v>
      </c>
      <c r="S386" s="230">
        <v>0</v>
      </c>
      <c r="T386" s="231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2" t="s">
        <v>417</v>
      </c>
      <c r="AT386" s="232" t="s">
        <v>128</v>
      </c>
      <c r="AU386" s="232" t="s">
        <v>86</v>
      </c>
      <c r="AY386" s="18" t="s">
        <v>126</v>
      </c>
      <c r="BE386" s="233">
        <f>IF(N386="základní",J386,0)</f>
        <v>0</v>
      </c>
      <c r="BF386" s="233">
        <f>IF(N386="snížená",J386,0)</f>
        <v>0</v>
      </c>
      <c r="BG386" s="233">
        <f>IF(N386="zákl. přenesená",J386,0)</f>
        <v>0</v>
      </c>
      <c r="BH386" s="233">
        <f>IF(N386="sníž. přenesená",J386,0)</f>
        <v>0</v>
      </c>
      <c r="BI386" s="233">
        <f>IF(N386="nulová",J386,0)</f>
        <v>0</v>
      </c>
      <c r="BJ386" s="18" t="s">
        <v>84</v>
      </c>
      <c r="BK386" s="233">
        <f>ROUND(I386*H386,2)</f>
        <v>0</v>
      </c>
      <c r="BL386" s="18" t="s">
        <v>417</v>
      </c>
      <c r="BM386" s="232" t="s">
        <v>463</v>
      </c>
    </row>
    <row r="387" spans="1:47" s="2" customFormat="1" ht="12">
      <c r="A387" s="39"/>
      <c r="B387" s="40"/>
      <c r="C387" s="41"/>
      <c r="D387" s="234" t="s">
        <v>134</v>
      </c>
      <c r="E387" s="41"/>
      <c r="F387" s="235" t="s">
        <v>464</v>
      </c>
      <c r="G387" s="41"/>
      <c r="H387" s="41"/>
      <c r="I387" s="236"/>
      <c r="J387" s="41"/>
      <c r="K387" s="41"/>
      <c r="L387" s="45"/>
      <c r="M387" s="237"/>
      <c r="N387" s="238"/>
      <c r="O387" s="92"/>
      <c r="P387" s="92"/>
      <c r="Q387" s="92"/>
      <c r="R387" s="92"/>
      <c r="S387" s="92"/>
      <c r="T387" s="93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134</v>
      </c>
      <c r="AU387" s="18" t="s">
        <v>86</v>
      </c>
    </row>
    <row r="388" spans="1:51" s="13" customFormat="1" ht="12">
      <c r="A388" s="13"/>
      <c r="B388" s="239"/>
      <c r="C388" s="240"/>
      <c r="D388" s="241" t="s">
        <v>136</v>
      </c>
      <c r="E388" s="242" t="s">
        <v>1</v>
      </c>
      <c r="F388" s="243" t="s">
        <v>284</v>
      </c>
      <c r="G388" s="240"/>
      <c r="H388" s="242" t="s">
        <v>1</v>
      </c>
      <c r="I388" s="244"/>
      <c r="J388" s="240"/>
      <c r="K388" s="240"/>
      <c r="L388" s="245"/>
      <c r="M388" s="246"/>
      <c r="N388" s="247"/>
      <c r="O388" s="247"/>
      <c r="P388" s="247"/>
      <c r="Q388" s="247"/>
      <c r="R388" s="247"/>
      <c r="S388" s="247"/>
      <c r="T388" s="24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9" t="s">
        <v>136</v>
      </c>
      <c r="AU388" s="249" t="s">
        <v>86</v>
      </c>
      <c r="AV388" s="13" t="s">
        <v>84</v>
      </c>
      <c r="AW388" s="13" t="s">
        <v>32</v>
      </c>
      <c r="AX388" s="13" t="s">
        <v>76</v>
      </c>
      <c r="AY388" s="249" t="s">
        <v>126</v>
      </c>
    </row>
    <row r="389" spans="1:51" s="13" customFormat="1" ht="12">
      <c r="A389" s="13"/>
      <c r="B389" s="239"/>
      <c r="C389" s="240"/>
      <c r="D389" s="241" t="s">
        <v>136</v>
      </c>
      <c r="E389" s="242" t="s">
        <v>1</v>
      </c>
      <c r="F389" s="243" t="s">
        <v>465</v>
      </c>
      <c r="G389" s="240"/>
      <c r="H389" s="242" t="s">
        <v>1</v>
      </c>
      <c r="I389" s="244"/>
      <c r="J389" s="240"/>
      <c r="K389" s="240"/>
      <c r="L389" s="245"/>
      <c r="M389" s="246"/>
      <c r="N389" s="247"/>
      <c r="O389" s="247"/>
      <c r="P389" s="247"/>
      <c r="Q389" s="247"/>
      <c r="R389" s="247"/>
      <c r="S389" s="247"/>
      <c r="T389" s="24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9" t="s">
        <v>136</v>
      </c>
      <c r="AU389" s="249" t="s">
        <v>86</v>
      </c>
      <c r="AV389" s="13" t="s">
        <v>84</v>
      </c>
      <c r="AW389" s="13" t="s">
        <v>32</v>
      </c>
      <c r="AX389" s="13" t="s">
        <v>76</v>
      </c>
      <c r="AY389" s="249" t="s">
        <v>126</v>
      </c>
    </row>
    <row r="390" spans="1:51" s="14" customFormat="1" ht="12">
      <c r="A390" s="14"/>
      <c r="B390" s="250"/>
      <c r="C390" s="251"/>
      <c r="D390" s="241" t="s">
        <v>136</v>
      </c>
      <c r="E390" s="252" t="s">
        <v>1</v>
      </c>
      <c r="F390" s="253" t="s">
        <v>466</v>
      </c>
      <c r="G390" s="251"/>
      <c r="H390" s="254">
        <v>161</v>
      </c>
      <c r="I390" s="255"/>
      <c r="J390" s="251"/>
      <c r="K390" s="251"/>
      <c r="L390" s="256"/>
      <c r="M390" s="257"/>
      <c r="N390" s="258"/>
      <c r="O390" s="258"/>
      <c r="P390" s="258"/>
      <c r="Q390" s="258"/>
      <c r="R390" s="258"/>
      <c r="S390" s="258"/>
      <c r="T390" s="25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0" t="s">
        <v>136</v>
      </c>
      <c r="AU390" s="260" t="s">
        <v>86</v>
      </c>
      <c r="AV390" s="14" t="s">
        <v>86</v>
      </c>
      <c r="AW390" s="14" t="s">
        <v>32</v>
      </c>
      <c r="AX390" s="14" t="s">
        <v>76</v>
      </c>
      <c r="AY390" s="260" t="s">
        <v>126</v>
      </c>
    </row>
    <row r="391" spans="1:51" s="15" customFormat="1" ht="12">
      <c r="A391" s="15"/>
      <c r="B391" s="261"/>
      <c r="C391" s="262"/>
      <c r="D391" s="241" t="s">
        <v>136</v>
      </c>
      <c r="E391" s="263" t="s">
        <v>1</v>
      </c>
      <c r="F391" s="264" t="s">
        <v>140</v>
      </c>
      <c r="G391" s="262"/>
      <c r="H391" s="265">
        <v>161</v>
      </c>
      <c r="I391" s="266"/>
      <c r="J391" s="262"/>
      <c r="K391" s="262"/>
      <c r="L391" s="267"/>
      <c r="M391" s="268"/>
      <c r="N391" s="269"/>
      <c r="O391" s="269"/>
      <c r="P391" s="269"/>
      <c r="Q391" s="269"/>
      <c r="R391" s="269"/>
      <c r="S391" s="269"/>
      <c r="T391" s="270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71" t="s">
        <v>136</v>
      </c>
      <c r="AU391" s="271" t="s">
        <v>86</v>
      </c>
      <c r="AV391" s="15" t="s">
        <v>132</v>
      </c>
      <c r="AW391" s="15" t="s">
        <v>32</v>
      </c>
      <c r="AX391" s="15" t="s">
        <v>84</v>
      </c>
      <c r="AY391" s="271" t="s">
        <v>126</v>
      </c>
    </row>
    <row r="392" spans="1:65" s="2" customFormat="1" ht="24.15" customHeight="1">
      <c r="A392" s="39"/>
      <c r="B392" s="40"/>
      <c r="C392" s="220" t="s">
        <v>467</v>
      </c>
      <c r="D392" s="220" t="s">
        <v>128</v>
      </c>
      <c r="E392" s="221" t="s">
        <v>468</v>
      </c>
      <c r="F392" s="222" t="s">
        <v>469</v>
      </c>
      <c r="G392" s="223" t="s">
        <v>131</v>
      </c>
      <c r="H392" s="224">
        <v>64.4</v>
      </c>
      <c r="I392" s="225"/>
      <c r="J392" s="226">
        <f>ROUND(I392*H392,2)</f>
        <v>0</v>
      </c>
      <c r="K392" s="227"/>
      <c r="L392" s="45"/>
      <c r="M392" s="228" t="s">
        <v>1</v>
      </c>
      <c r="N392" s="229" t="s">
        <v>41</v>
      </c>
      <c r="O392" s="92"/>
      <c r="P392" s="230">
        <f>O392*H392</f>
        <v>0</v>
      </c>
      <c r="Q392" s="230">
        <v>0</v>
      </c>
      <c r="R392" s="230">
        <f>Q392*H392</f>
        <v>0</v>
      </c>
      <c r="S392" s="230">
        <v>0</v>
      </c>
      <c r="T392" s="231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2" t="s">
        <v>417</v>
      </c>
      <c r="AT392" s="232" t="s">
        <v>128</v>
      </c>
      <c r="AU392" s="232" t="s">
        <v>86</v>
      </c>
      <c r="AY392" s="18" t="s">
        <v>126</v>
      </c>
      <c r="BE392" s="233">
        <f>IF(N392="základní",J392,0)</f>
        <v>0</v>
      </c>
      <c r="BF392" s="233">
        <f>IF(N392="snížená",J392,0)</f>
        <v>0</v>
      </c>
      <c r="BG392" s="233">
        <f>IF(N392="zákl. přenesená",J392,0)</f>
        <v>0</v>
      </c>
      <c r="BH392" s="233">
        <f>IF(N392="sníž. přenesená",J392,0)</f>
        <v>0</v>
      </c>
      <c r="BI392" s="233">
        <f>IF(N392="nulová",J392,0)</f>
        <v>0</v>
      </c>
      <c r="BJ392" s="18" t="s">
        <v>84</v>
      </c>
      <c r="BK392" s="233">
        <f>ROUND(I392*H392,2)</f>
        <v>0</v>
      </c>
      <c r="BL392" s="18" t="s">
        <v>417</v>
      </c>
      <c r="BM392" s="232" t="s">
        <v>470</v>
      </c>
    </row>
    <row r="393" spans="1:47" s="2" customFormat="1" ht="12">
      <c r="A393" s="39"/>
      <c r="B393" s="40"/>
      <c r="C393" s="41"/>
      <c r="D393" s="234" t="s">
        <v>134</v>
      </c>
      <c r="E393" s="41"/>
      <c r="F393" s="235" t="s">
        <v>471</v>
      </c>
      <c r="G393" s="41"/>
      <c r="H393" s="41"/>
      <c r="I393" s="236"/>
      <c r="J393" s="41"/>
      <c r="K393" s="41"/>
      <c r="L393" s="45"/>
      <c r="M393" s="237"/>
      <c r="N393" s="238"/>
      <c r="O393" s="92"/>
      <c r="P393" s="92"/>
      <c r="Q393" s="92"/>
      <c r="R393" s="92"/>
      <c r="S393" s="92"/>
      <c r="T393" s="93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134</v>
      </c>
      <c r="AU393" s="18" t="s">
        <v>86</v>
      </c>
    </row>
    <row r="394" spans="1:51" s="13" customFormat="1" ht="12">
      <c r="A394" s="13"/>
      <c r="B394" s="239"/>
      <c r="C394" s="240"/>
      <c r="D394" s="241" t="s">
        <v>136</v>
      </c>
      <c r="E394" s="242" t="s">
        <v>1</v>
      </c>
      <c r="F394" s="243" t="s">
        <v>284</v>
      </c>
      <c r="G394" s="240"/>
      <c r="H394" s="242" t="s">
        <v>1</v>
      </c>
      <c r="I394" s="244"/>
      <c r="J394" s="240"/>
      <c r="K394" s="240"/>
      <c r="L394" s="245"/>
      <c r="M394" s="246"/>
      <c r="N394" s="247"/>
      <c r="O394" s="247"/>
      <c r="P394" s="247"/>
      <c r="Q394" s="247"/>
      <c r="R394" s="247"/>
      <c r="S394" s="247"/>
      <c r="T394" s="24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9" t="s">
        <v>136</v>
      </c>
      <c r="AU394" s="249" t="s">
        <v>86</v>
      </c>
      <c r="AV394" s="13" t="s">
        <v>84</v>
      </c>
      <c r="AW394" s="13" t="s">
        <v>32</v>
      </c>
      <c r="AX394" s="13" t="s">
        <v>76</v>
      </c>
      <c r="AY394" s="249" t="s">
        <v>126</v>
      </c>
    </row>
    <row r="395" spans="1:51" s="13" customFormat="1" ht="12">
      <c r="A395" s="13"/>
      <c r="B395" s="239"/>
      <c r="C395" s="240"/>
      <c r="D395" s="241" t="s">
        <v>136</v>
      </c>
      <c r="E395" s="242" t="s">
        <v>1</v>
      </c>
      <c r="F395" s="243" t="s">
        <v>434</v>
      </c>
      <c r="G395" s="240"/>
      <c r="H395" s="242" t="s">
        <v>1</v>
      </c>
      <c r="I395" s="244"/>
      <c r="J395" s="240"/>
      <c r="K395" s="240"/>
      <c r="L395" s="245"/>
      <c r="M395" s="246"/>
      <c r="N395" s="247"/>
      <c r="O395" s="247"/>
      <c r="P395" s="247"/>
      <c r="Q395" s="247"/>
      <c r="R395" s="247"/>
      <c r="S395" s="247"/>
      <c r="T395" s="24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9" t="s">
        <v>136</v>
      </c>
      <c r="AU395" s="249" t="s">
        <v>86</v>
      </c>
      <c r="AV395" s="13" t="s">
        <v>84</v>
      </c>
      <c r="AW395" s="13" t="s">
        <v>32</v>
      </c>
      <c r="AX395" s="13" t="s">
        <v>76</v>
      </c>
      <c r="AY395" s="249" t="s">
        <v>126</v>
      </c>
    </row>
    <row r="396" spans="1:51" s="14" customFormat="1" ht="12">
      <c r="A396" s="14"/>
      <c r="B396" s="250"/>
      <c r="C396" s="251"/>
      <c r="D396" s="241" t="s">
        <v>136</v>
      </c>
      <c r="E396" s="252" t="s">
        <v>1</v>
      </c>
      <c r="F396" s="253" t="s">
        <v>435</v>
      </c>
      <c r="G396" s="251"/>
      <c r="H396" s="254">
        <v>64.4</v>
      </c>
      <c r="I396" s="255"/>
      <c r="J396" s="251"/>
      <c r="K396" s="251"/>
      <c r="L396" s="256"/>
      <c r="M396" s="257"/>
      <c r="N396" s="258"/>
      <c r="O396" s="258"/>
      <c r="P396" s="258"/>
      <c r="Q396" s="258"/>
      <c r="R396" s="258"/>
      <c r="S396" s="258"/>
      <c r="T396" s="259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60" t="s">
        <v>136</v>
      </c>
      <c r="AU396" s="260" t="s">
        <v>86</v>
      </c>
      <c r="AV396" s="14" t="s">
        <v>86</v>
      </c>
      <c r="AW396" s="14" t="s">
        <v>32</v>
      </c>
      <c r="AX396" s="14" t="s">
        <v>76</v>
      </c>
      <c r="AY396" s="260" t="s">
        <v>126</v>
      </c>
    </row>
    <row r="397" spans="1:51" s="15" customFormat="1" ht="12">
      <c r="A397" s="15"/>
      <c r="B397" s="261"/>
      <c r="C397" s="262"/>
      <c r="D397" s="241" t="s">
        <v>136</v>
      </c>
      <c r="E397" s="263" t="s">
        <v>1</v>
      </c>
      <c r="F397" s="264" t="s">
        <v>140</v>
      </c>
      <c r="G397" s="262"/>
      <c r="H397" s="265">
        <v>64.4</v>
      </c>
      <c r="I397" s="266"/>
      <c r="J397" s="262"/>
      <c r="K397" s="262"/>
      <c r="L397" s="267"/>
      <c r="M397" s="268"/>
      <c r="N397" s="269"/>
      <c r="O397" s="269"/>
      <c r="P397" s="269"/>
      <c r="Q397" s="269"/>
      <c r="R397" s="269"/>
      <c r="S397" s="269"/>
      <c r="T397" s="270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71" t="s">
        <v>136</v>
      </c>
      <c r="AU397" s="271" t="s">
        <v>86</v>
      </c>
      <c r="AV397" s="15" t="s">
        <v>132</v>
      </c>
      <c r="AW397" s="15" t="s">
        <v>32</v>
      </c>
      <c r="AX397" s="15" t="s">
        <v>84</v>
      </c>
      <c r="AY397" s="271" t="s">
        <v>126</v>
      </c>
    </row>
    <row r="398" spans="1:65" s="2" customFormat="1" ht="16.5" customHeight="1">
      <c r="A398" s="39"/>
      <c r="B398" s="40"/>
      <c r="C398" s="220" t="s">
        <v>472</v>
      </c>
      <c r="D398" s="220" t="s">
        <v>128</v>
      </c>
      <c r="E398" s="221" t="s">
        <v>473</v>
      </c>
      <c r="F398" s="222" t="s">
        <v>474</v>
      </c>
      <c r="G398" s="223" t="s">
        <v>131</v>
      </c>
      <c r="H398" s="224">
        <v>64.4</v>
      </c>
      <c r="I398" s="225"/>
      <c r="J398" s="226">
        <f>ROUND(I398*H398,2)</f>
        <v>0</v>
      </c>
      <c r="K398" s="227"/>
      <c r="L398" s="45"/>
      <c r="M398" s="228" t="s">
        <v>1</v>
      </c>
      <c r="N398" s="229" t="s">
        <v>41</v>
      </c>
      <c r="O398" s="92"/>
      <c r="P398" s="230">
        <f>O398*H398</f>
        <v>0</v>
      </c>
      <c r="Q398" s="230">
        <v>3E-05</v>
      </c>
      <c r="R398" s="230">
        <f>Q398*H398</f>
        <v>0.0019320000000000001</v>
      </c>
      <c r="S398" s="230">
        <v>0</v>
      </c>
      <c r="T398" s="231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2" t="s">
        <v>417</v>
      </c>
      <c r="AT398" s="232" t="s">
        <v>128</v>
      </c>
      <c r="AU398" s="232" t="s">
        <v>86</v>
      </c>
      <c r="AY398" s="18" t="s">
        <v>126</v>
      </c>
      <c r="BE398" s="233">
        <f>IF(N398="základní",J398,0)</f>
        <v>0</v>
      </c>
      <c r="BF398" s="233">
        <f>IF(N398="snížená",J398,0)</f>
        <v>0</v>
      </c>
      <c r="BG398" s="233">
        <f>IF(N398="zákl. přenesená",J398,0)</f>
        <v>0</v>
      </c>
      <c r="BH398" s="233">
        <f>IF(N398="sníž. přenesená",J398,0)</f>
        <v>0</v>
      </c>
      <c r="BI398" s="233">
        <f>IF(N398="nulová",J398,0)</f>
        <v>0</v>
      </c>
      <c r="BJ398" s="18" t="s">
        <v>84</v>
      </c>
      <c r="BK398" s="233">
        <f>ROUND(I398*H398,2)</f>
        <v>0</v>
      </c>
      <c r="BL398" s="18" t="s">
        <v>417</v>
      </c>
      <c r="BM398" s="232" t="s">
        <v>475</v>
      </c>
    </row>
    <row r="399" spans="1:47" s="2" customFormat="1" ht="12">
      <c r="A399" s="39"/>
      <c r="B399" s="40"/>
      <c r="C399" s="41"/>
      <c r="D399" s="234" t="s">
        <v>134</v>
      </c>
      <c r="E399" s="41"/>
      <c r="F399" s="235" t="s">
        <v>476</v>
      </c>
      <c r="G399" s="41"/>
      <c r="H399" s="41"/>
      <c r="I399" s="236"/>
      <c r="J399" s="41"/>
      <c r="K399" s="41"/>
      <c r="L399" s="45"/>
      <c r="M399" s="237"/>
      <c r="N399" s="238"/>
      <c r="O399" s="92"/>
      <c r="P399" s="92"/>
      <c r="Q399" s="92"/>
      <c r="R399" s="92"/>
      <c r="S399" s="92"/>
      <c r="T399" s="93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134</v>
      </c>
      <c r="AU399" s="18" t="s">
        <v>86</v>
      </c>
    </row>
    <row r="400" spans="1:65" s="2" customFormat="1" ht="24.15" customHeight="1">
      <c r="A400" s="39"/>
      <c r="B400" s="40"/>
      <c r="C400" s="220" t="s">
        <v>477</v>
      </c>
      <c r="D400" s="220" t="s">
        <v>128</v>
      </c>
      <c r="E400" s="221" t="s">
        <v>478</v>
      </c>
      <c r="F400" s="222" t="s">
        <v>479</v>
      </c>
      <c r="G400" s="223" t="s">
        <v>282</v>
      </c>
      <c r="H400" s="224">
        <v>80.5</v>
      </c>
      <c r="I400" s="225"/>
      <c r="J400" s="226">
        <f>ROUND(I400*H400,2)</f>
        <v>0</v>
      </c>
      <c r="K400" s="227"/>
      <c r="L400" s="45"/>
      <c r="M400" s="228" t="s">
        <v>1</v>
      </c>
      <c r="N400" s="229" t="s">
        <v>41</v>
      </c>
      <c r="O400" s="92"/>
      <c r="P400" s="230">
        <f>O400*H400</f>
        <v>0</v>
      </c>
      <c r="Q400" s="230">
        <v>0</v>
      </c>
      <c r="R400" s="230">
        <f>Q400*H400</f>
        <v>0</v>
      </c>
      <c r="S400" s="230">
        <v>0</v>
      </c>
      <c r="T400" s="231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2" t="s">
        <v>417</v>
      </c>
      <c r="AT400" s="232" t="s">
        <v>128</v>
      </c>
      <c r="AU400" s="232" t="s">
        <v>86</v>
      </c>
      <c r="AY400" s="18" t="s">
        <v>126</v>
      </c>
      <c r="BE400" s="233">
        <f>IF(N400="základní",J400,0)</f>
        <v>0</v>
      </c>
      <c r="BF400" s="233">
        <f>IF(N400="snížená",J400,0)</f>
        <v>0</v>
      </c>
      <c r="BG400" s="233">
        <f>IF(N400="zákl. přenesená",J400,0)</f>
        <v>0</v>
      </c>
      <c r="BH400" s="233">
        <f>IF(N400="sníž. přenesená",J400,0)</f>
        <v>0</v>
      </c>
      <c r="BI400" s="233">
        <f>IF(N400="nulová",J400,0)</f>
        <v>0</v>
      </c>
      <c r="BJ400" s="18" t="s">
        <v>84</v>
      </c>
      <c r="BK400" s="233">
        <f>ROUND(I400*H400,2)</f>
        <v>0</v>
      </c>
      <c r="BL400" s="18" t="s">
        <v>417</v>
      </c>
      <c r="BM400" s="232" t="s">
        <v>480</v>
      </c>
    </row>
    <row r="401" spans="1:47" s="2" customFormat="1" ht="12">
      <c r="A401" s="39"/>
      <c r="B401" s="40"/>
      <c r="C401" s="41"/>
      <c r="D401" s="234" t="s">
        <v>134</v>
      </c>
      <c r="E401" s="41"/>
      <c r="F401" s="235" t="s">
        <v>481</v>
      </c>
      <c r="G401" s="41"/>
      <c r="H401" s="41"/>
      <c r="I401" s="236"/>
      <c r="J401" s="41"/>
      <c r="K401" s="41"/>
      <c r="L401" s="45"/>
      <c r="M401" s="237"/>
      <c r="N401" s="238"/>
      <c r="O401" s="92"/>
      <c r="P401" s="92"/>
      <c r="Q401" s="92"/>
      <c r="R401" s="92"/>
      <c r="S401" s="92"/>
      <c r="T401" s="93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134</v>
      </c>
      <c r="AU401" s="18" t="s">
        <v>86</v>
      </c>
    </row>
    <row r="402" spans="1:51" s="13" customFormat="1" ht="12">
      <c r="A402" s="13"/>
      <c r="B402" s="239"/>
      <c r="C402" s="240"/>
      <c r="D402" s="241" t="s">
        <v>136</v>
      </c>
      <c r="E402" s="242" t="s">
        <v>1</v>
      </c>
      <c r="F402" s="243" t="s">
        <v>284</v>
      </c>
      <c r="G402" s="240"/>
      <c r="H402" s="242" t="s">
        <v>1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9" t="s">
        <v>136</v>
      </c>
      <c r="AU402" s="249" t="s">
        <v>86</v>
      </c>
      <c r="AV402" s="13" t="s">
        <v>84</v>
      </c>
      <c r="AW402" s="13" t="s">
        <v>32</v>
      </c>
      <c r="AX402" s="13" t="s">
        <v>76</v>
      </c>
      <c r="AY402" s="249" t="s">
        <v>126</v>
      </c>
    </row>
    <row r="403" spans="1:51" s="13" customFormat="1" ht="12">
      <c r="A403" s="13"/>
      <c r="B403" s="239"/>
      <c r="C403" s="240"/>
      <c r="D403" s="241" t="s">
        <v>136</v>
      </c>
      <c r="E403" s="242" t="s">
        <v>1</v>
      </c>
      <c r="F403" s="243" t="s">
        <v>482</v>
      </c>
      <c r="G403" s="240"/>
      <c r="H403" s="242" t="s">
        <v>1</v>
      </c>
      <c r="I403" s="244"/>
      <c r="J403" s="240"/>
      <c r="K403" s="240"/>
      <c r="L403" s="245"/>
      <c r="M403" s="246"/>
      <c r="N403" s="247"/>
      <c r="O403" s="247"/>
      <c r="P403" s="247"/>
      <c r="Q403" s="247"/>
      <c r="R403" s="247"/>
      <c r="S403" s="247"/>
      <c r="T403" s="24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9" t="s">
        <v>136</v>
      </c>
      <c r="AU403" s="249" t="s">
        <v>86</v>
      </c>
      <c r="AV403" s="13" t="s">
        <v>84</v>
      </c>
      <c r="AW403" s="13" t="s">
        <v>32</v>
      </c>
      <c r="AX403" s="13" t="s">
        <v>76</v>
      </c>
      <c r="AY403" s="249" t="s">
        <v>126</v>
      </c>
    </row>
    <row r="404" spans="1:51" s="14" customFormat="1" ht="12">
      <c r="A404" s="14"/>
      <c r="B404" s="250"/>
      <c r="C404" s="251"/>
      <c r="D404" s="241" t="s">
        <v>136</v>
      </c>
      <c r="E404" s="252" t="s">
        <v>1</v>
      </c>
      <c r="F404" s="253" t="s">
        <v>286</v>
      </c>
      <c r="G404" s="251"/>
      <c r="H404" s="254">
        <v>80.5</v>
      </c>
      <c r="I404" s="255"/>
      <c r="J404" s="251"/>
      <c r="K404" s="251"/>
      <c r="L404" s="256"/>
      <c r="M404" s="257"/>
      <c r="N404" s="258"/>
      <c r="O404" s="258"/>
      <c r="P404" s="258"/>
      <c r="Q404" s="258"/>
      <c r="R404" s="258"/>
      <c r="S404" s="258"/>
      <c r="T404" s="259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0" t="s">
        <v>136</v>
      </c>
      <c r="AU404" s="260" t="s">
        <v>86</v>
      </c>
      <c r="AV404" s="14" t="s">
        <v>86</v>
      </c>
      <c r="AW404" s="14" t="s">
        <v>32</v>
      </c>
      <c r="AX404" s="14" t="s">
        <v>76</v>
      </c>
      <c r="AY404" s="260" t="s">
        <v>126</v>
      </c>
    </row>
    <row r="405" spans="1:51" s="15" customFormat="1" ht="12">
      <c r="A405" s="15"/>
      <c r="B405" s="261"/>
      <c r="C405" s="262"/>
      <c r="D405" s="241" t="s">
        <v>136</v>
      </c>
      <c r="E405" s="263" t="s">
        <v>1</v>
      </c>
      <c r="F405" s="264" t="s">
        <v>140</v>
      </c>
      <c r="G405" s="262"/>
      <c r="H405" s="265">
        <v>80.5</v>
      </c>
      <c r="I405" s="266"/>
      <c r="J405" s="262"/>
      <c r="K405" s="262"/>
      <c r="L405" s="267"/>
      <c r="M405" s="268"/>
      <c r="N405" s="269"/>
      <c r="O405" s="269"/>
      <c r="P405" s="269"/>
      <c r="Q405" s="269"/>
      <c r="R405" s="269"/>
      <c r="S405" s="269"/>
      <c r="T405" s="270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71" t="s">
        <v>136</v>
      </c>
      <c r="AU405" s="271" t="s">
        <v>86</v>
      </c>
      <c r="AV405" s="15" t="s">
        <v>132</v>
      </c>
      <c r="AW405" s="15" t="s">
        <v>32</v>
      </c>
      <c r="AX405" s="15" t="s">
        <v>84</v>
      </c>
      <c r="AY405" s="271" t="s">
        <v>126</v>
      </c>
    </row>
    <row r="406" spans="1:65" s="2" customFormat="1" ht="16.5" customHeight="1">
      <c r="A406" s="39"/>
      <c r="B406" s="40"/>
      <c r="C406" s="220" t="s">
        <v>483</v>
      </c>
      <c r="D406" s="220" t="s">
        <v>128</v>
      </c>
      <c r="E406" s="221" t="s">
        <v>484</v>
      </c>
      <c r="F406" s="222" t="s">
        <v>485</v>
      </c>
      <c r="G406" s="223" t="s">
        <v>282</v>
      </c>
      <c r="H406" s="224">
        <v>80.5</v>
      </c>
      <c r="I406" s="225"/>
      <c r="J406" s="226">
        <f>ROUND(I406*H406,2)</f>
        <v>0</v>
      </c>
      <c r="K406" s="227"/>
      <c r="L406" s="45"/>
      <c r="M406" s="228" t="s">
        <v>1</v>
      </c>
      <c r="N406" s="229" t="s">
        <v>41</v>
      </c>
      <c r="O406" s="92"/>
      <c r="P406" s="230">
        <f>O406*H406</f>
        <v>0</v>
      </c>
      <c r="Q406" s="230">
        <v>6E-05</v>
      </c>
      <c r="R406" s="230">
        <f>Q406*H406</f>
        <v>0.00483</v>
      </c>
      <c r="S406" s="230">
        <v>0</v>
      </c>
      <c r="T406" s="231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2" t="s">
        <v>417</v>
      </c>
      <c r="AT406" s="232" t="s">
        <v>128</v>
      </c>
      <c r="AU406" s="232" t="s">
        <v>86</v>
      </c>
      <c r="AY406" s="18" t="s">
        <v>126</v>
      </c>
      <c r="BE406" s="233">
        <f>IF(N406="základní",J406,0)</f>
        <v>0</v>
      </c>
      <c r="BF406" s="233">
        <f>IF(N406="snížená",J406,0)</f>
        <v>0</v>
      </c>
      <c r="BG406" s="233">
        <f>IF(N406="zákl. přenesená",J406,0)</f>
        <v>0</v>
      </c>
      <c r="BH406" s="233">
        <f>IF(N406="sníž. přenesená",J406,0)</f>
        <v>0</v>
      </c>
      <c r="BI406" s="233">
        <f>IF(N406="nulová",J406,0)</f>
        <v>0</v>
      </c>
      <c r="BJ406" s="18" t="s">
        <v>84</v>
      </c>
      <c r="BK406" s="233">
        <f>ROUND(I406*H406,2)</f>
        <v>0</v>
      </c>
      <c r="BL406" s="18" t="s">
        <v>417</v>
      </c>
      <c r="BM406" s="232" t="s">
        <v>486</v>
      </c>
    </row>
    <row r="407" spans="1:47" s="2" customFormat="1" ht="12">
      <c r="A407" s="39"/>
      <c r="B407" s="40"/>
      <c r="C407" s="41"/>
      <c r="D407" s="234" t="s">
        <v>134</v>
      </c>
      <c r="E407" s="41"/>
      <c r="F407" s="235" t="s">
        <v>487</v>
      </c>
      <c r="G407" s="41"/>
      <c r="H407" s="41"/>
      <c r="I407" s="236"/>
      <c r="J407" s="41"/>
      <c r="K407" s="41"/>
      <c r="L407" s="45"/>
      <c r="M407" s="237"/>
      <c r="N407" s="238"/>
      <c r="O407" s="92"/>
      <c r="P407" s="92"/>
      <c r="Q407" s="92"/>
      <c r="R407" s="92"/>
      <c r="S407" s="92"/>
      <c r="T407" s="93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134</v>
      </c>
      <c r="AU407" s="18" t="s">
        <v>86</v>
      </c>
    </row>
    <row r="408" spans="1:51" s="13" customFormat="1" ht="12">
      <c r="A408" s="13"/>
      <c r="B408" s="239"/>
      <c r="C408" s="240"/>
      <c r="D408" s="241" t="s">
        <v>136</v>
      </c>
      <c r="E408" s="242" t="s">
        <v>1</v>
      </c>
      <c r="F408" s="243" t="s">
        <v>284</v>
      </c>
      <c r="G408" s="240"/>
      <c r="H408" s="242" t="s">
        <v>1</v>
      </c>
      <c r="I408" s="244"/>
      <c r="J408" s="240"/>
      <c r="K408" s="240"/>
      <c r="L408" s="245"/>
      <c r="M408" s="246"/>
      <c r="N408" s="247"/>
      <c r="O408" s="247"/>
      <c r="P408" s="247"/>
      <c r="Q408" s="247"/>
      <c r="R408" s="247"/>
      <c r="S408" s="247"/>
      <c r="T408" s="24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9" t="s">
        <v>136</v>
      </c>
      <c r="AU408" s="249" t="s">
        <v>86</v>
      </c>
      <c r="AV408" s="13" t="s">
        <v>84</v>
      </c>
      <c r="AW408" s="13" t="s">
        <v>32</v>
      </c>
      <c r="AX408" s="13" t="s">
        <v>76</v>
      </c>
      <c r="AY408" s="249" t="s">
        <v>126</v>
      </c>
    </row>
    <row r="409" spans="1:51" s="13" customFormat="1" ht="12">
      <c r="A409" s="13"/>
      <c r="B409" s="239"/>
      <c r="C409" s="240"/>
      <c r="D409" s="241" t="s">
        <v>136</v>
      </c>
      <c r="E409" s="242" t="s">
        <v>1</v>
      </c>
      <c r="F409" s="243" t="s">
        <v>482</v>
      </c>
      <c r="G409" s="240"/>
      <c r="H409" s="242" t="s">
        <v>1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9" t="s">
        <v>136</v>
      </c>
      <c r="AU409" s="249" t="s">
        <v>86</v>
      </c>
      <c r="AV409" s="13" t="s">
        <v>84</v>
      </c>
      <c r="AW409" s="13" t="s">
        <v>32</v>
      </c>
      <c r="AX409" s="13" t="s">
        <v>76</v>
      </c>
      <c r="AY409" s="249" t="s">
        <v>126</v>
      </c>
    </row>
    <row r="410" spans="1:51" s="14" customFormat="1" ht="12">
      <c r="A410" s="14"/>
      <c r="B410" s="250"/>
      <c r="C410" s="251"/>
      <c r="D410" s="241" t="s">
        <v>136</v>
      </c>
      <c r="E410" s="252" t="s">
        <v>1</v>
      </c>
      <c r="F410" s="253" t="s">
        <v>286</v>
      </c>
      <c r="G410" s="251"/>
      <c r="H410" s="254">
        <v>80.5</v>
      </c>
      <c r="I410" s="255"/>
      <c r="J410" s="251"/>
      <c r="K410" s="251"/>
      <c r="L410" s="256"/>
      <c r="M410" s="257"/>
      <c r="N410" s="258"/>
      <c r="O410" s="258"/>
      <c r="P410" s="258"/>
      <c r="Q410" s="258"/>
      <c r="R410" s="258"/>
      <c r="S410" s="258"/>
      <c r="T410" s="259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0" t="s">
        <v>136</v>
      </c>
      <c r="AU410" s="260" t="s">
        <v>86</v>
      </c>
      <c r="AV410" s="14" t="s">
        <v>86</v>
      </c>
      <c r="AW410" s="14" t="s">
        <v>32</v>
      </c>
      <c r="AX410" s="14" t="s">
        <v>76</v>
      </c>
      <c r="AY410" s="260" t="s">
        <v>126</v>
      </c>
    </row>
    <row r="411" spans="1:51" s="15" customFormat="1" ht="12">
      <c r="A411" s="15"/>
      <c r="B411" s="261"/>
      <c r="C411" s="262"/>
      <c r="D411" s="241" t="s">
        <v>136</v>
      </c>
      <c r="E411" s="263" t="s">
        <v>1</v>
      </c>
      <c r="F411" s="264" t="s">
        <v>140</v>
      </c>
      <c r="G411" s="262"/>
      <c r="H411" s="265">
        <v>80.5</v>
      </c>
      <c r="I411" s="266"/>
      <c r="J411" s="262"/>
      <c r="K411" s="262"/>
      <c r="L411" s="267"/>
      <c r="M411" s="295"/>
      <c r="N411" s="296"/>
      <c r="O411" s="296"/>
      <c r="P411" s="296"/>
      <c r="Q411" s="296"/>
      <c r="R411" s="296"/>
      <c r="S411" s="296"/>
      <c r="T411" s="297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71" t="s">
        <v>136</v>
      </c>
      <c r="AU411" s="271" t="s">
        <v>86</v>
      </c>
      <c r="AV411" s="15" t="s">
        <v>132</v>
      </c>
      <c r="AW411" s="15" t="s">
        <v>32</v>
      </c>
      <c r="AX411" s="15" t="s">
        <v>84</v>
      </c>
      <c r="AY411" s="271" t="s">
        <v>126</v>
      </c>
    </row>
    <row r="412" spans="1:31" s="2" customFormat="1" ht="6.95" customHeight="1">
      <c r="A412" s="39"/>
      <c r="B412" s="67"/>
      <c r="C412" s="68"/>
      <c r="D412" s="68"/>
      <c r="E412" s="68"/>
      <c r="F412" s="68"/>
      <c r="G412" s="68"/>
      <c r="H412" s="68"/>
      <c r="I412" s="68"/>
      <c r="J412" s="68"/>
      <c r="K412" s="68"/>
      <c r="L412" s="45"/>
      <c r="M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</row>
  </sheetData>
  <sheetProtection password="CC35" sheet="1" objects="1" scenarios="1" formatColumns="0" formatRows="0" autoFilter="0"/>
  <autoFilter ref="C128:K411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hyperlinks>
    <hyperlink ref="F133" r:id="rId1" display="https://podminky.urs.cz/item/CS_URS_2022_02/113107111"/>
    <hyperlink ref="F139" r:id="rId2" display="https://podminky.urs.cz/item/CS_URS_2022_02/121112003"/>
    <hyperlink ref="F149" r:id="rId3" display="https://podminky.urs.cz/item/CS_URS_2022_02/131212531"/>
    <hyperlink ref="F157" r:id="rId4" display="https://podminky.urs.cz/item/CS_URS_2022_02/162351103"/>
    <hyperlink ref="F165" r:id="rId5" display="https://podminky.urs.cz/item/CS_URS_2022_02/162751117"/>
    <hyperlink ref="F171" r:id="rId6" display="https://podminky.urs.cz/item/CS_URS_2022_02/167151101"/>
    <hyperlink ref="F175" r:id="rId7" display="https://podminky.urs.cz/item/CS_URS_2022_02/171201231"/>
    <hyperlink ref="F180" r:id="rId8" display="https://podminky.urs.cz/item/CS_URS_2022_02/171251201"/>
    <hyperlink ref="F184" r:id="rId9" display="https://podminky.urs.cz/item/CS_URS_2022_02/181311103"/>
    <hyperlink ref="F198" r:id="rId10" display="https://podminky.urs.cz/item/CS_URS_2022_02/181411131"/>
    <hyperlink ref="F202" r:id="rId11" display="https://podminky.urs.cz/item/CS_URS_2022_02/184813511"/>
    <hyperlink ref="F204" r:id="rId12" display="https://podminky.urs.cz/item/CS_URS_2022_02/184813521"/>
    <hyperlink ref="F206" r:id="rId13" display="https://podminky.urs.cz/item/CS_URS_2022_01/185802113"/>
    <hyperlink ref="F216" r:id="rId14" display="https://podminky.urs.cz/item/CS_URS_2022_02/271572211"/>
    <hyperlink ref="F224" r:id="rId15" display="https://podminky.urs.cz/item/CS_URS_2022_02/274313811"/>
    <hyperlink ref="F233" r:id="rId16" display="https://podminky.urs.cz/item/CS_URS_2022_02/564231011"/>
    <hyperlink ref="F261" r:id="rId17" display="https://podminky.urs.cz/item/CS_URS_2022_02/953961113"/>
    <hyperlink ref="F267" r:id="rId18" display="https://podminky.urs.cz/item/CS_URS_2022_02/953965121"/>
    <hyperlink ref="F270" r:id="rId19" display="https://podminky.urs.cz/item/CS_URS_2022_02/997221551"/>
    <hyperlink ref="F272" r:id="rId20" display="https://podminky.urs.cz/item/CS_URS_2022_02/997221559"/>
    <hyperlink ref="F275" r:id="rId21" display="https://podminky.urs.cz/item/CS_URS_2022_02/997221873"/>
    <hyperlink ref="F278" r:id="rId22" display="https://podminky.urs.cz/item/CS_URS_2022_02/998231311"/>
    <hyperlink ref="F307" r:id="rId23" display="https://podminky.urs.cz/item/CS_URS_2022_02/998767201"/>
    <hyperlink ref="F310" r:id="rId24" display="https://podminky.urs.cz/item/CS_URS_2022_02/783301311"/>
    <hyperlink ref="F326" r:id="rId25" display="https://podminky.urs.cz/item/CS_URS_2022_02/783314201"/>
    <hyperlink ref="F348" r:id="rId26" display="https://podminky.urs.cz/item/CS_URS_2022_01/2100405R1"/>
    <hyperlink ref="F360" r:id="rId27" display="https://podminky.urs.cz/item/CS_URS_2022_01/460021111"/>
    <hyperlink ref="F366" r:id="rId28" display="https://podminky.urs.cz/item/CS_URS_2022_01/460161112"/>
    <hyperlink ref="F372" r:id="rId29" display="https://podminky.urs.cz/item/CS_URS_2022_01/460161122"/>
    <hyperlink ref="F378" r:id="rId30" display="https://podminky.urs.cz/item/CS_URS_2022_01/460341113"/>
    <hyperlink ref="F384" r:id="rId31" display="https://podminky.urs.cz/item/CS_URS_2022_01/460341121"/>
    <hyperlink ref="F387" r:id="rId32" display="https://podminky.urs.cz/item/CS_URS_2022_01/460431122"/>
    <hyperlink ref="F393" r:id="rId33" display="https://podminky.urs.cz/item/CS_URS_2022_01/460551111"/>
    <hyperlink ref="F399" r:id="rId34" display="https://podminky.urs.cz/item/CS_URS_2022_01/460581121"/>
    <hyperlink ref="F401" r:id="rId35" display="https://podminky.urs.cz/item/CS_URS_2022_01/460661112"/>
    <hyperlink ref="F407" r:id="rId36" display="https://podminky.urs.cz/item/CS_URS_2022_01/460671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 hidden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 hidden="1">
      <c r="B4" s="21"/>
      <c r="D4" s="139" t="s">
        <v>90</v>
      </c>
      <c r="L4" s="21"/>
      <c r="M4" s="14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41" t="s">
        <v>16</v>
      </c>
      <c r="L6" s="21"/>
    </row>
    <row r="7" spans="2:12" s="1" customFormat="1" ht="26.25" customHeight="1" hidden="1">
      <c r="B7" s="21"/>
      <c r="E7" s="142" t="str">
        <f>'Rekapitulace stavby'!K6</f>
        <v>Obnova zeleně u fontány v jižních zahradách děčínského zámku - Treláž</v>
      </c>
      <c r="F7" s="141"/>
      <c r="G7" s="141"/>
      <c r="H7" s="141"/>
      <c r="L7" s="21"/>
    </row>
    <row r="8" spans="1:31" s="2" customFormat="1" ht="12" customHeight="1" hidden="1">
      <c r="A8" s="39"/>
      <c r="B8" s="45"/>
      <c r="C8" s="39"/>
      <c r="D8" s="141" t="s">
        <v>91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3" t="s">
        <v>488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25. 5. 2022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4" t="str">
        <f>IF('Rekapitulace stavby'!E20="","",'Rekapitulace stavby'!E20)</f>
        <v>M. Skála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4" t="s">
        <v>40</v>
      </c>
      <c r="E33" s="141" t="s">
        <v>41</v>
      </c>
      <c r="F33" s="155">
        <f>ROUND((SUM(BE120:BE134)),2)</f>
        <v>0</v>
      </c>
      <c r="G33" s="39"/>
      <c r="H33" s="39"/>
      <c r="I33" s="156">
        <v>0.21</v>
      </c>
      <c r="J33" s="155">
        <f>ROUND(((SUM(BE120:BE134))*I33),2)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1" t="s">
        <v>42</v>
      </c>
      <c r="F34" s="155">
        <f>ROUND((SUM(BF120:BF134)),2)</f>
        <v>0</v>
      </c>
      <c r="G34" s="39"/>
      <c r="H34" s="39"/>
      <c r="I34" s="156">
        <v>0.15</v>
      </c>
      <c r="J34" s="155">
        <f>ROUND(((SUM(BF120:BF134))*I34),2)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ROUND((SUM(BG120:BG134)),2)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ROUND((SUM(BH120:BH134)),2)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ROUND((SUM(BI120:BI134)),2)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 hidden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93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 hidden="1">
      <c r="A85" s="39"/>
      <c r="B85" s="40"/>
      <c r="C85" s="41"/>
      <c r="D85" s="41"/>
      <c r="E85" s="175" t="str">
        <f>E7</f>
        <v>Obnova zeleně u fontány v jižních zahradách děčínského zámku - Treláž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91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VON - VRN+ON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25. 5. 2022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 hidden="1">
      <c r="A91" s="39"/>
      <c r="B91" s="40"/>
      <c r="C91" s="33" t="s">
        <v>24</v>
      </c>
      <c r="D91" s="41"/>
      <c r="E91" s="41"/>
      <c r="F91" s="28" t="str">
        <f>E15</f>
        <v>Statutární město Děčín, MM Děčín, OMH</v>
      </c>
      <c r="G91" s="41"/>
      <c r="H91" s="41"/>
      <c r="I91" s="33" t="s">
        <v>30</v>
      </c>
      <c r="J91" s="37" t="str">
        <f>E21</f>
        <v>Ing. Hrabě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M. Skála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6" t="s">
        <v>94</v>
      </c>
      <c r="D94" s="177"/>
      <c r="E94" s="177"/>
      <c r="F94" s="177"/>
      <c r="G94" s="177"/>
      <c r="H94" s="177"/>
      <c r="I94" s="177"/>
      <c r="J94" s="178" t="s">
        <v>95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79" t="s">
        <v>96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97</v>
      </c>
    </row>
    <row r="97" spans="1:31" s="9" customFormat="1" ht="24.95" customHeight="1" hidden="1">
      <c r="A97" s="9"/>
      <c r="B97" s="180"/>
      <c r="C97" s="181"/>
      <c r="D97" s="182" t="s">
        <v>489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490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491</v>
      </c>
      <c r="E99" s="189"/>
      <c r="F99" s="189"/>
      <c r="G99" s="189"/>
      <c r="H99" s="189"/>
      <c r="I99" s="189"/>
      <c r="J99" s="190">
        <f>J129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492</v>
      </c>
      <c r="E100" s="189"/>
      <c r="F100" s="189"/>
      <c r="G100" s="189"/>
      <c r="H100" s="189"/>
      <c r="I100" s="189"/>
      <c r="J100" s="190">
        <f>J132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 hidden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 hidden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ht="12" hidden="1"/>
    <row r="104" ht="12" hidden="1"/>
    <row r="105" ht="12" hidden="1"/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111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6.25" customHeight="1">
      <c r="A110" s="39"/>
      <c r="B110" s="40"/>
      <c r="C110" s="41"/>
      <c r="D110" s="41"/>
      <c r="E110" s="175" t="str">
        <f>E7</f>
        <v>Obnova zeleně u fontány v jižních zahradách děčínského zámku - Treláž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91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VON - VRN+ON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 xml:space="preserve"> </v>
      </c>
      <c r="G114" s="41"/>
      <c r="H114" s="41"/>
      <c r="I114" s="33" t="s">
        <v>22</v>
      </c>
      <c r="J114" s="80" t="str">
        <f>IF(J12="","",J12)</f>
        <v>25. 5. 2022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>Statutární město Děčín, MM Děčín, OMH</v>
      </c>
      <c r="G116" s="41"/>
      <c r="H116" s="41"/>
      <c r="I116" s="33" t="s">
        <v>30</v>
      </c>
      <c r="J116" s="37" t="str">
        <f>E21</f>
        <v>Ing. Hrabě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33" t="s">
        <v>33</v>
      </c>
      <c r="J117" s="37" t="str">
        <f>E24</f>
        <v>M. Skála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2"/>
      <c r="B119" s="193"/>
      <c r="C119" s="194" t="s">
        <v>112</v>
      </c>
      <c r="D119" s="195" t="s">
        <v>61</v>
      </c>
      <c r="E119" s="195" t="s">
        <v>57</v>
      </c>
      <c r="F119" s="195" t="s">
        <v>58</v>
      </c>
      <c r="G119" s="195" t="s">
        <v>113</v>
      </c>
      <c r="H119" s="195" t="s">
        <v>114</v>
      </c>
      <c r="I119" s="195" t="s">
        <v>115</v>
      </c>
      <c r="J119" s="196" t="s">
        <v>95</v>
      </c>
      <c r="K119" s="197" t="s">
        <v>116</v>
      </c>
      <c r="L119" s="198"/>
      <c r="M119" s="101" t="s">
        <v>1</v>
      </c>
      <c r="N119" s="102" t="s">
        <v>40</v>
      </c>
      <c r="O119" s="102" t="s">
        <v>117</v>
      </c>
      <c r="P119" s="102" t="s">
        <v>118</v>
      </c>
      <c r="Q119" s="102" t="s">
        <v>119</v>
      </c>
      <c r="R119" s="102" t="s">
        <v>120</v>
      </c>
      <c r="S119" s="102" t="s">
        <v>121</v>
      </c>
      <c r="T119" s="103" t="s">
        <v>122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9"/>
      <c r="B120" s="40"/>
      <c r="C120" s="108" t="s">
        <v>123</v>
      </c>
      <c r="D120" s="41"/>
      <c r="E120" s="41"/>
      <c r="F120" s="41"/>
      <c r="G120" s="41"/>
      <c r="H120" s="41"/>
      <c r="I120" s="41"/>
      <c r="J120" s="199">
        <f>BK120</f>
        <v>0</v>
      </c>
      <c r="K120" s="41"/>
      <c r="L120" s="45"/>
      <c r="M120" s="104"/>
      <c r="N120" s="200"/>
      <c r="O120" s="105"/>
      <c r="P120" s="201">
        <f>P121</f>
        <v>0</v>
      </c>
      <c r="Q120" s="105"/>
      <c r="R120" s="201">
        <f>R121</f>
        <v>0</v>
      </c>
      <c r="S120" s="105"/>
      <c r="T120" s="202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75</v>
      </c>
      <c r="AU120" s="18" t="s">
        <v>97</v>
      </c>
      <c r="BK120" s="203">
        <f>BK121</f>
        <v>0</v>
      </c>
    </row>
    <row r="121" spans="1:63" s="12" customFormat="1" ht="25.9" customHeight="1">
      <c r="A121" s="12"/>
      <c r="B121" s="204"/>
      <c r="C121" s="205"/>
      <c r="D121" s="206" t="s">
        <v>75</v>
      </c>
      <c r="E121" s="207" t="s">
        <v>493</v>
      </c>
      <c r="F121" s="207" t="s">
        <v>494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P122+P129+P132</f>
        <v>0</v>
      </c>
      <c r="Q121" s="212"/>
      <c r="R121" s="213">
        <f>R122+R129+R132</f>
        <v>0</v>
      </c>
      <c r="S121" s="212"/>
      <c r="T121" s="214">
        <f>T122+T129+T132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170</v>
      </c>
      <c r="AT121" s="216" t="s">
        <v>75</v>
      </c>
      <c r="AU121" s="216" t="s">
        <v>76</v>
      </c>
      <c r="AY121" s="215" t="s">
        <v>126</v>
      </c>
      <c r="BK121" s="217">
        <f>BK122+BK129+BK132</f>
        <v>0</v>
      </c>
    </row>
    <row r="122" spans="1:63" s="12" customFormat="1" ht="22.8" customHeight="1">
      <c r="A122" s="12"/>
      <c r="B122" s="204"/>
      <c r="C122" s="205"/>
      <c r="D122" s="206" t="s">
        <v>75</v>
      </c>
      <c r="E122" s="218" t="s">
        <v>495</v>
      </c>
      <c r="F122" s="218" t="s">
        <v>496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SUM(P123:P128)</f>
        <v>0</v>
      </c>
      <c r="Q122" s="212"/>
      <c r="R122" s="213">
        <f>SUM(R123:R128)</f>
        <v>0</v>
      </c>
      <c r="S122" s="212"/>
      <c r="T122" s="214">
        <f>SUM(T123:T128)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170</v>
      </c>
      <c r="AT122" s="216" t="s">
        <v>75</v>
      </c>
      <c r="AU122" s="216" t="s">
        <v>84</v>
      </c>
      <c r="AY122" s="215" t="s">
        <v>126</v>
      </c>
      <c r="BK122" s="217">
        <f>SUM(BK123:BK128)</f>
        <v>0</v>
      </c>
    </row>
    <row r="123" spans="1:65" s="2" customFormat="1" ht="21.75" customHeight="1">
      <c r="A123" s="39"/>
      <c r="B123" s="40"/>
      <c r="C123" s="220" t="s">
        <v>84</v>
      </c>
      <c r="D123" s="220" t="s">
        <v>128</v>
      </c>
      <c r="E123" s="221" t="s">
        <v>497</v>
      </c>
      <c r="F123" s="222" t="s">
        <v>498</v>
      </c>
      <c r="G123" s="223" t="s">
        <v>301</v>
      </c>
      <c r="H123" s="224">
        <v>1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41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499</v>
      </c>
      <c r="AT123" s="232" t="s">
        <v>128</v>
      </c>
      <c r="AU123" s="232" t="s">
        <v>86</v>
      </c>
      <c r="AY123" s="18" t="s">
        <v>126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84</v>
      </c>
      <c r="BK123" s="233">
        <f>ROUND(I123*H123,2)</f>
        <v>0</v>
      </c>
      <c r="BL123" s="18" t="s">
        <v>499</v>
      </c>
      <c r="BM123" s="232" t="s">
        <v>500</v>
      </c>
    </row>
    <row r="124" spans="1:47" s="2" customFormat="1" ht="12">
      <c r="A124" s="39"/>
      <c r="B124" s="40"/>
      <c r="C124" s="41"/>
      <c r="D124" s="234" t="s">
        <v>134</v>
      </c>
      <c r="E124" s="41"/>
      <c r="F124" s="235" t="s">
        <v>501</v>
      </c>
      <c r="G124" s="41"/>
      <c r="H124" s="41"/>
      <c r="I124" s="236"/>
      <c r="J124" s="41"/>
      <c r="K124" s="41"/>
      <c r="L124" s="45"/>
      <c r="M124" s="237"/>
      <c r="N124" s="238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134</v>
      </c>
      <c r="AU124" s="18" t="s">
        <v>86</v>
      </c>
    </row>
    <row r="125" spans="1:65" s="2" customFormat="1" ht="16.5" customHeight="1">
      <c r="A125" s="39"/>
      <c r="B125" s="40"/>
      <c r="C125" s="220" t="s">
        <v>86</v>
      </c>
      <c r="D125" s="220" t="s">
        <v>128</v>
      </c>
      <c r="E125" s="221" t="s">
        <v>502</v>
      </c>
      <c r="F125" s="222" t="s">
        <v>503</v>
      </c>
      <c r="G125" s="223" t="s">
        <v>301</v>
      </c>
      <c r="H125" s="224">
        <v>1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41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499</v>
      </c>
      <c r="AT125" s="232" t="s">
        <v>128</v>
      </c>
      <c r="AU125" s="232" t="s">
        <v>86</v>
      </c>
      <c r="AY125" s="18" t="s">
        <v>126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84</v>
      </c>
      <c r="BK125" s="233">
        <f>ROUND(I125*H125,2)</f>
        <v>0</v>
      </c>
      <c r="BL125" s="18" t="s">
        <v>499</v>
      </c>
      <c r="BM125" s="232" t="s">
        <v>504</v>
      </c>
    </row>
    <row r="126" spans="1:47" s="2" customFormat="1" ht="12">
      <c r="A126" s="39"/>
      <c r="B126" s="40"/>
      <c r="C126" s="41"/>
      <c r="D126" s="234" t="s">
        <v>134</v>
      </c>
      <c r="E126" s="41"/>
      <c r="F126" s="235" t="s">
        <v>505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134</v>
      </c>
      <c r="AU126" s="18" t="s">
        <v>86</v>
      </c>
    </row>
    <row r="127" spans="1:65" s="2" customFormat="1" ht="16.5" customHeight="1">
      <c r="A127" s="39"/>
      <c r="B127" s="40"/>
      <c r="C127" s="220" t="s">
        <v>151</v>
      </c>
      <c r="D127" s="220" t="s">
        <v>128</v>
      </c>
      <c r="E127" s="221" t="s">
        <v>506</v>
      </c>
      <c r="F127" s="222" t="s">
        <v>507</v>
      </c>
      <c r="G127" s="223" t="s">
        <v>301</v>
      </c>
      <c r="H127" s="224">
        <v>1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41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499</v>
      </c>
      <c r="AT127" s="232" t="s">
        <v>128</v>
      </c>
      <c r="AU127" s="232" t="s">
        <v>86</v>
      </c>
      <c r="AY127" s="18" t="s">
        <v>126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84</v>
      </c>
      <c r="BK127" s="233">
        <f>ROUND(I127*H127,2)</f>
        <v>0</v>
      </c>
      <c r="BL127" s="18" t="s">
        <v>499</v>
      </c>
      <c r="BM127" s="232" t="s">
        <v>508</v>
      </c>
    </row>
    <row r="128" spans="1:47" s="2" customFormat="1" ht="12">
      <c r="A128" s="39"/>
      <c r="B128" s="40"/>
      <c r="C128" s="41"/>
      <c r="D128" s="234" t="s">
        <v>134</v>
      </c>
      <c r="E128" s="41"/>
      <c r="F128" s="235" t="s">
        <v>509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134</v>
      </c>
      <c r="AU128" s="18" t="s">
        <v>86</v>
      </c>
    </row>
    <row r="129" spans="1:63" s="12" customFormat="1" ht="22.8" customHeight="1">
      <c r="A129" s="12"/>
      <c r="B129" s="204"/>
      <c r="C129" s="205"/>
      <c r="D129" s="206" t="s">
        <v>75</v>
      </c>
      <c r="E129" s="218" t="s">
        <v>510</v>
      </c>
      <c r="F129" s="218" t="s">
        <v>511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SUM(P130:P131)</f>
        <v>0</v>
      </c>
      <c r="Q129" s="212"/>
      <c r="R129" s="213">
        <f>SUM(R130:R131)</f>
        <v>0</v>
      </c>
      <c r="S129" s="212"/>
      <c r="T129" s="214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170</v>
      </c>
      <c r="AT129" s="216" t="s">
        <v>75</v>
      </c>
      <c r="AU129" s="216" t="s">
        <v>84</v>
      </c>
      <c r="AY129" s="215" t="s">
        <v>126</v>
      </c>
      <c r="BK129" s="217">
        <f>SUM(BK130:BK131)</f>
        <v>0</v>
      </c>
    </row>
    <row r="130" spans="1:65" s="2" customFormat="1" ht="16.5" customHeight="1">
      <c r="A130" s="39"/>
      <c r="B130" s="40"/>
      <c r="C130" s="220" t="s">
        <v>132</v>
      </c>
      <c r="D130" s="220" t="s">
        <v>128</v>
      </c>
      <c r="E130" s="221" t="s">
        <v>512</v>
      </c>
      <c r="F130" s="222" t="s">
        <v>511</v>
      </c>
      <c r="G130" s="223" t="s">
        <v>301</v>
      </c>
      <c r="H130" s="224">
        <v>1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41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499</v>
      </c>
      <c r="AT130" s="232" t="s">
        <v>128</v>
      </c>
      <c r="AU130" s="232" t="s">
        <v>86</v>
      </c>
      <c r="AY130" s="18" t="s">
        <v>126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84</v>
      </c>
      <c r="BK130" s="233">
        <f>ROUND(I130*H130,2)</f>
        <v>0</v>
      </c>
      <c r="BL130" s="18" t="s">
        <v>499</v>
      </c>
      <c r="BM130" s="232" t="s">
        <v>513</v>
      </c>
    </row>
    <row r="131" spans="1:47" s="2" customFormat="1" ht="12">
      <c r="A131" s="39"/>
      <c r="B131" s="40"/>
      <c r="C131" s="41"/>
      <c r="D131" s="234" t="s">
        <v>134</v>
      </c>
      <c r="E131" s="41"/>
      <c r="F131" s="235" t="s">
        <v>514</v>
      </c>
      <c r="G131" s="41"/>
      <c r="H131" s="41"/>
      <c r="I131" s="236"/>
      <c r="J131" s="41"/>
      <c r="K131" s="41"/>
      <c r="L131" s="45"/>
      <c r="M131" s="237"/>
      <c r="N131" s="23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134</v>
      </c>
      <c r="AU131" s="18" t="s">
        <v>86</v>
      </c>
    </row>
    <row r="132" spans="1:63" s="12" customFormat="1" ht="22.8" customHeight="1">
      <c r="A132" s="12"/>
      <c r="B132" s="204"/>
      <c r="C132" s="205"/>
      <c r="D132" s="206" t="s">
        <v>75</v>
      </c>
      <c r="E132" s="218" t="s">
        <v>515</v>
      </c>
      <c r="F132" s="218" t="s">
        <v>516</v>
      </c>
      <c r="G132" s="205"/>
      <c r="H132" s="205"/>
      <c r="I132" s="208"/>
      <c r="J132" s="219">
        <f>BK132</f>
        <v>0</v>
      </c>
      <c r="K132" s="205"/>
      <c r="L132" s="210"/>
      <c r="M132" s="211"/>
      <c r="N132" s="212"/>
      <c r="O132" s="212"/>
      <c r="P132" s="213">
        <f>SUM(P133:P134)</f>
        <v>0</v>
      </c>
      <c r="Q132" s="212"/>
      <c r="R132" s="213">
        <f>SUM(R133:R134)</f>
        <v>0</v>
      </c>
      <c r="S132" s="212"/>
      <c r="T132" s="214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170</v>
      </c>
      <c r="AT132" s="216" t="s">
        <v>75</v>
      </c>
      <c r="AU132" s="216" t="s">
        <v>84</v>
      </c>
      <c r="AY132" s="215" t="s">
        <v>126</v>
      </c>
      <c r="BK132" s="217">
        <f>SUM(BK133:BK134)</f>
        <v>0</v>
      </c>
    </row>
    <row r="133" spans="1:65" s="2" customFormat="1" ht="16.5" customHeight="1">
      <c r="A133" s="39"/>
      <c r="B133" s="40"/>
      <c r="C133" s="220" t="s">
        <v>170</v>
      </c>
      <c r="D133" s="220" t="s">
        <v>128</v>
      </c>
      <c r="E133" s="221" t="s">
        <v>517</v>
      </c>
      <c r="F133" s="222" t="s">
        <v>516</v>
      </c>
      <c r="G133" s="223" t="s">
        <v>301</v>
      </c>
      <c r="H133" s="224">
        <v>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41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499</v>
      </c>
      <c r="AT133" s="232" t="s">
        <v>128</v>
      </c>
      <c r="AU133" s="232" t="s">
        <v>86</v>
      </c>
      <c r="AY133" s="18" t="s">
        <v>126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84</v>
      </c>
      <c r="BK133" s="233">
        <f>ROUND(I133*H133,2)</f>
        <v>0</v>
      </c>
      <c r="BL133" s="18" t="s">
        <v>499</v>
      </c>
      <c r="BM133" s="232" t="s">
        <v>518</v>
      </c>
    </row>
    <row r="134" spans="1:47" s="2" customFormat="1" ht="12">
      <c r="A134" s="39"/>
      <c r="B134" s="40"/>
      <c r="C134" s="41"/>
      <c r="D134" s="234" t="s">
        <v>134</v>
      </c>
      <c r="E134" s="41"/>
      <c r="F134" s="235" t="s">
        <v>519</v>
      </c>
      <c r="G134" s="41"/>
      <c r="H134" s="41"/>
      <c r="I134" s="236"/>
      <c r="J134" s="41"/>
      <c r="K134" s="41"/>
      <c r="L134" s="45"/>
      <c r="M134" s="298"/>
      <c r="N134" s="299"/>
      <c r="O134" s="300"/>
      <c r="P134" s="300"/>
      <c r="Q134" s="300"/>
      <c r="R134" s="300"/>
      <c r="S134" s="300"/>
      <c r="T134" s="301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134</v>
      </c>
      <c r="AU134" s="18" t="s">
        <v>86</v>
      </c>
    </row>
    <row r="135" spans="1:31" s="2" customFormat="1" ht="6.95" customHeight="1">
      <c r="A135" s="39"/>
      <c r="B135" s="67"/>
      <c r="C135" s="68"/>
      <c r="D135" s="68"/>
      <c r="E135" s="68"/>
      <c r="F135" s="68"/>
      <c r="G135" s="68"/>
      <c r="H135" s="68"/>
      <c r="I135" s="68"/>
      <c r="J135" s="68"/>
      <c r="K135" s="68"/>
      <c r="L135" s="45"/>
      <c r="M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</sheetData>
  <sheetProtection password="CC35" sheet="1" objects="1" scenarios="1" formatColumns="0" formatRows="0" autoFilter="0"/>
  <autoFilter ref="C119:K134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hyperlinks>
    <hyperlink ref="F124" r:id="rId1" display="https://podminky.urs.cz/item/CS_URS_2022_02/012103000"/>
    <hyperlink ref="F126" r:id="rId2" display="https://podminky.urs.cz/item/CS_URS_2022_02/013203000"/>
    <hyperlink ref="F128" r:id="rId3" display="https://podminky.urs.cz/item/CS_URS_2022_02/013254000"/>
    <hyperlink ref="F131" r:id="rId4" display="https://podminky.urs.cz/item/CS_URS_2022_02/030001000"/>
    <hyperlink ref="F134" r:id="rId5" display="https://podminky.urs.cz/item/CS_URS_2022_02/06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DESKTOP-178D9QK\solim</dc:creator>
  <cp:keywords/>
  <dc:description/>
  <cp:lastModifiedBy>DESKTOP-178D9QK\solim</cp:lastModifiedBy>
  <dcterms:created xsi:type="dcterms:W3CDTF">2022-10-17T09:35:40Z</dcterms:created>
  <dcterms:modified xsi:type="dcterms:W3CDTF">2022-10-17T09:35:45Z</dcterms:modified>
  <cp:category/>
  <cp:version/>
  <cp:contentType/>
  <cp:contentStatus/>
</cp:coreProperties>
</file>