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Zateplení objektu" sheetId="2" r:id="rId2"/>
    <sheet name="Seznam figur" sheetId="3" r:id="rId3"/>
    <sheet name="Pokyny pro vyplnění" sheetId="4" r:id="rId4"/>
  </sheets>
  <definedNames>
    <definedName name="_xlnm.Print_Area" localSheetId="0">'Rekapitulace stavby'!$D$4:$AO$36,'Rekapitulace stavby'!$C$42:$AQ$56</definedName>
    <definedName name="_xlnm._FilterDatabase" localSheetId="1" hidden="1">'SO-01 - Zateplení objektu'!$C$101:$K$1260</definedName>
    <definedName name="_xlnm.Print_Area" localSheetId="1">'SO-01 - Zateplení objektu'!$C$4:$J$39,'SO-01 - Zateplení objektu'!$C$45:$J$83,'SO-01 - Zateplení objektu'!$C$89:$K$1260</definedName>
    <definedName name="_xlnm.Print_Area" localSheetId="2">'Seznam figur'!$C$4:$G$216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Zateplení objektu'!$101:$101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<sst xmlns="http://schemas.openxmlformats.org/spreadsheetml/2006/main" count="12283" uniqueCount="1857">
  <si>
    <t>Export Komplet</t>
  </si>
  <si>
    <t>VZ</t>
  </si>
  <si>
    <t>2.0</t>
  </si>
  <si>
    <t>ZAMOK</t>
  </si>
  <si>
    <t>False</t>
  </si>
  <si>
    <t>{c673b1a8-f933-4464-9530-d6f57665952a}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</si>
  <si>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</si>
  <si>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</si>
  <si>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</si>
  <si>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</si>
  <si>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</si>
  <si>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</si>
  <si>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</si>
  <si>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</si>
  <si>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VACH246_1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</si>
  <si>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</si>
  <si>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</si>
  <si>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K.H.Borovského 336, Boletice n.L.-Děčín, SO-01 Zateplení objektu</t>
  </si>
  <si>
    <t>KSO:</t>
  </si>
  <si>
    <t/>
  </si>
  <si>
    <t>CC-CZ:</t>
  </si>
  <si>
    <t>Místo:</t>
  </si>
  <si>
    <t>Boletice n.L.-Děčín</t>
  </si>
  <si>
    <t>Datum:</t>
  </si>
  <si>
    <t>3. 6. 2020</t>
  </si>
  <si>
    <t>Zadavatel:</t>
  </si>
  <si>
    <t>IČ:</t>
  </si>
  <si>
    <t>0,1</t>
  </si>
  <si>
    <t>Statutární město Děčín</t>
  </si>
  <si>
    <t>DIČ:</t>
  </si>
  <si>
    <t>Uchazeč:</t>
  </si>
  <si>
    <t>Vyplň údaj</t>
  </si>
  <si>
    <t>Projektant:</t>
  </si>
  <si>
    <t>Petr Vachulka</t>
  </si>
  <si>
    <t>True</t>
  </si>
  <si>
    <t>Zpracovatel:</t>
  </si>
  <si>
    <t>Martin Růžička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</si>
  <si>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</si>
  <si>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</si>
  <si>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</si>
  <si>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</si>
  <si>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</si>
  <si>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</si>
  <si>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</si>
  <si>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</si>
  <si>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</si>
  <si>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</si>
  <si>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</si>
  <si>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</si>
  <si>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</si>
  <si>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</si>
  <si>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</si>
  <si>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</si>
  <si>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</si>
  <si>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</si>
  <si>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</si>
  <si>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</si>
  <si>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</si>
  <si>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</si>
  <si>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</si>
  <si>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</si>
  <si>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</si>
  <si>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</si>
  <si>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</si>
  <si>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</si>
  <si>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</si>
  <si>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</si>
  <si>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</si>
  <si>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</si>
  <si>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</si>
  <si>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</si>
  <si>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</si>
  <si>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</si>
  <si>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</si>
  <si>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</si>
  <si>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</si>
  <si>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</si>
  <si>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</si>
  <si>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</si>
  <si>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Zateplení objektu</t>
  </si>
  <si>
    <t>STA</t>
  </si>
  <si>
    <t>1</t>
  </si>
  <si>
    <t>{1b236a09-1b1a-410c-b055-784f6b0e6922}</t>
  </si>
  <si>
    <t>2</t>
  </si>
  <si>
    <t>eps14</t>
  </si>
  <si>
    <t>97,282</t>
  </si>
  <si>
    <t>eps20</t>
  </si>
  <si>
    <t>775,211</t>
  </si>
  <si>
    <t>KRYCÍ LIST SOUPISU PRACÍ</t>
  </si>
  <si>
    <t>xps5nadz</t>
  </si>
  <si>
    <t>124,8</t>
  </si>
  <si>
    <t>eps5podhl</t>
  </si>
  <si>
    <t>77,824</t>
  </si>
  <si>
    <t>xps5podz</t>
  </si>
  <si>
    <t>241</t>
  </si>
  <si>
    <t>min14</t>
  </si>
  <si>
    <t>48,19</t>
  </si>
  <si>
    <t>Objekt:</t>
  </si>
  <si>
    <t>rýhy</t>
  </si>
  <si>
    <t>88,9300000000001</t>
  </si>
  <si>
    <t>3</t>
  </si>
  <si>
    <t>SO-01 - Zateplení objektu</t>
  </si>
  <si>
    <t>xps20</t>
  </si>
  <si>
    <t>35</t>
  </si>
  <si>
    <t>xps14</t>
  </si>
  <si>
    <t>7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</si>
  <si>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</si>
  <si>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</si>
  <si>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</si>
  <si>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</si>
  <si>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</si>
  <si>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</si>
  <si>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</si>
  <si>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</si>
  <si>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</si>
  <si>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</si>
  <si>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</si>
  <si>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</si>
  <si>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998 - Přesun hmot</t>
  </si>
  <si>
    <t xml:space="preserve">    ZP - Zpevněné plochy</t>
  </si>
  <si>
    <t xml:space="preserve">    ZPB - Zpevněné plochy - bourání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</si>
  <si>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</si>
  <si>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</si>
  <si>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</si>
  <si>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</si>
  <si>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</si>
  <si>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</si>
  <si>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</si>
  <si>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76P - Výplně otvorů plastové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</si>
  <si>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</si>
  <si>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</si>
  <si>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</si>
  <si>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</si>
  <si>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</si>
  <si>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</si>
  <si>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</si>
  <si>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</si>
  <si>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</si>
  <si>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</si>
  <si>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</si>
  <si>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</si>
  <si>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</si>
  <si>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</si>
  <si>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</si>
  <si>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</si>
  <si>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</si>
  <si>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</si>
  <si>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</si>
  <si>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</si>
  <si>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</si>
  <si>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</si>
  <si>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vyt</t>
  </si>
  <si>
    <t>Vytýčení podzemních sítí</t>
  </si>
  <si>
    <t>kmpl</t>
  </si>
  <si>
    <t>4</t>
  </si>
  <si>
    <t>-543532211</t>
  </si>
  <si>
    <t>PP</t>
  </si>
  <si>
    <t>132351254</t>
  </si>
  <si>
    <t>Hloubení rýh nezapažených š do 2000 mm v hornině třídy těžitelnosti II, skupiny 4 objem do 500 m3 strojně</t>
  </si>
  <si>
    <t>m3</t>
  </si>
  <si>
    <t>CS ÚRS 2020 01</t>
  </si>
  <si>
    <t>-979253712</t>
  </si>
  <si>
    <t>Hloubení nezapažených rýh šířky přes 800 do 2 000 mm strojně s urovnáním dna do předepsaného profilu a spádu v hornině třídy těžitelnosti II skupiny 4 přes 100 do 500 m3</t>
  </si>
  <si>
    <t>VV</t>
  </si>
  <si>
    <t>pro zateplení pod úrovní terénu</t>
  </si>
  <si>
    <t>307,00*1,25*0,80</t>
  </si>
  <si>
    <t>"okapní chodníček" -24,90*0,10</t>
  </si>
  <si>
    <t>"betonový chodník" -25,60*0,15</t>
  </si>
  <si>
    <t>"podesty vstupů" -15,90*0,05</t>
  </si>
  <si>
    <t>"chodník asfalt" -98,66*0,20</t>
  </si>
  <si>
    <t>"žlaby" -86,92*0,20</t>
  </si>
  <si>
    <t>Mezisoučet</t>
  </si>
  <si>
    <t>pro novou ornici (mimo plochu rýh pro zateplení)</t>
  </si>
  <si>
    <t>148,00*0,20</t>
  </si>
  <si>
    <t>Součet</t>
  </si>
  <si>
    <t>139001101</t>
  </si>
  <si>
    <t>Příplatek za ztížení vykopávky</t>
  </si>
  <si>
    <t>-936939548</t>
  </si>
  <si>
    <t>Příplatek k cenám hloubených vykopávek za ztížení vykopávky v blízkosti podzemního vedení neboobjektů pro jakoukoliv třídu horniny</t>
  </si>
  <si>
    <t>"stávající objekt" 262,759*0,50</t>
  </si>
  <si>
    <t>174151101</t>
  </si>
  <si>
    <t>Zásyp jam, šachet rýh nebo kolem objektů sypaninou se zhutněním</t>
  </si>
  <si>
    <t>452918317</t>
  </si>
  <si>
    <t>Zásyp sypaninou z jakékoliv horniny strojně s uložením výkopku ve vrstvách se zhutněním jam, šachet, rýh nebo kolem objektů v těchto vykopávkách</t>
  </si>
  <si>
    <t>rýhy pro zateplení pod úrovní terénu</t>
  </si>
  <si>
    <t>262,759</t>
  </si>
  <si>
    <t>"okapní chodníček" -24,90*(0,20-0,10)</t>
  </si>
  <si>
    <t>"betonový chodník" -25,60*(0,40-0,15)</t>
  </si>
  <si>
    <t>"podesty vstupů" -15,90*(0,10-0,05)</t>
  </si>
  <si>
    <t>"chodník asfalt" -98,66*(0,40-0,20)</t>
  </si>
  <si>
    <t>"žlaby" -86,92*(0,30-0,20)</t>
  </si>
  <si>
    <t>5</t>
  </si>
  <si>
    <t>162251122</t>
  </si>
  <si>
    <t>Vodorovné přemístění do 50 m výkopku/sypaniny z horniny třídy těžitelnosti II, skupiny 4 a 5</t>
  </si>
  <si>
    <t>-1256911252</t>
  </si>
  <si>
    <t>Vodorovné přemístění výkopku nebo sypaniny po suchu na obvyklém dopravním prostředku, bez naložení výkopku, avšak se složením bez rozhrnutí z horniny třídy těžitelnosti II na vzdálenost skupiny 4 a 5 na vzdálenost přes 20 do 50 m</t>
  </si>
  <si>
    <t>"zásyp - na mezideponii a zpět" 224,65*2</t>
  </si>
  <si>
    <t>6</t>
  </si>
  <si>
    <t>167151112</t>
  </si>
  <si>
    <t>Nakládání výkopku z hornin třídy těžitelnosti II, skupiny 4 a 5 přes 100 m3</t>
  </si>
  <si>
    <t>-1082849889</t>
  </si>
  <si>
    <t>Nakládání, skládání a překládání neulehlého výkopku nebo sypaniny strojně nakládání, množství přes 100 m3, z hornin třídy těžitelnosti II, skpiny 4 a 5</t>
  </si>
  <si>
    <t>"zásyp - dovoz z mezideponie" 224,65</t>
  </si>
  <si>
    <t>162351123</t>
  </si>
  <si>
    <t>Vodorovné přemístění do 500 m výkopku/sypaniny z hornin třídy těžitelnosti II, skupiny 4 a 5</t>
  </si>
  <si>
    <t>-1152418624</t>
  </si>
  <si>
    <t>Vodorovné přemístění výkopku nebo sypaniny po suchu na obvyklém dopravním prostředku, bez naložení výkopku, avšak se složením bez rozhrnutí z horniny třídy těžitelnosti II na vzdálenost skupiny 4 a 5 na vzdálenost přes 50 do 500 m</t>
  </si>
  <si>
    <t>odvoz z areálu MŠ</t>
  </si>
  <si>
    <t>"výkop" 292,359</t>
  </si>
  <si>
    <t>"zásyp" -224,65</t>
  </si>
  <si>
    <t>8</t>
  </si>
  <si>
    <t>167151122</t>
  </si>
  <si>
    <t>Skládání nebo překládání výkopku z horniny třídy těžitelnosti II, skupiny 4 a 5</t>
  </si>
  <si>
    <t>-1038603164</t>
  </si>
  <si>
    <t>Nakládání, skládání a překládání neulehlého výkopku nebo sypaniny strojně skládání nebo překládání, z hornin třídy těžitelnosti II, skupiny 4 a 5</t>
  </si>
  <si>
    <t>překládání pro odvoz na skládku</t>
  </si>
  <si>
    <t>67,709</t>
  </si>
  <si>
    <t>9</t>
  </si>
  <si>
    <t>162751137</t>
  </si>
  <si>
    <t>Vodorovné přemístění do 10000 m výkopku/sypaniny z horniny třídy těžitelnosti II, skupiny 4 a 5</t>
  </si>
  <si>
    <t>65282716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</si>
  <si>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</si>
  <si>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odvoz na skládku</t>
  </si>
  <si>
    <t>10</t>
  </si>
  <si>
    <t>162751139</t>
  </si>
  <si>
    <t>Příplatek k vodorovnému přemístění výkopku/sypaniny z horniny třídy těžitelnosti II, skupiny 4 a 5 ZKD 1000 m přes 10000 m</t>
  </si>
  <si>
    <t>1965928622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</si>
  <si>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</si>
  <si>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67,709*5</t>
  </si>
  <si>
    <t>11</t>
  </si>
  <si>
    <t>171201231</t>
  </si>
  <si>
    <t>Poplatek za uložení zeminy a kamení na recyklační skládce (skládkovné) kód odpadu 17 05 04</t>
  </si>
  <si>
    <t>t</t>
  </si>
  <si>
    <t>161591958</t>
  </si>
  <si>
    <t>Poplatek za uložení stavebního odpadu na recyklační skládce (skládkovné) zeminy a kamení zatříděného do Katalogu odpadů pod kódem 17 05 04</t>
  </si>
  <si>
    <t>67,709*2,00</t>
  </si>
  <si>
    <t>12</t>
  </si>
  <si>
    <t>181351003</t>
  </si>
  <si>
    <t>Rozprostření ornice tl vrstvy do 200 mm pl do 100 m2 v rovině nebo ve svahu do 1:5 strojně</t>
  </si>
  <si>
    <t>m2</t>
  </si>
  <si>
    <t>-1807385268</t>
  </si>
  <si>
    <t>Rozprostření a urovnání ornice v rovině nebo ve svahu sklonu do 1:5 strojně při souvislé ploše do 100 m2, tl. vrstvy do 200 mm</t>
  </si>
  <si>
    <t>13</t>
  </si>
  <si>
    <t>M</t>
  </si>
  <si>
    <t>10364101</t>
  </si>
  <si>
    <t>zemina pro terénní úpravy -  ornice</t>
  </si>
  <si>
    <t>-1121842387</t>
  </si>
  <si>
    <t>280,00*0,20*1,80</t>
  </si>
  <si>
    <t>14</t>
  </si>
  <si>
    <t>18141</t>
  </si>
  <si>
    <t>Založení trávníku vč.dodávky travního semene, vč.ošetření a zalití vodou (vč.dodávky vody)</t>
  </si>
  <si>
    <t>186659074</t>
  </si>
  <si>
    <t>1-zel</t>
  </si>
  <si>
    <t>Úpravy stávající zeleně</t>
  </si>
  <si>
    <t>1769137255</t>
  </si>
  <si>
    <t>- ořezání stávajících keřový porostů (výšky až cca 5,0m) pro potřebu stavby</t>
  </si>
  <si>
    <t>- prořezání stromové zeleně a nízkých okrasných keřů (tújí) pro potřebu stavby</t>
  </si>
  <si>
    <t>- prověření přítomnosti kořenů - provádění prací s opatrností, aby nedošlo k poškození</t>
  </si>
  <si>
    <t>Přesný popis viz D.1.1 Technická zpráva, str.12</t>
  </si>
  <si>
    <t>Svislé a kompletní konstrukce</t>
  </si>
  <si>
    <t>16</t>
  </si>
  <si>
    <t>311272211</t>
  </si>
  <si>
    <t>Zdivo z pórobetonových tvárnic hladkých do P2 do 450 kg/m3 na tenkovrstvou maltu tl 300 mm</t>
  </si>
  <si>
    <t>-56345206</t>
  </si>
  <si>
    <t>Zdivo z pórobetonových tvárnic na tenké maltové lože, tl. zdiva 300 mm pevnost tvárnic do P2, objemová hmotnost do 450 kg/m3 hladkých</t>
  </si>
  <si>
    <t>"spojovací chodba-po demontáží oplechování atiky z boku" (18,00+12,00*3+6,00)*0,25</t>
  </si>
  <si>
    <t>17</t>
  </si>
  <si>
    <t>311272031</t>
  </si>
  <si>
    <t>Zdivo z pórobetonových tvárnic hladkých přes P2 do P4 přes 450 do 600 kg/m3 na tenkovrstvou maltu tl 200 mm</t>
  </si>
  <si>
    <t>-753026306</t>
  </si>
  <si>
    <t>Zdivo z pórobetonových tvárnic na tenké maltové lože, tl. zdiva 200 mm pevnost tvárnic přes P2 do P4, objemová hmotnost přes 450 do 600 kg/m3 hladkých</t>
  </si>
  <si>
    <t>ozn.(D)</t>
  </si>
  <si>
    <t>"m.č.1-121" 5,69*2,55</t>
  </si>
  <si>
    <t>18</t>
  </si>
  <si>
    <t>342272225</t>
  </si>
  <si>
    <t>Příčka z pórobetonových hladkých tvárnic na tenkovrstvou maltu tl 100 mm</t>
  </si>
  <si>
    <t>1566585477</t>
  </si>
  <si>
    <t>Příčky z pórobetonových tvárnic hladkých na tenké maltové lože objemová hmotnost do 500 kg/m3, tloušťka příčky 100 mm</t>
  </si>
  <si>
    <t>"m.č.1-121" 2,29*2,55-1,25*2,00</t>
  </si>
  <si>
    <t>19</t>
  </si>
  <si>
    <t>317941121</t>
  </si>
  <si>
    <t>Osazování ocelových válcovaných nosníků na zdivu I, IE, U, UE nebo L do č 12</t>
  </si>
  <si>
    <t>-674645366</t>
  </si>
  <si>
    <t>Osazování ocelových válcovaných nosníků na zdivu I nebo IE nebo U nebo UE nebo L do č. 12 nebo výšky do 120 mm</t>
  </si>
  <si>
    <t>ozn.(10)</t>
  </si>
  <si>
    <t>"U80" 1,75*1*8,64*0,001</t>
  </si>
  <si>
    <t>20</t>
  </si>
  <si>
    <t>13010814</t>
  </si>
  <si>
    <t>ocel profilová UPN 80 jakost 11 375</t>
  </si>
  <si>
    <t>-114739081</t>
  </si>
  <si>
    <t>340271041</t>
  </si>
  <si>
    <t>Zazdívka otvorů v příčkách nebo stěnách plochy do 1 m2 tvárnicemi pórobetonovými tl 150 mm</t>
  </si>
  <si>
    <t>-2059716133</t>
  </si>
  <si>
    <t>Zazdívka otvorů v příčkách nebo stěnách pórobetonovými tvárnicemi plochy přes 0,025 m2 do 1 m2, objemová hmotnost 500 kg/m3, tloušťka příčky 150 mm</t>
  </si>
  <si>
    <t>ozn.(B)</t>
  </si>
  <si>
    <t>0,80*0,15*2</t>
  </si>
  <si>
    <t>61</t>
  </si>
  <si>
    <t>Úprava povrchů vnitřních</t>
  </si>
  <si>
    <t>22</t>
  </si>
  <si>
    <t>612322141</t>
  </si>
  <si>
    <t>Vápenocementová lehčená omítka štuková dvouvrstvá vnitřních stěn nanášená ručně</t>
  </si>
  <si>
    <t>-1450672704</t>
  </si>
  <si>
    <t>Omítka vápenocementová lehčená vnitřních ploch nanášená ručně dvouvrstvá, tloušťky jádrové omítky do 10 mm a tloušťky štuku do 3 mm štuková svislých konstrukcí stěn</t>
  </si>
  <si>
    <t>"m.č.1-121" (5,59+2,29)*2,55 -1,25*2,00 +(1,25+2,00*2)*0,15</t>
  </si>
  <si>
    <t>23</t>
  </si>
  <si>
    <t>612142001</t>
  </si>
  <si>
    <t>Potažení vnitřních stěn sklovláknitým pletivem vtlačeným do tenkovrstvé hmoty</t>
  </si>
  <si>
    <t>390353745</t>
  </si>
  <si>
    <t>Potažení vnitřních ploch pletivem v ploše nebo pruzích, na plném podkladu sklovláknitým vtlačením do tmelu stěn</t>
  </si>
  <si>
    <t>24</t>
  </si>
  <si>
    <t>612315222</t>
  </si>
  <si>
    <t>Vápenná štuková omítka malých ploch do 0,25 m2 na stěnách</t>
  </si>
  <si>
    <t>kus</t>
  </si>
  <si>
    <t>1701058895</t>
  </si>
  <si>
    <t>Vápenná omítka jednotlivých malých ploch štuková na stěnách, plochy jednotlivě přes 0,09 do 0,25 m2</t>
  </si>
  <si>
    <t>25</t>
  </si>
  <si>
    <t>612325302</t>
  </si>
  <si>
    <t>Vápenocementová štuková omítka ostění nebo nadpraží</t>
  </si>
  <si>
    <t>1385798675</t>
  </si>
  <si>
    <t>Vápenocementová omítka ostění nebo nadpraží štuková</t>
  </si>
  <si>
    <t>výměna oken a dveří</t>
  </si>
  <si>
    <t>"ozn.01" 1,40*3*0,25*1</t>
  </si>
  <si>
    <t>"ozn.02" (1,20+0,60)*2*0,25*5</t>
  </si>
  <si>
    <t>26</t>
  </si>
  <si>
    <t>612131121</t>
  </si>
  <si>
    <t>Penetrační disperzní nátěr vnitřních stěn nanášený ručně</t>
  </si>
  <si>
    <t>624346610</t>
  </si>
  <si>
    <t>Podkladní a spojovací vrstva vnitřních omítaných ploch penetrace akrylát-silikonová nanášená ručně stěn</t>
  </si>
  <si>
    <t>18,382+0,25*2+5,55</t>
  </si>
  <si>
    <t>62</t>
  </si>
  <si>
    <t>Úprava povrchů vnějších</t>
  </si>
  <si>
    <t>27</t>
  </si>
  <si>
    <t>629991011</t>
  </si>
  <si>
    <t>Zakrytí výplní otvorů a svislých ploch fólií přilepenou lepící páskou</t>
  </si>
  <si>
    <t>-244600067</t>
  </si>
  <si>
    <t>Zakrytí vnějších ploch před znečištěním včetně pozdějšího odkrytí výplní otvorů a svislých ploch fólií přilepenou lepící páskou</t>
  </si>
  <si>
    <t>"zateplení tl.5cm (1.PP)" 1,20*0,60*5 +1,40*1,35*1</t>
  </si>
  <si>
    <t>"zateplení tl.14cm (spoj.chodba)" 1,25*0,70*12 +1,25*2,00*6</t>
  </si>
  <si>
    <t>"zateplení tl.20cm (pavilony)" 1,20*0,60*19 +1,20*1,50*77 +0,90*2,02*10 +1,35*2,65*1</t>
  </si>
  <si>
    <t>28</t>
  </si>
  <si>
    <t>629995101</t>
  </si>
  <si>
    <t>Očištění vnějších ploch tlakovou vodou</t>
  </si>
  <si>
    <t>-170673084</t>
  </si>
  <si>
    <t>Očištění vnějších ploch tlakovou vodou omytím</t>
  </si>
  <si>
    <t>"extrud.polystyren tl.5cm-sokl nadzemní část" xps5nadz</t>
  </si>
  <si>
    <t>"extrud.polystyren tl.5cm-sokl podzemní část" xps5podz</t>
  </si>
  <si>
    <t>"polystyren tl.14cm" eps14</t>
  </si>
  <si>
    <t>"mineral tl.14cm" min14</t>
  </si>
  <si>
    <t>"extrud.polystyren tl.14cm" xps14</t>
  </si>
  <si>
    <t>"polystyren tl.20cm" eps20</t>
  </si>
  <si>
    <t>"extrud.polystyren tl.20cm" xps20</t>
  </si>
  <si>
    <t>"polystyren tl.5cm-římsy" eps5podhl</t>
  </si>
  <si>
    <t>29</t>
  </si>
  <si>
    <t>622135002</t>
  </si>
  <si>
    <t>Vyrovnání podkladu vnějších stěn maltou cementovou tl do 10 mm</t>
  </si>
  <si>
    <t>-172646363</t>
  </si>
  <si>
    <t>Vyrovnání nerovností podkladu vnějších omítaných ploch maltou, tloušťky do 10 mm cementovou stěn</t>
  </si>
  <si>
    <t>30</t>
  </si>
  <si>
    <t>622131121</t>
  </si>
  <si>
    <t>Penetrační disperzní nátěr vnějších stěn nanášený ručně</t>
  </si>
  <si>
    <t>-759829865</t>
  </si>
  <si>
    <t>Podkladní a spojovací vrstva vnějších omítaných ploch penetrace akrylát-silikonová nanášená ručně stěn</t>
  </si>
  <si>
    <t>"polystyren tl.14cm" eps14*0,30</t>
  </si>
  <si>
    <t>"mineral tl.14cm" min14*0,30</t>
  </si>
  <si>
    <t>"extrud.polystyren tl.14cm" xps14*0,30</t>
  </si>
  <si>
    <t>"polystyren tl.20cm" eps20*0,30</t>
  </si>
  <si>
    <t>"extrud.polystyren tl.20cm" xps20*0,30</t>
  </si>
  <si>
    <t>31</t>
  </si>
  <si>
    <t>622325102</t>
  </si>
  <si>
    <t>Oprava vnější vápenocementové hladké omítky složitosti 1 stěn v rozsahu do 30%</t>
  </si>
  <si>
    <t>-1092045481</t>
  </si>
  <si>
    <t>Oprava vápenocementové omítky vnějších ploch stupně členitosti 1 hladké stěn, v rozsahu opravované plochy přes 10 do 30%</t>
  </si>
  <si>
    <t>zateplované plochy</t>
  </si>
  <si>
    <t>nezateplované plochy</t>
  </si>
  <si>
    <t>"podezdívky komínů, elektroskříň, HUP" 8,50</t>
  </si>
  <si>
    <t>32</t>
  </si>
  <si>
    <t>621325102</t>
  </si>
  <si>
    <t>Oprava vnější vápenocementové hladké omítky složitosti 1 podhledů v rozsahu do 30%</t>
  </si>
  <si>
    <t>-1212319960</t>
  </si>
  <si>
    <t>Oprava vápenocementové omítky vnějších ploch stupně členitosti 1 hladké podhledů, v rozsahu opravované plochy přes 10 do 30%</t>
  </si>
  <si>
    <t>33</t>
  </si>
  <si>
    <t>622211011</t>
  </si>
  <si>
    <t>Montáž kontaktního zateplení vnějších stěn lepením a mechanickým kotvením polystyrénových desek tl do 80 mm</t>
  </si>
  <si>
    <t>-177171322</t>
  </si>
  <si>
    <t>Montáž kontaktního zateplení lepením a mechanickým kotvením z polystyrenových desek nebo z kombinovaných desek na vnější stěny, tloušťky desek přes 40 do 80 mm</t>
  </si>
  <si>
    <t>(sokl objektu-nadzemní část)</t>
  </si>
  <si>
    <t>"pohled západní" 36,00</t>
  </si>
  <si>
    <t>"pohled východní" 17,00</t>
  </si>
  <si>
    <t>"pohled jižní 1" 1,60</t>
  </si>
  <si>
    <t>"pohled jižní 2" 14,50</t>
  </si>
  <si>
    <t>"pohled jižní 3" 14,50</t>
  </si>
  <si>
    <t>"pohled severní 1" 15,00</t>
  </si>
  <si>
    <t>"pohled severní 2" 12,00</t>
  </si>
  <si>
    <t>"pohled severní 3" 14,20</t>
  </si>
  <si>
    <t>34</t>
  </si>
  <si>
    <t>28376440</t>
  </si>
  <si>
    <t>deska z polystyrénu XPS, hrana rovná a strukturovaný povrch 300kPa tl 50mm</t>
  </si>
  <si>
    <t>-2053619571</t>
  </si>
  <si>
    <t>xps5nadz*1,02</t>
  </si>
  <si>
    <t>-1222069979</t>
  </si>
  <si>
    <t>(sokl objektu-podzemní část)</t>
  </si>
  <si>
    <t>"pohled západní" 48,00</t>
  </si>
  <si>
    <t>"pohled východní" 54,00</t>
  </si>
  <si>
    <t>"pohled jižní 1" 7,00</t>
  </si>
  <si>
    <t>"pohled jižní 2" 30,00</t>
  </si>
  <si>
    <t>"pohled jižní 3" 32,00</t>
  </si>
  <si>
    <t>"pohled severní 1" 10,00</t>
  </si>
  <si>
    <t>"pohled severní 2" 30,00</t>
  </si>
  <si>
    <t>"pohled severní 3" 30,00</t>
  </si>
  <si>
    <t>36</t>
  </si>
  <si>
    <t>-426592593</t>
  </si>
  <si>
    <t>xps5podz*1,02</t>
  </si>
  <si>
    <t>37</t>
  </si>
  <si>
    <t>622211031</t>
  </si>
  <si>
    <t>Montáž kontaktního zateplení vnějších stěn lepením a mechanickým kotvením polystyrénových desek tl do 160 mm</t>
  </si>
  <si>
    <t>455696731</t>
  </si>
  <si>
    <t>Montáž kontaktního zateplení lepením a mechanickým kotvením z polystyrenových desek nebo z kombinovaných desek na vnější stěny, tloušťky desek přes 120 do 160 mm</t>
  </si>
  <si>
    <t>(spojovací chodba - bez pruhu mineral v.1,0m)</t>
  </si>
  <si>
    <t>pohled západní</t>
  </si>
  <si>
    <t>18,00*(2,80-1,00)</t>
  </si>
  <si>
    <t>-1,25*0,70*4   -1,25*(2,00-1,00)*2</t>
  </si>
  <si>
    <t>12,00*(2,80-1,00)</t>
  </si>
  <si>
    <t>-1,25*0,70*3   -1,25*(2,00-1,00)*1</t>
  </si>
  <si>
    <t>pohled východní</t>
  </si>
  <si>
    <t>12,20*(3,00-1,00)</t>
  </si>
  <si>
    <t>-1,25*0,70*2</t>
  </si>
  <si>
    <t>-1,25*0,70*2   -1,25*(2,00-1,00)*1</t>
  </si>
  <si>
    <t>6,00*(2,80-1,00)</t>
  </si>
  <si>
    <t>-1,25*0,70*1   -1,25*(2,00-1,00)*1</t>
  </si>
  <si>
    <t>pohled jižní 3</t>
  </si>
  <si>
    <t>2,49*(2,80-1,00)</t>
  </si>
  <si>
    <t>-1,25*(2,00-1,00)*1</t>
  </si>
  <si>
    <t>38</t>
  </si>
  <si>
    <t>28375951</t>
  </si>
  <si>
    <t>deska EPS 70 fasádní λ=0,039 tl 140mm</t>
  </si>
  <si>
    <t>1062750815</t>
  </si>
  <si>
    <t>eps14*1,02</t>
  </si>
  <si>
    <t>39</t>
  </si>
  <si>
    <t>622221031</t>
  </si>
  <si>
    <t>Montáž kontaktního zateplení vnějších stěn lepením a mechanickým kotvením desek z minerální vlny s podélnou orientací vláken tl do 160 mm</t>
  </si>
  <si>
    <t>234373702</t>
  </si>
  <si>
    <t>Montáž kontaktního zateplení lepením a mechanickým kotvením z desek z minerální vlny s podélnou orientací vláken na vnější stěny, tloušťky desek přes 120 do 160 mm</t>
  </si>
  <si>
    <t>(spojovací chodba -pruh v.1,0m)</t>
  </si>
  <si>
    <t>18,00*1,00</t>
  </si>
  <si>
    <t>-1,25*1,00*2</t>
  </si>
  <si>
    <t>12,00*1,00</t>
  </si>
  <si>
    <t>-1,25*1,00*1</t>
  </si>
  <si>
    <t>12,20*1,00</t>
  </si>
  <si>
    <t>6,00*1,00</t>
  </si>
  <si>
    <t>-1,25*1,00</t>
  </si>
  <si>
    <t>2,49*1,00</t>
  </si>
  <si>
    <t>odpočet extrudovaného polystyrenu (sokly 30cm nad terénem)</t>
  </si>
  <si>
    <t>-xps14</t>
  </si>
  <si>
    <t>40</t>
  </si>
  <si>
    <t>63151565</t>
  </si>
  <si>
    <t>deska tepelně izolační minerální kontaktních fasád podélné vlákno λ=0,038 tl 140mm</t>
  </si>
  <si>
    <t>-1200548808</t>
  </si>
  <si>
    <t>min14*1,02</t>
  </si>
  <si>
    <t>41</t>
  </si>
  <si>
    <t>-1701781116</t>
  </si>
  <si>
    <t>(spojovací chodba)</t>
  </si>
  <si>
    <t>sokly 30cm nad terénem</t>
  </si>
  <si>
    <t>7,00</t>
  </si>
  <si>
    <t>42</t>
  </si>
  <si>
    <t>28376445</t>
  </si>
  <si>
    <t>deska z polystyrénu XPS, hrana rovná a strukturovaný povrch 300kPa tl 140mm</t>
  </si>
  <si>
    <t>808797808</t>
  </si>
  <si>
    <t>xps14*1,02</t>
  </si>
  <si>
    <t>43</t>
  </si>
  <si>
    <t>622211041</t>
  </si>
  <si>
    <t>Montáž kontaktního zateplení vnějších stěn lepením a mechanickým kotvením polystyrénových desek tl do 200 mm</t>
  </si>
  <si>
    <t>-784031067</t>
  </si>
  <si>
    <t>Montáž kontaktního zateplení lepením a mechanickým kotvením z polystyrenových desek nebo z kombinovaných desek na vnější stěny, tloušťky desek přes 160 do 200 mm</t>
  </si>
  <si>
    <t>(hospodářský pavilon, pavilony A-D)</t>
  </si>
  <si>
    <t xml:space="preserve">   pohled západní</t>
  </si>
  <si>
    <t>hospodářský pavilon</t>
  </si>
  <si>
    <t>22,08*3,51</t>
  </si>
  <si>
    <t>-1,20*0,60*11   -1,20*1,50*2   -0,80*1,97*1</t>
  </si>
  <si>
    <t>pavilon A (nad střechou spojovací chodby)</t>
  </si>
  <si>
    <t>12,40*0,60</t>
  </si>
  <si>
    <t>pavilon B</t>
  </si>
  <si>
    <t>12,40*3,85</t>
  </si>
  <si>
    <t>-1,20*0,60*1   -1,20*1,50*1   -0,80*1,97*1</t>
  </si>
  <si>
    <t>pavilon C (nad střechou spojovací chodby)</t>
  </si>
  <si>
    <t>pavilon D</t>
  </si>
  <si>
    <t xml:space="preserve">   pohled východní</t>
  </si>
  <si>
    <t>pavilon D (nad střechou spojovací chodby)</t>
  </si>
  <si>
    <t>12,40*0,70</t>
  </si>
  <si>
    <t>pavilon C</t>
  </si>
  <si>
    <t>pavilon B (nad střechou spojovací chodby)</t>
  </si>
  <si>
    <t>pavilon A</t>
  </si>
  <si>
    <t>-1,20*0,60*1   -1,20*1,50*7   -0,80*1,97*1   -1,25*1,97*1</t>
  </si>
  <si>
    <t xml:space="preserve">   pohled jižní 1</t>
  </si>
  <si>
    <t>12,40*3,85   -2,90*2,80   -1,40*1,00</t>
  </si>
  <si>
    <t xml:space="preserve">   pohled jižní 2</t>
  </si>
  <si>
    <t>18,44*3,51</t>
  </si>
  <si>
    <t>-1,20*1,50*11</t>
  </si>
  <si>
    <t xml:space="preserve">   pohled jižní 3</t>
  </si>
  <si>
    <t xml:space="preserve">   pohled severní 1</t>
  </si>
  <si>
    <t>-1,20*0,60*3</t>
  </si>
  <si>
    <t xml:space="preserve">   pohled severní 2</t>
  </si>
  <si>
    <t>-1,20*1,50*5   -0,80*1,97*1</t>
  </si>
  <si>
    <t xml:space="preserve">   pohled severní 3</t>
  </si>
  <si>
    <t>-xps20</t>
  </si>
  <si>
    <t>44</t>
  </si>
  <si>
    <t>28375954</t>
  </si>
  <si>
    <t>deska EPS 70 fasádní λ=0,039 tl 200mm</t>
  </si>
  <si>
    <t>862723569</t>
  </si>
  <si>
    <t>eps20*1,02</t>
  </si>
  <si>
    <t>45</t>
  </si>
  <si>
    <t>-314416424</t>
  </si>
  <si>
    <t>35,00</t>
  </si>
  <si>
    <t>46</t>
  </si>
  <si>
    <t>28376449</t>
  </si>
  <si>
    <t>deska z polystyrénu XPS, hrana rovná a strukturovaný povrch 300kPa tl 200mm</t>
  </si>
  <si>
    <t>676718710</t>
  </si>
  <si>
    <t>xps20*1,02</t>
  </si>
  <si>
    <t>47</t>
  </si>
  <si>
    <t>621211011</t>
  </si>
  <si>
    <t>Montáž kontaktního zateplení vnějších podhledů lepením a mechanickým kotvením polystyrénových desek tl do 80 mm</t>
  </si>
  <si>
    <t>-691900172</t>
  </si>
  <si>
    <t>Montáž kontaktního zateplení lepením a mechanickým kotvením z polystyrenových desek nebo z kombinovaných desek na vnější podhledy, tloušťky desek přes 40 do 80 mm</t>
  </si>
  <si>
    <t>(římsy)</t>
  </si>
  <si>
    <t>"hospodářský pavilon" 22,08*2*(0,20+0,20)</t>
  </si>
  <si>
    <t>"pavilony A,B,C,D" 18,80*2*(0,20+0,20)*4</t>
  </si>
  <si>
    <t>48</t>
  </si>
  <si>
    <t>28375933</t>
  </si>
  <si>
    <t>deska EPS 70 fasádní λ=0,039 tl 50mm</t>
  </si>
  <si>
    <t>-1653486673</t>
  </si>
  <si>
    <t>eps5podhl*1,02</t>
  </si>
  <si>
    <t>49</t>
  </si>
  <si>
    <t>621142001</t>
  </si>
  <si>
    <t>Potažení vnějších podhledů sklovláknitým pletivem vtlačeným do tenkovrstvé hmoty</t>
  </si>
  <si>
    <t>654005371</t>
  </si>
  <si>
    <t>Potažení vnějších ploch pletivem v ploše nebo pruzích, na plném podkladu sklovláknitým vtlačením do tmelu podhledů</t>
  </si>
  <si>
    <t>svislá ostění výplní otvorů (pod omítku ostění)</t>
  </si>
  <si>
    <t>"zateplení tl.5cm (1.PP)" 8,70*(0,05+0,20)</t>
  </si>
  <si>
    <t>"zateplení tl.14cm (spoj.chodba)" 40,80*(0,14+0,15)</t>
  </si>
  <si>
    <t>"zateplení tl.20cm (pavilony)" 299,50*(0,20+0,10)</t>
  </si>
  <si>
    <t>nadpraží výplní otvorů (pod omítku ostění)</t>
  </si>
  <si>
    <t>"zateplení tl.5cm (1.PP)" 7,40*(0,05+0,20)</t>
  </si>
  <si>
    <t>"zateplení tl.14cm (spoj.chodba)" 22,50*(0,14+0,15)</t>
  </si>
  <si>
    <t>"zateplení tl.20cm (pavilony)" 125,55*(0,20+0,10)</t>
  </si>
  <si>
    <t>50</t>
  </si>
  <si>
    <t>622142001</t>
  </si>
  <si>
    <t>Potažení vnějších stěn sklovláknitým pletivem vtlačeným do tenkovrstvé hmoty</t>
  </si>
  <si>
    <t>1937141837</t>
  </si>
  <si>
    <t>Potažení vnějších ploch pletivem v ploše nebo pruzích, na plném podkladu sklovláknitým vtlačením do tmelu stěn</t>
  </si>
  <si>
    <t>navýšení atiky (pod omítku stěn)</t>
  </si>
  <si>
    <t>"(a2)" (12,80*10)*0,31</t>
  </si>
  <si>
    <t>"(a3)" (22,08*2+18,80*2*4)*0,26</t>
  </si>
  <si>
    <t>"(a4)" 2,70*0,26</t>
  </si>
  <si>
    <t>"(a5)" (5,80+11,60+12,00+11,60+17,80)*0,26</t>
  </si>
  <si>
    <t>51</t>
  </si>
  <si>
    <t>622531011</t>
  </si>
  <si>
    <t>Tenkovrstvá silikonová zrnitá omítka tl. 1,5 mm včetně penetrace vnějších stěn</t>
  </si>
  <si>
    <t>747095552</t>
  </si>
  <si>
    <t>Omítka tenkovrstvá silikonová vnějších ploch probarvená, včetně penetrace podkladu zrnitá, tloušťky 1,5 mm stěn</t>
  </si>
  <si>
    <t>P</t>
  </si>
  <si>
    <t xml:space="preserve">Poznámka k položce:
Při výběru odstínu tenkovrstvé probarvené omítky u konkrétního výrobce musí 
být bezpodmínečně dbáno na LUMINISCENČNÍ REFERENČNÍ HODNOTU 
(světelnost). Zvolený odstín omítky nebude mít tuto hodnotu menší jak 30! 
Hodnota může být menší u odstínu, kdy bude odstín použit pouze jako 
dekorativní prvek - do 10% plochy. V opačném případě hrozí přehřívání 
sluncem a poškození omítky! </t>
  </si>
  <si>
    <t>navýšení atiky</t>
  </si>
  <si>
    <t>52</t>
  </si>
  <si>
    <t>621531011</t>
  </si>
  <si>
    <t>Tenkovrstvá silikonová zrnitá omítka tl. 1,5 mm včetně penetrace vnějších podhledů</t>
  </si>
  <si>
    <t>686926604</t>
  </si>
  <si>
    <t>Omítka tenkovrstvá silikonová vnějších ploch probarvená, včetně penetrace podkladu zrnitá, tloušťky 1,5 mm podhledů</t>
  </si>
  <si>
    <t>svislá ostění výplní otvorů</t>
  </si>
  <si>
    <t>nadpraží výplní otvorů</t>
  </si>
  <si>
    <t>římsy</t>
  </si>
  <si>
    <t>53</t>
  </si>
  <si>
    <t>622511111</t>
  </si>
  <si>
    <t>Tenkovrstvá akrylátová mozaiková střednězrnná omítka včetně penetrace vnějších stěn</t>
  </si>
  <si>
    <t>655480805</t>
  </si>
  <si>
    <t>Omítka tenkovrstvá akrylátová vnějších ploch probarvená, včetně penetrace podkladu mozaiková střednězrnná stěn</t>
  </si>
  <si>
    <t>"+ostění otvorů" 1,00</t>
  </si>
  <si>
    <t>54</t>
  </si>
  <si>
    <t>622142001.01</t>
  </si>
  <si>
    <t>Zesílení výztužné sítě (dodávka+montáž)</t>
  </si>
  <si>
    <t>-733301895</t>
  </si>
  <si>
    <t xml:space="preserve">Zesílení výztužné sítě (dodávka+montáž)
</t>
  </si>
  <si>
    <t>"styk polystyren/mineral" 70,00</t>
  </si>
  <si>
    <t>výplně otvorů (rohy)</t>
  </si>
  <si>
    <t>0,40*0,20*4*131</t>
  </si>
  <si>
    <t>55</t>
  </si>
  <si>
    <t>622252002</t>
  </si>
  <si>
    <t>Montáž profilů kontaktního zateplení lepených</t>
  </si>
  <si>
    <t>m</t>
  </si>
  <si>
    <t>-2103848329</t>
  </si>
  <si>
    <t>Montáž profilů kontaktního zateplení ostatních stěnových, dilatačních apod. lepených do tmelu</t>
  </si>
  <si>
    <t>"zateplení tl.5cm (1.PP)" 1,20*5 +1,40*1</t>
  </si>
  <si>
    <t>"zateplení tl.14cm (spoj.chodba)" 1,25*12 +1,25*6</t>
  </si>
  <si>
    <t>"zateplení tl.20cm (pavilony)" 1,20*19 +1,20*77 +0,90*10+1,35*1</t>
  </si>
  <si>
    <t>56</t>
  </si>
  <si>
    <t>59051510</t>
  </si>
  <si>
    <t>profil začišťovací s okapnicí PVC s výztužnou tkaninou pro nadpraží ETICS</t>
  </si>
  <si>
    <t>801232251</t>
  </si>
  <si>
    <t>155,45*1,05</t>
  </si>
  <si>
    <t>57</t>
  </si>
  <si>
    <t>1334724542</t>
  </si>
  <si>
    <t>"zateplení tl.5cm (1.PP)" (0,60*5)*2 +(1,35*1)*2</t>
  </si>
  <si>
    <t>"zateplení tl.14cm (spoj.chodba)" (0,70*12)*2 +(2,00*6)*2</t>
  </si>
  <si>
    <t>"zateplení tl.20cm (pavilony)" (0,60*19)*2 +(1,50*77)*2 +(2,02*10)*2 +(2,65*1)*2</t>
  </si>
  <si>
    <t>nároží objektu</t>
  </si>
  <si>
    <t>110,00</t>
  </si>
  <si>
    <t>58</t>
  </si>
  <si>
    <t>63127416</t>
  </si>
  <si>
    <t>profil rohový PVC 23x23mm s výztužnou tkaninou š 100mm pro ETICS</t>
  </si>
  <si>
    <t>-65624598</t>
  </si>
  <si>
    <t>459,00*1,05</t>
  </si>
  <si>
    <t>59</t>
  </si>
  <si>
    <t>1932478983</t>
  </si>
  <si>
    <t>parapety</t>
  </si>
  <si>
    <t>"zateplení tl.5cm (1.PP)" 1,20*5</t>
  </si>
  <si>
    <t>"zateplení tl.14cm (spoj.chodba)" 1,25*12</t>
  </si>
  <si>
    <t>"zateplení tl.20cm (pavilony)" 1,20*19 +1,20*77</t>
  </si>
  <si>
    <t>60</t>
  </si>
  <si>
    <t>59051512</t>
  </si>
  <si>
    <t>profil začišťovací s okapnicí PVC s výztužnou tkaninou pro parapet ETICS</t>
  </si>
  <si>
    <t>727399433</t>
  </si>
  <si>
    <t>136,20*1,05</t>
  </si>
  <si>
    <t>622143004</t>
  </si>
  <si>
    <t>Montáž omítkových samolepících začišťovacích profilů pro spojení s okenním rámem</t>
  </si>
  <si>
    <t>2138241172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</si>
  <si>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</si>
  <si>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Apu lišty</t>
  </si>
  <si>
    <t>"nadpraží" 136,20</t>
  </si>
  <si>
    <t>"svislá ostění" 349,00</t>
  </si>
  <si>
    <t>59051476</t>
  </si>
  <si>
    <t>profil začišťovací PVC 9mm s výztužnou tkaninou pro ostění ETICS</t>
  </si>
  <si>
    <t>880299446</t>
  </si>
  <si>
    <t>485,00*1,05</t>
  </si>
  <si>
    <t>63</t>
  </si>
  <si>
    <t>622143002</t>
  </si>
  <si>
    <t>Montáž omítkových plastových nebo pozinkovaných dilatačních profilů</t>
  </si>
  <si>
    <t>1422737762</t>
  </si>
  <si>
    <t>Montáž omítkových profilů plastových, pozinkovaných nebo dřevěných upevněných vtlačením do podkladní vrstvy nebo přibitím dilatačních s tkaninou</t>
  </si>
  <si>
    <t>64</t>
  </si>
  <si>
    <t>59051502</t>
  </si>
  <si>
    <t>profil dilatační rohový PVC s výztužnou tkaninou pro ETICS</t>
  </si>
  <si>
    <t>-1481094227</t>
  </si>
  <si>
    <t>55,00*1,05</t>
  </si>
  <si>
    <t>65</t>
  </si>
  <si>
    <t>621215121.01</t>
  </si>
  <si>
    <t>Zaslepení odvětrávacích otvorů podstřešního prostoru z polystyrenových desek tloušťky do 120 mm průměr 80mm (dodávka+montáž)</t>
  </si>
  <si>
    <t>-1905863261</t>
  </si>
  <si>
    <t>(demontáž mřížek viz samostatná položka v odd.767)</t>
  </si>
  <si>
    <t>"pavilony-odvětrání podstřešních prostorů (2ks/obvodový panel)" 192</t>
  </si>
  <si>
    <t>66</t>
  </si>
  <si>
    <t>62-tm</t>
  </si>
  <si>
    <t>Zatmelení trvale pružným tmelem (dodávka+montáž)</t>
  </si>
  <si>
    <t>1108701614</t>
  </si>
  <si>
    <t>"klempířské konstrukce" 138,50+132,00+191,00+57,50</t>
  </si>
  <si>
    <t>67</t>
  </si>
  <si>
    <t>62-tahhmo</t>
  </si>
  <si>
    <t>Výtažné zkoušky hmoždinek</t>
  </si>
  <si>
    <t>-888827143</t>
  </si>
  <si>
    <t>94</t>
  </si>
  <si>
    <t>Lešení a stavební výtahy</t>
  </si>
  <si>
    <t>68</t>
  </si>
  <si>
    <t>941311112</t>
  </si>
  <si>
    <t>Montáž lešení řadového modulového lehkého zatížení do 200 kg/m2 š do 0,9 m v do 25 m</t>
  </si>
  <si>
    <t>-176954262</t>
  </si>
  <si>
    <t>Montáž lešení řadového modulového lehkého pracovního s podlahami s provozním zatížením tř. 3 do 200 kg/m2 šířky tř. SW06 přes 0,6 do 0,9 m, výšky přes 10 do 25 m</t>
  </si>
  <si>
    <t>"pohled západní" 330,00</t>
  </si>
  <si>
    <t>"pohled východní" 320,00</t>
  </si>
  <si>
    <t>"pohled jižní 1" 52,00</t>
  </si>
  <si>
    <t>"pohled jižní 2" 170,00</t>
  </si>
  <si>
    <t>"pohled jižní 3" 184,00</t>
  </si>
  <si>
    <t>"pohled severní 1" 80,00</t>
  </si>
  <si>
    <t>"pohled severní 2" 167,00</t>
  </si>
  <si>
    <t>"pohled severní 3" 175,00</t>
  </si>
  <si>
    <t>69</t>
  </si>
  <si>
    <t>941311211</t>
  </si>
  <si>
    <t>Příplatek k lešení řadovému modulovému lehkému š 0,9 m v do 25 m za první a ZKD den použití</t>
  </si>
  <si>
    <t>-2020353756</t>
  </si>
  <si>
    <t>Montáž lešení řadového modulového lehkého pracovního s podlahami s provozním zatížením tř. 3 do 200 kg/m2 Příplatek za první a každý další den použití lešení k ceně -1111 nebo -1112</t>
  </si>
  <si>
    <t>1478,00*120</t>
  </si>
  <si>
    <t>70</t>
  </si>
  <si>
    <t>941311812</t>
  </si>
  <si>
    <t>Demontáž lešení řadového modulového lehkého zatížení do 200 kg/m2 š do 0,9 m v do 25 m</t>
  </si>
  <si>
    <t>440706713</t>
  </si>
  <si>
    <t>Demontáž lešení řadového modulového lehkého pracovního s podlahami s provozním zatížením tř. 3 do 200 kg/m2 šířky SW06 přes 0,6 do 0,9 m, výšky přes 10 do 25 m</t>
  </si>
  <si>
    <t>71</t>
  </si>
  <si>
    <t>944511111</t>
  </si>
  <si>
    <t>Montáž ochranné sítě z textilie z umělých vláken</t>
  </si>
  <si>
    <t>618060122</t>
  </si>
  <si>
    <t>Montáž ochranné sítě zavěšené na konstrukci lešení z textilie z umělých vláken</t>
  </si>
  <si>
    <t>72</t>
  </si>
  <si>
    <t>944511211</t>
  </si>
  <si>
    <t>Příplatek k ochranné síti za první a ZKD den použití</t>
  </si>
  <si>
    <t>1229047493</t>
  </si>
  <si>
    <t>Montáž ochranné sítě Příplatek za první a každý další den použití sítě k ceně -1111</t>
  </si>
  <si>
    <t>73</t>
  </si>
  <si>
    <t>944511811</t>
  </si>
  <si>
    <t>Demontáž ochranné sítě z textilie z umělých vláken</t>
  </si>
  <si>
    <t>1614749140</t>
  </si>
  <si>
    <t>Demontáž ochranné sítě zavěšené na konstrukci lešení z textilie z umělých vláken</t>
  </si>
  <si>
    <t>74</t>
  </si>
  <si>
    <t>949101111</t>
  </si>
  <si>
    <t>Lešení pomocné pro objekty pozemních staveb s lešeňovou podlahou v do 1,9 m zatížení do 150 kg/m2</t>
  </si>
  <si>
    <t>-1190371557</t>
  </si>
  <si>
    <t>Lešení pomocné pracovní pro objekty pozemních staveb pro zatížení do 150 kg/m2, o výšce lešeňové podlahy do 1,9 m</t>
  </si>
  <si>
    <t>vnitřní</t>
  </si>
  <si>
    <t>"1.PP - výměna oken, dveří" 10,00</t>
  </si>
  <si>
    <t>"1.NP - m.č.1-121" 8,00</t>
  </si>
  <si>
    <t>95</t>
  </si>
  <si>
    <t>Různé dokončovací konstrukce a práce pozemních staveb</t>
  </si>
  <si>
    <t>75</t>
  </si>
  <si>
    <t>952901111</t>
  </si>
  <si>
    <t>Vyčištění budov bytové a občanské výstavby při výšce podlaží do 4 m</t>
  </si>
  <si>
    <t>764020191</t>
  </si>
  <si>
    <t>Vyčištění budov nebo objektů před předáním do užívání budov bytové nebo občanské výstavby, světlé výšky podlaží do 4 m</t>
  </si>
  <si>
    <t>"1.PP - výměna oken, dveří" 20,00</t>
  </si>
  <si>
    <t>"1.NP - m.č.1-121" 13,00</t>
  </si>
  <si>
    <t>76</t>
  </si>
  <si>
    <t>95-dil</t>
  </si>
  <si>
    <t>Úprava dilat.spar tl.20mm -  výplň polyuretanovou pěnou, ukončení trvale pružným tmelem (dodávka+montáž)</t>
  </si>
  <si>
    <t>-258694130</t>
  </si>
  <si>
    <t>"konstrukce vystupující před fasádu (komíny, podezdívky apod.)" 70,00</t>
  </si>
  <si>
    <t>"styk zateplení/stávající asfalt.chodník (ozn.G)" 32,00</t>
  </si>
  <si>
    <t>"styk zateplení/nový asfalt.chodník (ozn.J)" 80,00</t>
  </si>
  <si>
    <t>77</t>
  </si>
  <si>
    <t>95-A</t>
  </si>
  <si>
    <t>Stávající oplocení - zkrácení o 200mm, nový sloupek+chemické kotvy do podezdívky + přesun hmot (dodávka+montáž)</t>
  </si>
  <si>
    <t>ks</t>
  </si>
  <si>
    <t>-1638163323</t>
  </si>
  <si>
    <t>"ozn.A" 2</t>
  </si>
  <si>
    <t>78</t>
  </si>
  <si>
    <t>95-C</t>
  </si>
  <si>
    <t>Stávající zábradlí - zkrácení, posunutí sloupku + přesun hmot (dodávka+montáž)</t>
  </si>
  <si>
    <t>-1981342318</t>
  </si>
  <si>
    <t>"ozn.C" 4</t>
  </si>
  <si>
    <t>79</t>
  </si>
  <si>
    <t>95-G.1</t>
  </si>
  <si>
    <t>Stávající dvířka elektroskříně 100/50cm - demontáž + reapase +zpětná montáž + přesun hmot</t>
  </si>
  <si>
    <t>1415093619</t>
  </si>
  <si>
    <t>"ozn.G" 1</t>
  </si>
  <si>
    <t>80</t>
  </si>
  <si>
    <t>95-G.2</t>
  </si>
  <si>
    <t>Stávající dvířka HUP 50/60cm - demontáž + reapase +zpětná montáž + přesun hmot</t>
  </si>
  <si>
    <t>2019183560</t>
  </si>
  <si>
    <t>81</t>
  </si>
  <si>
    <t>95-J</t>
  </si>
  <si>
    <t>Lapač střešních splavenin, vč.výměny kanalizačního potrubí dl.1,0m a napojení na stávající ležatou kanalizaci (dodávka+montáž+demontáž původního lapače)</t>
  </si>
  <si>
    <t>-339799347</t>
  </si>
  <si>
    <t>"ozn.J" 12</t>
  </si>
  <si>
    <t>82</t>
  </si>
  <si>
    <t>95-K</t>
  </si>
  <si>
    <t>Venkovní dešťová vpusť, vč.výměny kanalizačního potrubí dl.1,0m a napojení na stávající ležatou kanalizaci (dodávka+montáž+demontáž původní vpusti)</t>
  </si>
  <si>
    <t>-498403298</t>
  </si>
  <si>
    <t>"ozn.K" 2</t>
  </si>
  <si>
    <t>83</t>
  </si>
  <si>
    <t>95-L</t>
  </si>
  <si>
    <t>Stávající rohožka 60/50cm - demontáž + reapase +zpětná montáž + přesun hmot</t>
  </si>
  <si>
    <t>1155715359</t>
  </si>
  <si>
    <t>"ozn.L" 5</t>
  </si>
  <si>
    <t>84</t>
  </si>
  <si>
    <t>95-M</t>
  </si>
  <si>
    <t>Stávající venkovní tabule - demontáž + zpětná montáž +dodávka a montáž delších kotevních prvků + přesun hmot</t>
  </si>
  <si>
    <t>-29481445</t>
  </si>
  <si>
    <t>"ozn.M" 16</t>
  </si>
  <si>
    <t>85</t>
  </si>
  <si>
    <t>95-N</t>
  </si>
  <si>
    <t>Stávající venkovní osvětlení (lampy VO apod.) - demontáž + zpětná montáž +dodávka a montáž delších kotevních prvků a přizbůsobení související kabeláže + přesun hmot</t>
  </si>
  <si>
    <t>-105409634</t>
  </si>
  <si>
    <t>"ozn.N" 7</t>
  </si>
  <si>
    <t>86</t>
  </si>
  <si>
    <t>95-O</t>
  </si>
  <si>
    <t>Stávající elektrozařízení (kamery, zvonková tabla apod.) - demontáž + zpětná montáž +dodávka a montáž delších kotevních prvků a přizbůsobení související kabeláže + přesun hmot</t>
  </si>
  <si>
    <t>694222060</t>
  </si>
  <si>
    <t>"ozn.O" 12</t>
  </si>
  <si>
    <t>87</t>
  </si>
  <si>
    <t>95-P</t>
  </si>
  <si>
    <t>Stávající klimatizační jednotka - demontáž + zpětná montáž +dodávka a montáž delších kotevních prvků a přizbůsobení související kabeláže + přesun hmot</t>
  </si>
  <si>
    <t>-1432446601</t>
  </si>
  <si>
    <t>"ozn.P" 4</t>
  </si>
  <si>
    <t>88</t>
  </si>
  <si>
    <t>95-B1</t>
  </si>
  <si>
    <t>Stávající ocelový přístřešek na vstupem - reapase + přesun hmot</t>
  </si>
  <si>
    <t>-794093816</t>
  </si>
  <si>
    <t>"ozn.B1" 13</t>
  </si>
  <si>
    <t>89</t>
  </si>
  <si>
    <t>95-C1</t>
  </si>
  <si>
    <t>Stávající polykarbonátový přístřešek na vstupem - demontáž + reapase +zpětná montáž +dodávka a montáž delších kotevních prvků + přesun hmot</t>
  </si>
  <si>
    <t>1695835494</t>
  </si>
  <si>
    <t>"ozn.C1" 6</t>
  </si>
  <si>
    <t>90</t>
  </si>
  <si>
    <t>95-A1</t>
  </si>
  <si>
    <t>Stávající zavětrování komínových těles z ocelových profilů - demontáž + reapase +zpětná montáž +dodávka a montáž delších kotevních prvků + přesun hmot</t>
  </si>
  <si>
    <t>-1238377938</t>
  </si>
  <si>
    <t>"ozn.A1 (střecha)" 8</t>
  </si>
  <si>
    <t>91</t>
  </si>
  <si>
    <t>95-20</t>
  </si>
  <si>
    <t>Vnější plastový průvětrník mřížkový 150/150mm včetně ochranné sítě a klapek (dodávka+montáž)</t>
  </si>
  <si>
    <t>-1472473114</t>
  </si>
  <si>
    <t>"ozn.20" 1</t>
  </si>
  <si>
    <t>92</t>
  </si>
  <si>
    <t>95-21</t>
  </si>
  <si>
    <t>Nová pozinkovaná ventilační hlavice VZT včetně části nového pozinkovaného potrubí nad úrovní původní střechy (dodávka+montáž+demontáž původní hlavice a potrubí)</t>
  </si>
  <si>
    <t>1067981074</t>
  </si>
  <si>
    <t>rozměry hlavice - průměr cca 800 mm, výška cca 500 mm (nutno upřednit dle původní konstrukce)</t>
  </si>
  <si>
    <t>rozměry potrubí - průměr cca 500 mm, výška cca 300 mm (nutno upřednit dle původní konstrukce)</t>
  </si>
  <si>
    <t>materiál - pozinkovaný plech</t>
  </si>
  <si>
    <t>osazení - do nového střešního pláště s napojením na stávající potrubí</t>
  </si>
  <si>
    <t>"ozn.21" 1</t>
  </si>
  <si>
    <t>93</t>
  </si>
  <si>
    <t>95-22</t>
  </si>
  <si>
    <t>Nová plastová ventilační hlavice VZT včetně části nového plastového potrubí nad úrovní původní střechy (dodávka+montáž+demontáž původní hlavice a potrubí)</t>
  </si>
  <si>
    <t>1513871360</t>
  </si>
  <si>
    <t>rozměry hlavice - průměr cca 350 mm, výška cca 150 mm (nutno upřednit dle původní konstrukce)</t>
  </si>
  <si>
    <t>rozměry potrubí - průměr cca 150 mm, výška cca 1000 mm (nutno upřednit dle původní konstrukce)</t>
  </si>
  <si>
    <t>materiál - vhodný plast</t>
  </si>
  <si>
    <t>"ozn.22" 11</t>
  </si>
  <si>
    <t>95-23</t>
  </si>
  <si>
    <t>Nová plastová ventilační hlavice odbětrání kanalizace včetně části nového plastového potrubí nad úrovní původní střechy (dodávka+montáž+demontáž původní hlavice a potrubí)</t>
  </si>
  <si>
    <t>-1008616721</t>
  </si>
  <si>
    <t>rozměry hlavice - průměr cca 200 mm, výška cca 200 mm (nutno upřednit dle původní konstrukce)</t>
  </si>
  <si>
    <t>rozměry potrubí - průměr cca 125 mm, výška cca 1000 mm (nutno upřednit dle původní konstrukce)</t>
  </si>
  <si>
    <t>"ozn.23" 6</t>
  </si>
  <si>
    <t>96</t>
  </si>
  <si>
    <t>Bourání konstrukcí</t>
  </si>
  <si>
    <t>968072354</t>
  </si>
  <si>
    <t>Vybourání kovových rámů oken zdvojených včetně křídel pl do 1 m2</t>
  </si>
  <si>
    <t>684044484</t>
  </si>
  <si>
    <t>Vybourání kovových rámů oken s křídly, dveřních zárubní, vrat, stěn, ostění nebo obkladů okenních rámů s křídly zdvojených, plochy do 1 m2</t>
  </si>
  <si>
    <t>1,20*0,60*5</t>
  </si>
  <si>
    <t>968072558</t>
  </si>
  <si>
    <t>Vybourání kovových vrat pl do 5 m2</t>
  </si>
  <si>
    <t>771243559</t>
  </si>
  <si>
    <t>Vybourání kovových rámů oken s křídly, dveřních zárubní, vrat, stěn, ostění nebo obkladů vrat, mimo posuvných a skládacích, plochy do 5 m2</t>
  </si>
  <si>
    <t>1,40*1,35*1</t>
  </si>
  <si>
    <t>97</t>
  </si>
  <si>
    <t>965045112</t>
  </si>
  <si>
    <t>Bourání potěrů cementových nebo pískocementových tl do 50 mm pl do 4 m2</t>
  </si>
  <si>
    <t>441735443</t>
  </si>
  <si>
    <t>Bourání potěrů tl. do 50 mm cementových nebo pískocementových, plochy do 4 m2</t>
  </si>
  <si>
    <t>"sokl (základy) objektu (dle v.č.01-D.1.1.6 - ozn.d4)" 310,00*0,15</t>
  </si>
  <si>
    <t>98</t>
  </si>
  <si>
    <t>978015341</t>
  </si>
  <si>
    <t>Otlučení (osekání) vnější vápenné nebo vápenocementové omítky stupně členitosti 1 a 2 rozsahu do 30%</t>
  </si>
  <si>
    <t>-465696000</t>
  </si>
  <si>
    <t>Otlučení vápenných nebo vápenocementových omítek vnějších ploch s vyškrabáním spar a s očištěním zdiva stupně členitosti 1 a 2, v rozsahu přes 10 do 30 %</t>
  </si>
  <si>
    <t>plochy zateplované</t>
  </si>
  <si>
    <t>plochy nezateplované</t>
  </si>
  <si>
    <t>99</t>
  </si>
  <si>
    <t>978059641</t>
  </si>
  <si>
    <t>Odsekání a odebrání obkladů stěn z vnějších obkládaček plochy přes 1 m2</t>
  </si>
  <si>
    <t>2104311654</t>
  </si>
  <si>
    <t>Odsekání obkladů stěn včetně otlučení podkladní omítky až na zdivo z obkládaček vnějších, z jakýchkoliv materiálů, plochy přes 1 m2</t>
  </si>
  <si>
    <t>100</t>
  </si>
  <si>
    <t>973028141</t>
  </si>
  <si>
    <t>Vysekání kapes ve zdivu z kamene pro zavázání příček nebo zdí tl do 300 mm</t>
  </si>
  <si>
    <t>-1600458737</t>
  </si>
  <si>
    <t>Vysekání výklenků nebo kapes ve zdivu z kamene kapes pro zavázání nových příček a zdí, tl. do 300 mm</t>
  </si>
  <si>
    <t>"m.č.1-121" 2,55*2</t>
  </si>
  <si>
    <t>101</t>
  </si>
  <si>
    <t>973028121</t>
  </si>
  <si>
    <t>Vysekání kapes ve zdivu z kamene pro zavázání příček nebo zdí tl do 100 mm</t>
  </si>
  <si>
    <t>-1338830633</t>
  </si>
  <si>
    <t>Vysekání výklenků nebo kapes ve zdivu z kamene kapes pro zavázání nových příček a zdí, tl. do 100 mm</t>
  </si>
  <si>
    <t>"m.č.1-121" 2,55*1</t>
  </si>
  <si>
    <t>102</t>
  </si>
  <si>
    <t>966031313</t>
  </si>
  <si>
    <t>Vybourání částí říms z cihel vyložených do 250 mm tl do 300 mm</t>
  </si>
  <si>
    <t>-566657256</t>
  </si>
  <si>
    <t>Vybourání částí říms z cihel vyložených do 250 mm tl. do 300 mm</t>
  </si>
  <si>
    <t>"spojovací chodba-jižní pohled" 2,50</t>
  </si>
  <si>
    <t>103</t>
  </si>
  <si>
    <t>974042557</t>
  </si>
  <si>
    <t>Vysekání rýh v dlažbě betonové nebo jiné monolitické hl do 100 mm š do 300 mm</t>
  </si>
  <si>
    <t>1490426277</t>
  </si>
  <si>
    <t>Vysekání rýh v betonové nebo jiné monolitické dlažbě s betonovým podkladem do hl. 100 mm a šířky do 300 mm</t>
  </si>
  <si>
    <t>"střecha-pro nový žlab (a6)" 3,00</t>
  </si>
  <si>
    <t>104</t>
  </si>
  <si>
    <t>974042559</t>
  </si>
  <si>
    <t>Příplatek k vysekání rýh v dlažbě betonové nebo jiné monolitické hl do 100 mm ZKD 100 mm š rýhy</t>
  </si>
  <si>
    <t>-1465808663</t>
  </si>
  <si>
    <t>Vysekání rýh v betonové nebo jiné monolitické dlažbě s betonovým podkladem do hl. 100 mm a šířky Příplatek k ceně -2557 za každých dalších 100 mm šířky, rýhy hl. do 100 mm</t>
  </si>
  <si>
    <t>3,00*5</t>
  </si>
  <si>
    <t>105</t>
  </si>
  <si>
    <t>997013111</t>
  </si>
  <si>
    <t>Vnitrostaveništní doprava suti a vybouraných hmot pro budovy v do 6 m s použitím mechanizace</t>
  </si>
  <si>
    <t>-1705945843</t>
  </si>
  <si>
    <t>Vnitrostaveništní doprava suti a vybouraných hmot vodorovně do 50 m svisle s použitím mechanizace pro budovy a haly výšky do 6 m</t>
  </si>
  <si>
    <t>106</t>
  </si>
  <si>
    <t>997013511</t>
  </si>
  <si>
    <t>Odvoz suti a vybouraných hmot z meziskládky na skládku do 1 km s naložením a se složením</t>
  </si>
  <si>
    <t>1518427056</t>
  </si>
  <si>
    <t>Odvoz suti a vybouraných hmot z meziskládky na skládku s naložením a se složením, na vzdálenost do 1 km</t>
  </si>
  <si>
    <t>107</t>
  </si>
  <si>
    <t>997013509</t>
  </si>
  <si>
    <t>Příplatek k odvozu suti a vybouraných hmot na skládku ZKD 1 km přes 1 km</t>
  </si>
  <si>
    <t>-1571414091</t>
  </si>
  <si>
    <t>Odvoz suti a vybouraných hmot na skládku nebo meziskládku se složením, na vzdálenost Příplatek k ceně za každý další i započatý 1 km přes 1 km</t>
  </si>
  <si>
    <t>41,577*9 'Přepočtené koeficientem množství</t>
  </si>
  <si>
    <t>108</t>
  </si>
  <si>
    <t>997013871</t>
  </si>
  <si>
    <t>Poplatek za uložení stavebního odpadu na recyklační skládce (skládkovné) směsného stavebního a demoličního kód odpadu  17 09 04</t>
  </si>
  <si>
    <t>-1730286743</t>
  </si>
  <si>
    <t>Poplatek za uložení stavebního odpadu na recyklační skládce (skládkovné) směsného stavebního a demoličního zatříděného do Katalogu odpadů pod kódem 17 09 04</t>
  </si>
  <si>
    <t>998</t>
  </si>
  <si>
    <t>Přesun hmot</t>
  </si>
  <si>
    <t>109</t>
  </si>
  <si>
    <t>998011001</t>
  </si>
  <si>
    <t>Přesun hmot pro budovy zděné v do 6 m</t>
  </si>
  <si>
    <t>880578878</t>
  </si>
  <si>
    <t>Přesun hmot pro budovy občanské výstavby, bydlení, výrobu a služby s nosnou svislou konstrukcí zděnou z cihel, tvárnic nebo kamene vodorovná dopravní vzdálenost do 100 m pro budovy výšky do 6 m</t>
  </si>
  <si>
    <t>ZP</t>
  </si>
  <si>
    <t>Zpevněné plochy</t>
  </si>
  <si>
    <t>110</t>
  </si>
  <si>
    <t>181951112</t>
  </si>
  <si>
    <t>Úprava pláně v hornině třídy těžitelnosti I, skupiny 1 až 3 se zhutněním</t>
  </si>
  <si>
    <t>-398298813</t>
  </si>
  <si>
    <t>Úprava pláně vyrovnáním výškových rozdílů strojně v hornině třídy těžitelnosti I, skupiny 1 až 3 se zhutněním</t>
  </si>
  <si>
    <t>okapní chodníček</t>
  </si>
  <si>
    <t>"hospodářský pavilon" (6,30+9,20+2,50+9,30)*0,50</t>
  </si>
  <si>
    <t>"spojovací chodba" (1,50+9,00*2+3,00)*0,50</t>
  </si>
  <si>
    <t>111</t>
  </si>
  <si>
    <t>564231111</t>
  </si>
  <si>
    <t>Podklad nebo podsyp ze štěrkopísku ŠP tl 100 mm</t>
  </si>
  <si>
    <t>312303041</t>
  </si>
  <si>
    <t>Podklad nebo podsyp ze štěrkopísku ŠP s rozprostřením, vlhčením a zhutněním, po zhutnění tl. 100 mm</t>
  </si>
  <si>
    <t>24,90</t>
  </si>
  <si>
    <t>112</t>
  </si>
  <si>
    <t>631311124</t>
  </si>
  <si>
    <t>Mazanina tl do 120 mm z betonu prostého bez zvýšených nároků na prostředí tř. C 16/20</t>
  </si>
  <si>
    <t>371197363</t>
  </si>
  <si>
    <t>Mazanina z betonu prostého bez zvýšených nároků na prostředí tl. přes 80 do 120 mm tř. C 16/20</t>
  </si>
  <si>
    <t>24,90*0,10</t>
  </si>
  <si>
    <t>113</t>
  </si>
  <si>
    <t>631319012</t>
  </si>
  <si>
    <t>Příplatek k mazanině tl do 120 mm za přehlazení povrchu</t>
  </si>
  <si>
    <t>-1602416208</t>
  </si>
  <si>
    <t>Příplatek k cenám mazanin za úpravu povrchu mazaniny přehlazením, mazanina tl. přes 80 do 120 mm</t>
  </si>
  <si>
    <t>114</t>
  </si>
  <si>
    <t>631351101</t>
  </si>
  <si>
    <t>Zřízení bednění rýh a hran v podlahách</t>
  </si>
  <si>
    <t>10350865</t>
  </si>
  <si>
    <t>Bednění v podlahách rýh a hran zřízení</t>
  </si>
  <si>
    <t>"hospodářský pavilon" (6,30+9,20+2,50+9,30)*0,10</t>
  </si>
  <si>
    <t>"spojovací chodba" (1,50+9,00*2+3,00)*0,10</t>
  </si>
  <si>
    <t>"dilatace" 0,50*14</t>
  </si>
  <si>
    <t>115</t>
  </si>
  <si>
    <t>631351102</t>
  </si>
  <si>
    <t>Odstranění bednění rýh a hran v podlahách</t>
  </si>
  <si>
    <t>-1795465509</t>
  </si>
  <si>
    <t>Bednění v podlahách rýh a hran odstranění</t>
  </si>
  <si>
    <t>116</t>
  </si>
  <si>
    <t>634611121</t>
  </si>
  <si>
    <t>Výplň dilatačních spár š do 20 mm v mazaninách tl do 100 mm pískem a asfaltem</t>
  </si>
  <si>
    <t>1486031150</t>
  </si>
  <si>
    <t>Výplň dilatačních spár mazanin pískem a asfaltem tl. mazaniny do 100 mm, šířka spáry přes 10 do 20 mm</t>
  </si>
  <si>
    <t>0,50*14</t>
  </si>
  <si>
    <t>117</t>
  </si>
  <si>
    <t>1046213561</t>
  </si>
  <si>
    <t>betonový chodník</t>
  </si>
  <si>
    <t>"hospodářský pavilon" 13,70*1,20 +1,00*0,70</t>
  </si>
  <si>
    <t>"spojovací chodba" 2,15*1,20</t>
  </si>
  <si>
    <t>"pavilon B" 2,10*1,40</t>
  </si>
  <si>
    <t>"pavilon D" 2,10*1,40</t>
  </si>
  <si>
    <t>118</t>
  </si>
  <si>
    <t>564831111</t>
  </si>
  <si>
    <t>Podklad ze štěrkodrtě ŠD tl 100 mm</t>
  </si>
  <si>
    <t>1744769244</t>
  </si>
  <si>
    <t>Podklad ze štěrkodrti ŠD s rozprostřením a zhutněním, po zhutnění tl. 100 mm</t>
  </si>
  <si>
    <t>25,60</t>
  </si>
  <si>
    <t>119</t>
  </si>
  <si>
    <t>564752111</t>
  </si>
  <si>
    <t>Podklad z vibrovaného štěrku VŠ tl 150 mm</t>
  </si>
  <si>
    <t>-1787724549</t>
  </si>
  <si>
    <t>Podklad nebo kryt z vibrovaného štěrku VŠ s rozprostřením, vlhčením a zhutněním, po zhutnění tl. 150 mm</t>
  </si>
  <si>
    <t>120</t>
  </si>
  <si>
    <t>919726122</t>
  </si>
  <si>
    <t>Geotextilie pro ochranu, separaci a filtraci netkaná měrná hmotnost do 300 g/m2</t>
  </si>
  <si>
    <t>608086726</t>
  </si>
  <si>
    <t>Geotextilie netkaná pro ochranu, separaci nebo filtraci měrná hmotnost přes 200 do 300 g/m2</t>
  </si>
  <si>
    <t>121</t>
  </si>
  <si>
    <t>ZP-01</t>
  </si>
  <si>
    <t>Fólie PE (dodávka+montáž)</t>
  </si>
  <si>
    <t>-79391339</t>
  </si>
  <si>
    <t>122</t>
  </si>
  <si>
    <t>631311134</t>
  </si>
  <si>
    <t>Mazanina tl do 240 mm z betonu prostého bez zvýšených nároků na prostředí tř. C 16/20</t>
  </si>
  <si>
    <t>1967860029</t>
  </si>
  <si>
    <t>Mazanina z betonu prostého bez zvýšených nároků na prostředí tl. přes 120 do 240 mm tř. C 16/20</t>
  </si>
  <si>
    <t>25,60*0,15</t>
  </si>
  <si>
    <t>123</t>
  </si>
  <si>
    <t>631319013</t>
  </si>
  <si>
    <t>Příplatek k mazanině tl do 240 mm za přehlazení povrchu</t>
  </si>
  <si>
    <t>-108229616</t>
  </si>
  <si>
    <t>Příplatek k cenám mazanin za úpravu povrchu mazaniny přehlazením, mazanina tl. přes 120 do 240 mm</t>
  </si>
  <si>
    <t>124</t>
  </si>
  <si>
    <t>631319175</t>
  </si>
  <si>
    <t>Příplatek k mazanině tl do 240 mm za stržení povrchu spodní vrstvy před vložením výztuže</t>
  </si>
  <si>
    <t>1867051545</t>
  </si>
  <si>
    <t>Příplatek k cenám mazanin za stržení povrchu spodní vrstvy mazaniny latí před vložením výztuže nebo pletiva pro tl. obou vrstev mazaniny přes 120 do 240 mm</t>
  </si>
  <si>
    <t>125</t>
  </si>
  <si>
    <t>-1138230402</t>
  </si>
  <si>
    <t>4,00</t>
  </si>
  <si>
    <t>126</t>
  </si>
  <si>
    <t>-382354782</t>
  </si>
  <si>
    <t>127</t>
  </si>
  <si>
    <t>631362021</t>
  </si>
  <si>
    <t>Výztuž mazanin svařovanými sítěmi Kari</t>
  </si>
  <si>
    <t>1118180714</t>
  </si>
  <si>
    <t>Výztuž mazanin ze svařovaných sítí z drátů typu KARI</t>
  </si>
  <si>
    <t>25,60*1,2*4,44*0,001</t>
  </si>
  <si>
    <t>128</t>
  </si>
  <si>
    <t>472555440</t>
  </si>
  <si>
    <t>5,00</t>
  </si>
  <si>
    <t>129</t>
  </si>
  <si>
    <t>634611129</t>
  </si>
  <si>
    <t>Příplatek k šířce spáry do 20 mm ZKD 50 mm tl mazaniny</t>
  </si>
  <si>
    <t>1906617676</t>
  </si>
  <si>
    <t>Výplň dilatačních spár mazanin pískem a asfaltem Příplatek k ceně za každých dalších 50 mm tl. mazaniny, šířka spáry přes 10 do 20 mm</t>
  </si>
  <si>
    <t>130</t>
  </si>
  <si>
    <t>1414241846</t>
  </si>
  <si>
    <t>chodník zámková dlažba (ozn.E)</t>
  </si>
  <si>
    <t>"hospodářský pavilon" 1,31*1,70</t>
  </si>
  <si>
    <t>"pavilon A" 2,40*0,95*2</t>
  </si>
  <si>
    <t>"pavilon C" 2,40*0,95*2</t>
  </si>
  <si>
    <t>"pavilon D" 2,40*0,95</t>
  </si>
  <si>
    <t>"pavilon B" 2,40*0,95</t>
  </si>
  <si>
    <t>131</t>
  </si>
  <si>
    <t>99651703</t>
  </si>
  <si>
    <t>chodník zámková dlažba</t>
  </si>
  <si>
    <t>15,907</t>
  </si>
  <si>
    <t>132</t>
  </si>
  <si>
    <t>955787603</t>
  </si>
  <si>
    <t>133</t>
  </si>
  <si>
    <t>596211110</t>
  </si>
  <si>
    <t>Kladení zámkové dlažby komunikací pro pěší tl 60 mm skupiny A pl do 50 m2</t>
  </si>
  <si>
    <t>-1076902823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</si>
  <si>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</si>
  <si>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134</t>
  </si>
  <si>
    <t>59245303</t>
  </si>
  <si>
    <t>dlažba zámková tl.6cm</t>
  </si>
  <si>
    <t>-816453617</t>
  </si>
  <si>
    <t>15,907*1,03</t>
  </si>
  <si>
    <t>135</t>
  </si>
  <si>
    <t>-572764842</t>
  </si>
  <si>
    <t>chodník asfalt</t>
  </si>
  <si>
    <t>"hospodářský pavilon" 1,45*1,20</t>
  </si>
  <si>
    <t>"spojovací chodba" 2,00*1,20*5</t>
  </si>
  <si>
    <t>"pavilon A" (16,25+1,30)*1,20+2,40*0,20*2</t>
  </si>
  <si>
    <t>"pavilon C" (16,25+1,30)*1,20+2,40*0,20*2</t>
  </si>
  <si>
    <t>"pavilon D" 16,40*1,20+1,40*0,20+2,40*0,20</t>
  </si>
  <si>
    <t>"pavilon B" 16,40*1,20+1,40*0,20+2,40*0,20</t>
  </si>
  <si>
    <t>136</t>
  </si>
  <si>
    <t>-44871710</t>
  </si>
  <si>
    <t>98,66</t>
  </si>
  <si>
    <t>137</t>
  </si>
  <si>
    <t>1850852258</t>
  </si>
  <si>
    <t>138</t>
  </si>
  <si>
    <t>565135101</t>
  </si>
  <si>
    <t>Asfaltový beton vrstva podkladní ACP 16 (obalované kamenivo OKS) tl 50 mm š do 1,5 m</t>
  </si>
  <si>
    <t>-1605259766</t>
  </si>
  <si>
    <t>Asfaltový beton vrstva podkladní ACP 16 (obalované kamenivo střednězrnné - OKS) s rozprostřením a zhutněním v pruhu šířky do 1,5 m, po zhutnění tl. 50 mm</t>
  </si>
  <si>
    <t>139</t>
  </si>
  <si>
    <t>577155032</t>
  </si>
  <si>
    <t>Asfaltový beton vrstva ložní ACL 16 (ABVH) tl 60 mm š do 1,5 m z modifikovaného asfaltu</t>
  </si>
  <si>
    <t>538946190</t>
  </si>
  <si>
    <t>Asfaltový beton vrstva ložní ACL 16 (ABH) s rozprostřením a zhutněním z modifikovaného asfaltu v pruhu šířky do 1,5 m, po zhutnění tl. 60 mm</t>
  </si>
  <si>
    <t>140</t>
  </si>
  <si>
    <t>577134031</t>
  </si>
  <si>
    <t>Asfaltový beton vrstva obrusná ACO 11 (ABS) tř. I tl 40 mm š do 1,5 m z modifikovaného asfaltu</t>
  </si>
  <si>
    <t>2094540993</t>
  </si>
  <si>
    <t>Asfaltový beton vrstva obrusná ACO 11 (ABS) s rozprostřením a se zhutněním z modifikovaného asfaltu v pruhu šířky do 1,5 m, po zhutnění tl. 40 mm</t>
  </si>
  <si>
    <t>141</t>
  </si>
  <si>
    <t>1097595299</t>
  </si>
  <si>
    <t>žlaby</t>
  </si>
  <si>
    <t>"hospodářský pavilon" (1,07+5,55+5,49+4,09)*0,67</t>
  </si>
  <si>
    <t>"spojovací chodba" 11,85*0,67</t>
  </si>
  <si>
    <t>"pavilon A" (9,46+19,11)*0,67</t>
  </si>
  <si>
    <t>"pavilon C" (9,46+19,11)*0,67</t>
  </si>
  <si>
    <t>"pavilon D" (22,60-2,11+2,47)*0,67</t>
  </si>
  <si>
    <t>"pavilon B" (19,11+2,47)*0,67</t>
  </si>
  <si>
    <t>142</t>
  </si>
  <si>
    <t>-1907628967</t>
  </si>
  <si>
    <t>86,92</t>
  </si>
  <si>
    <t>143</t>
  </si>
  <si>
    <t>935112211</t>
  </si>
  <si>
    <t>Osazení příkopového žlabu do betonu tl 100 mm z betonových tvárnic š 800 mm</t>
  </si>
  <si>
    <t>-1464740368</t>
  </si>
  <si>
    <t>Osazení betonového příkopového žlabu s vyplněním a zatřením spár cementovou maltou s ložem tl. 100 mm z betonu prostého z betonových příkopových tvárnic šířky přes 500 do 800 mm</t>
  </si>
  <si>
    <t>"hospodářský pavilon" 1,07+5,55+5,49+4,09</t>
  </si>
  <si>
    <t>"spojovací chodba" 11,85</t>
  </si>
  <si>
    <t>"pavilon A" 9,46+19,11</t>
  </si>
  <si>
    <t>"pavilon C" 9,46+19,11</t>
  </si>
  <si>
    <t>"pavilon D" 22,60-2,11+2,47</t>
  </si>
  <si>
    <t>"pavilon B" 19,11+2,47</t>
  </si>
  <si>
    <t>144</t>
  </si>
  <si>
    <t>592270511</t>
  </si>
  <si>
    <t>žlabovka příkopová betonová š.670mm, tl.80mm</t>
  </si>
  <si>
    <t>1766241122</t>
  </si>
  <si>
    <t>129,73*1,10</t>
  </si>
  <si>
    <t>145</t>
  </si>
  <si>
    <t>916231213</t>
  </si>
  <si>
    <t>Osazení chodníkového obrubníku betonového stojatého s boční opěrou do lože z betonu prostého</t>
  </si>
  <si>
    <t>-1473255155</t>
  </si>
  <si>
    <t>Osazení chodníkového obrubníku betonového se zřízením lože, s vyplněním a zatřením spár cementovou maltou stojatého s boční opěrou z betonu prostého, do lože z betonu prostého</t>
  </si>
  <si>
    <t>31,00</t>
  </si>
  <si>
    <t>33,00</t>
  </si>
  <si>
    <t>146</t>
  </si>
  <si>
    <t>59217023</t>
  </si>
  <si>
    <t>obrubník betonový chodníkový 1000x150x250mm</t>
  </si>
  <si>
    <t>-1976789546</t>
  </si>
  <si>
    <t>147</t>
  </si>
  <si>
    <t>998225111</t>
  </si>
  <si>
    <t>Přesun hmot pro pozemní komunikace s krytem z kamene, monolitickým betonovým nebo živičným</t>
  </si>
  <si>
    <t>-991075792</t>
  </si>
  <si>
    <t>Přesun hmot pro komunikace s krytem z kameniva, monolitickým betonovým nebo živičným dopravní vzdálenost do 200 m jakékoliv délky objektu</t>
  </si>
  <si>
    <t>ZPB</t>
  </si>
  <si>
    <t>Zpevněné plochy - bourání</t>
  </si>
  <si>
    <t>148</t>
  </si>
  <si>
    <t>965043331</t>
  </si>
  <si>
    <t>Bourání podkladů pod dlažby betonových s potěrem nebo teracem tl do 100 mm pl do 4 m2</t>
  </si>
  <si>
    <t>643001806</t>
  </si>
  <si>
    <t>Bourání mazanin betonových s potěrem nebo teracem tl. do 100 mm, plochy do 4 m2</t>
  </si>
  <si>
    <t>"hospodářský pavilon" (6,30+9,20+2,50+9,30)*0,50*0,10</t>
  </si>
  <si>
    <t>"spojovací chodba" (1,50+9,00*2+3,00)*0,50*0,10</t>
  </si>
  <si>
    <t>149</t>
  </si>
  <si>
    <t>919735122</t>
  </si>
  <si>
    <t>Řezání stávajícího betonového krytu hl do 100 mm</t>
  </si>
  <si>
    <t>-1314313048</t>
  </si>
  <si>
    <t>Řezání stávajícího betonového krytu nebo podkladu hloubky přes 50 do 100 mm</t>
  </si>
  <si>
    <t>150</t>
  </si>
  <si>
    <t>965043431</t>
  </si>
  <si>
    <t>Bourání podkladů pod dlažby betonových s potěrem nebo teracem tl do 150 mm pl do 4 m2</t>
  </si>
  <si>
    <t>-901652875</t>
  </si>
  <si>
    <t>Bourání mazanin betonových s potěrem nebo teracem tl. do 150 mm, plochy do 4 m2</t>
  </si>
  <si>
    <t>"hospodářský pavilon" (13,70*1,20 +1,00*0,70)*0,15</t>
  </si>
  <si>
    <t>"spojovací chodba" 2,15*1,20*0,15</t>
  </si>
  <si>
    <t>"pavilon B" 2,10*1,40*0,15</t>
  </si>
  <si>
    <t>"pavilon D" 2,10*1,40*0,15</t>
  </si>
  <si>
    <t>151</t>
  </si>
  <si>
    <t>1980102424</t>
  </si>
  <si>
    <t>"hospodářský pavilon" 1,31*1,70*0,15</t>
  </si>
  <si>
    <t>"pavilon A" 2,40*0,95*2*0,15</t>
  </si>
  <si>
    <t>"pavilon C" 2,40*0,95*2*0,15</t>
  </si>
  <si>
    <t>"pavilon D" 2,40*0,95*0,15</t>
  </si>
  <si>
    <t>"pavilon B" 2,40*0,95*0,15</t>
  </si>
  <si>
    <t>152</t>
  </si>
  <si>
    <t>919735123</t>
  </si>
  <si>
    <t>Řezání stávajícího betonového krytu hl do 150 mm</t>
  </si>
  <si>
    <t>-660284676</t>
  </si>
  <si>
    <t>Řezání stávajícího betonového krytu nebo podkladu hloubky přes 100 do 150 mm</t>
  </si>
  <si>
    <t>153</t>
  </si>
  <si>
    <t>113202111</t>
  </si>
  <si>
    <t>Vytrhání obrub krajníků obrubníků stojatých</t>
  </si>
  <si>
    <t>1816312757</t>
  </si>
  <si>
    <t>Vytrhání obrub s vybouráním lože, s přemístěním hmot na skládku na vzdálenost do 3 m nebo s naložením na dopravní prostředek z krajníků nebo obrubníků stojatých</t>
  </si>
  <si>
    <t>154</t>
  </si>
  <si>
    <t>113107343</t>
  </si>
  <si>
    <t>Odstranění podkladu živičného tl 150 mm strojně pl do 50 m2</t>
  </si>
  <si>
    <t>1243257847</t>
  </si>
  <si>
    <t>Odstranění podkladů nebo krytů strojně plochy jednotlivě do 50 m2 s přemístěním hmot na skládku na vzdálenost do 3 m nebo s naložením na dopravní prostředek živičných, o tl. vrstvy přes 100 do 150 mm</t>
  </si>
  <si>
    <t>155</t>
  </si>
  <si>
    <t>919735113</t>
  </si>
  <si>
    <t>Řezání stávajícího živičného krytu hl do 150 mm</t>
  </si>
  <si>
    <t>1876873730</t>
  </si>
  <si>
    <t>Řezání stávajícího živičného krytu nebo podkladu hloubky přes 100 do 150 mm</t>
  </si>
  <si>
    <t>156</t>
  </si>
  <si>
    <t>966008212</t>
  </si>
  <si>
    <t>Bourání odvodňovacího žlabu z betonových příkopových tvárnic š do 800 mm</t>
  </si>
  <si>
    <t>-618023272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</si>
  <si>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</si>
  <si>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130,00</t>
  </si>
  <si>
    <t>157</t>
  </si>
  <si>
    <t>-1407366530</t>
  </si>
  <si>
    <t>86,92*0,10</t>
  </si>
  <si>
    <t>158</t>
  </si>
  <si>
    <t>1756521967</t>
  </si>
  <si>
    <t>159</t>
  </si>
  <si>
    <t>997013501</t>
  </si>
  <si>
    <t>Odvoz suti a vybouraných hmot na skládku nebo meziskládku do 1 km se složením</t>
  </si>
  <si>
    <t>386406572</t>
  </si>
  <si>
    <t>Odvoz suti a vybouraných hmot na skládku nebo meziskládku se složením, na vzdálenost do 1 km</t>
  </si>
  <si>
    <t>160</t>
  </si>
  <si>
    <t>-1815984226</t>
  </si>
  <si>
    <t>118,049*9 'Přepočtené koeficientem množství</t>
  </si>
  <si>
    <t>161</t>
  </si>
  <si>
    <t>997013861</t>
  </si>
  <si>
    <t>Poplatek za uložení stavebního odpadu na recyklační skládce (skládkovné) z prostého betonu kód odpadu 17 01 01</t>
  </si>
  <si>
    <t>1323064003</t>
  </si>
  <si>
    <t>Poplatek za uložení stavebního odpadu na recyklační skládce (skládkovné) z prostého betonu zatříděného do Katalogu odpadů pod kódem 17 01 01</t>
  </si>
  <si>
    <t>118,049-31,177</t>
  </si>
  <si>
    <t>162</t>
  </si>
  <si>
    <t>997013875</t>
  </si>
  <si>
    <t>Poplatek za uložení stavebního odpadu na recyklační skládce (skládkovné) asfaltového bez obsahu dehtu zatříděného do Katalogu odpadů pod kódem 17 03 02</t>
  </si>
  <si>
    <t>2143456205</t>
  </si>
  <si>
    <t>PSV</t>
  </si>
  <si>
    <t>Práce a dodávky PSV</t>
  </si>
  <si>
    <t>711</t>
  </si>
  <si>
    <t>Izolace proti vodě, vlhkosti a plynům</t>
  </si>
  <si>
    <t>163</t>
  </si>
  <si>
    <t>711491273</t>
  </si>
  <si>
    <t>Provedení izolace proti tlakové vodě svislé z nopové folie</t>
  </si>
  <si>
    <t>1800847349</t>
  </si>
  <si>
    <t>Provedení izolace proti povrchové a podpovrchové tlakové vodě ostatní na ploše svislé S z nopové fólie</t>
  </si>
  <si>
    <t>164</t>
  </si>
  <si>
    <t>283230051</t>
  </si>
  <si>
    <t>fólie profilovaná (nopová)</t>
  </si>
  <si>
    <t>-348673427</t>
  </si>
  <si>
    <t>xps5podz*1,20</t>
  </si>
  <si>
    <t>165</t>
  </si>
  <si>
    <t>711161383</t>
  </si>
  <si>
    <t>Izolace proti zemní vlhkosti nopovou fólií ukončení horní lištou</t>
  </si>
  <si>
    <t>1354430062</t>
  </si>
  <si>
    <t>Izolace proti zemní vlhkosti a beztlakové vodě nopovými fóliemi ostatní ukončení izolace lištou</t>
  </si>
  <si>
    <t>166</t>
  </si>
  <si>
    <t>998711101</t>
  </si>
  <si>
    <t>Přesun hmot tonážní pro izolace proti vodě, vlhkosti a plynům v objektech výšky do 6 m</t>
  </si>
  <si>
    <t>1928627417</t>
  </si>
  <si>
    <t>Přesun hmot pro izolace proti vodě, vlhkosti a plynům stanovený z hmotnosti přesunovaného materiálu vodorovná dopravní vzdálenost do 50 m v objektech výšky do 6 m</t>
  </si>
  <si>
    <t>712</t>
  </si>
  <si>
    <t>Povlakové krytiny</t>
  </si>
  <si>
    <t>167</t>
  </si>
  <si>
    <t>712300841</t>
  </si>
  <si>
    <t>Očištění střechy</t>
  </si>
  <si>
    <t>-584740992</t>
  </si>
  <si>
    <t>"hospodářský pavilon" 21,44*12,80+12,80*0,15*2</t>
  </si>
  <si>
    <t>"pavilon A-D" 18,16*12,80*4+12,80*0,15*2*4</t>
  </si>
  <si>
    <t>"spojovací chodba" 47,80*2,55+(12,80*4+3,00)*0,15</t>
  </si>
  <si>
    <t>168</t>
  </si>
  <si>
    <t>712311101</t>
  </si>
  <si>
    <t>Provedení povlakové krytiny střech do 10° za studena lakem penetračním nebo asfaltovým</t>
  </si>
  <si>
    <t>1562481979</t>
  </si>
  <si>
    <t>Provedení povlakové krytiny střech plochých do 10° natěradly a tmely za studena nátěrem lakem penetračním nebo asfaltovým</t>
  </si>
  <si>
    <t>oprava stávající střechy (10%)</t>
  </si>
  <si>
    <t>"hospodářský pavilon" (21,44*12,80+12,80*0,15*2)*0,10</t>
  </si>
  <si>
    <t>"pavilon A-D" (18,16*12,80*4+12,80*0,15*2*4)*0,10</t>
  </si>
  <si>
    <t>"spojovací chodba" (47,80*2,55+(12,80*4+3,00)*0,15)*0,10</t>
  </si>
  <si>
    <t>169</t>
  </si>
  <si>
    <t>11163150</t>
  </si>
  <si>
    <t>lak penetrační asfaltový</t>
  </si>
  <si>
    <t>-261413077</t>
  </si>
  <si>
    <t>Poznámka k položce:
Spotřeba 0,3-0,4kg/m2</t>
  </si>
  <si>
    <t>135,344*0,00030</t>
  </si>
  <si>
    <t>170</t>
  </si>
  <si>
    <t>712341559</t>
  </si>
  <si>
    <t>Provedení povlakové krytiny střech do 10° pásy NAIP přitavením v plné ploše</t>
  </si>
  <si>
    <t>-673897100</t>
  </si>
  <si>
    <t>Provedení povlakové krytiny střech plochých do 10° pásy přitavením NAIP v plné ploše</t>
  </si>
  <si>
    <t>135,344</t>
  </si>
  <si>
    <t>171</t>
  </si>
  <si>
    <t>62832001</t>
  </si>
  <si>
    <t>pás asfaltový natavitelný oxidovaný tl 3,5mm typu V60 S35 s vložkou ze skleněné rohože, s jemnozrnným minerálním posypem</t>
  </si>
  <si>
    <t>2010536129</t>
  </si>
  <si>
    <t>135,344*1,15</t>
  </si>
  <si>
    <t>172</t>
  </si>
  <si>
    <t>712363690</t>
  </si>
  <si>
    <t>Provedení povlakové krytiny mechanicky kotvené přes tep.izolaci tl 260 mm, vč.dodávky kotev - vodorovná</t>
  </si>
  <si>
    <t>-130416873</t>
  </si>
  <si>
    <t>"hospodářský pavilon" 22,08*12,80</t>
  </si>
  <si>
    <t>"pavilon A-D" 12,80*18,80*4</t>
  </si>
  <si>
    <t>"spojovací chodba" 47,80*3,00</t>
  </si>
  <si>
    <t>173</t>
  </si>
  <si>
    <t>712363691</t>
  </si>
  <si>
    <t>Provedení povlakové krytiny mechanicky kotvené přes tep.izolaci tl 260 mm, vč.dodávky kotev - svislá</t>
  </si>
  <si>
    <t>-1838983780</t>
  </si>
  <si>
    <t>"hospodářský pavilon" 12,80*(0,15+0,27)/2*2</t>
  </si>
  <si>
    <t>"pavilon A-D" 12,80*(0,15+0,27)/2*2*4</t>
  </si>
  <si>
    <t>"spojovací chodba" (12,80*4+3,00)*0,20</t>
  </si>
  <si>
    <t>174</t>
  </si>
  <si>
    <t>283220001</t>
  </si>
  <si>
    <t>fólie hydroizolační střešní PVC (PVC-P) mechanicky kotvená</t>
  </si>
  <si>
    <t>188018263</t>
  </si>
  <si>
    <t>1388,584*1,15+37,72*1,20</t>
  </si>
  <si>
    <t>175</t>
  </si>
  <si>
    <t>712391171</t>
  </si>
  <si>
    <t>Provedení povlakové krytiny střech do 10° podkladní textilní vrstvy</t>
  </si>
  <si>
    <t>290232663</t>
  </si>
  <si>
    <t>Provedení povlakové krytiny střech plochých do 10° -ostatní práce provedení vrstvy textilní podkladní</t>
  </si>
  <si>
    <t>176</t>
  </si>
  <si>
    <t>712491171.01</t>
  </si>
  <si>
    <t>Provedení povlakové krytiny střech do 30° podkladní textilní vrstvy - svislá</t>
  </si>
  <si>
    <t>-1374010630</t>
  </si>
  <si>
    <t>177</t>
  </si>
  <si>
    <t>69311286</t>
  </si>
  <si>
    <t>geotextilie podkladní</t>
  </si>
  <si>
    <t>119988261</t>
  </si>
  <si>
    <t>178</t>
  </si>
  <si>
    <t>998712101</t>
  </si>
  <si>
    <t>Přesun hmot tonážní tonážní pro krytiny povlakové v objektech v do 6 m</t>
  </si>
  <si>
    <t>1717438907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</si>
  <si>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</si>
  <si>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</si>
  <si>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</si>
  <si>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179</t>
  </si>
  <si>
    <t>713141131</t>
  </si>
  <si>
    <t>Montáž izolace tepelné střech plochých lepené za studena plně 1 vrstva rohoží, pásů, dílců, desek</t>
  </si>
  <si>
    <t>530203838</t>
  </si>
  <si>
    <t>Montáž tepelné izolace střech plochých rohožemi, pásy, deskami, dílci, bloky (izolační materiál ve specifikaci) přilepenými za studena zplna, jednovrstvá</t>
  </si>
  <si>
    <t>polystyren</t>
  </si>
  <si>
    <t>"hospodářský pavilon" 21,44*12,10 *2</t>
  </si>
  <si>
    <t>"pavilon A-D" 18,16*12,10*4 *2</t>
  </si>
  <si>
    <t>"spojovací chodba" 47,30*2,35 *2</t>
  </si>
  <si>
    <t>180</t>
  </si>
  <si>
    <t>28372313</t>
  </si>
  <si>
    <t>deska EPS 100 do plochých střech a podlah λ=0,037 tl 130mm</t>
  </si>
  <si>
    <t>1385884115</t>
  </si>
  <si>
    <t>2499,046*1,02</t>
  </si>
  <si>
    <t>181</t>
  </si>
  <si>
    <t>-1316824115</t>
  </si>
  <si>
    <t>extrudovaný polystyren</t>
  </si>
  <si>
    <t>navýšení atiky (a2) (tl.14+15cm)</t>
  </si>
  <si>
    <t>"hospodářský pavilon, pavilon A-D" (12,80*10)*0,32 *2</t>
  </si>
  <si>
    <t>navýšení atiky (a3,a4) (tl.11+12cm)</t>
  </si>
  <si>
    <t>"hospodářský pavilon" (22,08*2)*0,35 *2</t>
  </si>
  <si>
    <t>"pavilon A-D" (18,80*2*4)*0,35 *2</t>
  </si>
  <si>
    <t>"spojovací chodba" 2,60*0,35 *2</t>
  </si>
  <si>
    <t>navýšení atiky (a5) (tl.12+12cm)</t>
  </si>
  <si>
    <t>"spojovací chodba" (5,80+11,60+12,00+11,60+17,80)*0,35 *2</t>
  </si>
  <si>
    <t>182</t>
  </si>
  <si>
    <t>283763852</t>
  </si>
  <si>
    <t>deska z polystyrénu XPS, λ=0,037</t>
  </si>
  <si>
    <t>2021315533</t>
  </si>
  <si>
    <t>"hospodářský pavilon, pavilon A-D" (12,80*10)*0,32 *(0,14+0,15)*1,02</t>
  </si>
  <si>
    <t>navýšení atiky (a2,a4) (tl.11+12cm)</t>
  </si>
  <si>
    <t>"hospodářský pavilon" (22,08*2)*0,35 *(0,11+0,12)*1,02</t>
  </si>
  <si>
    <t>"pavilon A-D" (18,80*2*4)*0,35 *(0,11+0,12)*1,02</t>
  </si>
  <si>
    <t>"spojovací chodba" 2,60*0,35 *(0,11+0,12)*1,02</t>
  </si>
  <si>
    <t>"spojovací chodba" (5,80+11,60+12,00+11,60+17,80)*0,35 *(0,12+0,12)*1,02</t>
  </si>
  <si>
    <t>183</t>
  </si>
  <si>
    <t>734320771</t>
  </si>
  <si>
    <t>polystyren spádový</t>
  </si>
  <si>
    <t>žlab (a6)</t>
  </si>
  <si>
    <t>3,00*0,60</t>
  </si>
  <si>
    <t>184</t>
  </si>
  <si>
    <t>713141311</t>
  </si>
  <si>
    <t>Montáž izolace tepelné střech plochých kladené volně, spádová vrstva</t>
  </si>
  <si>
    <t>-770188117</t>
  </si>
  <si>
    <t>Montáž tepelné izolace střech plochých spádovými klíny v ploše kladenými volně</t>
  </si>
  <si>
    <t>3,00</t>
  </si>
  <si>
    <t>185</t>
  </si>
  <si>
    <t>713141212</t>
  </si>
  <si>
    <t>Montáž izolace tepelné střech plochých lepené nízkoexpanzní (PUR) pěnou atikový klín</t>
  </si>
  <si>
    <t>-241414601</t>
  </si>
  <si>
    <t>Montáž tepelné izolace střech plochých atikovými klíny přilepenými za studena nízkoexpanzní (PUR) pěnou</t>
  </si>
  <si>
    <t>186</t>
  </si>
  <si>
    <t>28376141</t>
  </si>
  <si>
    <t>klín izolační z pěnového polystyrenu EPS 100 spádový</t>
  </si>
  <si>
    <t>-719160314</t>
  </si>
  <si>
    <t>1,533*(0,20+0,25)/2*1,02</t>
  </si>
  <si>
    <t>187</t>
  </si>
  <si>
    <t>998713101</t>
  </si>
  <si>
    <t>Přesun hmot tonážní pro izolace tepelné v objektech v do 6 m</t>
  </si>
  <si>
    <t>810257821</t>
  </si>
  <si>
    <t>Přesun hmot pro izolace tepelné stanovený z hmotnosti přesunovaného materiálu vodorovná dopravní vzdálenost do 50 m v objektech výšky do 6 m</t>
  </si>
  <si>
    <t>762</t>
  </si>
  <si>
    <t>Konstrukce tesařské</t>
  </si>
  <si>
    <t>188</t>
  </si>
  <si>
    <t>762137811</t>
  </si>
  <si>
    <t>Demontáž bednění svislých stěn z lišt</t>
  </si>
  <si>
    <t>-1830350680</t>
  </si>
  <si>
    <t>Demontáž bednění svislých stěn a nadstřešních stěn z lišt</t>
  </si>
  <si>
    <t>"fasáda-dilatační spáry panelů" 630,00</t>
  </si>
  <si>
    <t>189</t>
  </si>
  <si>
    <t>762361312.01</t>
  </si>
  <si>
    <t>Konstrukční a vyrovnávací vrstva pod klempířské prvky (atiky) z desek dřevoštěpkových tl. 10 mm, vč.kotvení do podkladu (dodávka+montáž)</t>
  </si>
  <si>
    <t>-175769820</t>
  </si>
  <si>
    <t>navýšení atiky (a3,a4)</t>
  </si>
  <si>
    <t>"hospodářský pavilon" (22,08*2)*0,35</t>
  </si>
  <si>
    <t>"pavilon A-D" (18,80*2*4)*0,35</t>
  </si>
  <si>
    <t>"spojovací chodba" 2,60*0,35</t>
  </si>
  <si>
    <t>"spojovací chodba" (5,80+11,60+12,00+11,60+17,80)*0,35</t>
  </si>
  <si>
    <t>190</t>
  </si>
  <si>
    <t>762361313</t>
  </si>
  <si>
    <t>Konstrukční a vyrovnávací vrstva pod klempířské prvky (atiky) z desek dřevoštěpkových tl. 25 mm</t>
  </si>
  <si>
    <t>483515582</t>
  </si>
  <si>
    <t>Konstrukční vrstva pod klempířské prvky pro oplechování horních ploch zdí a nadezdívek (atik) z desek dřevoštěpkových šroubovaných do podkladu, tloušťky desky 25 mm</t>
  </si>
  <si>
    <t>navýšení atiky (a2)</t>
  </si>
  <si>
    <t>"hospodářský pavilon, pavilon A-D" (12,80*10)*0,32</t>
  </si>
  <si>
    <t>3,00*1,00</t>
  </si>
  <si>
    <t>191</t>
  </si>
  <si>
    <t>998762101</t>
  </si>
  <si>
    <t>Přesun hmot tonážní pro kce tesařské v objektech v do 6 m</t>
  </si>
  <si>
    <t>-1612678059</t>
  </si>
  <si>
    <t>Přesun hmot pro konstrukce tesařské stanovený z hmotnosti přesunovaného materiálu vodorovná dopravní vzdálenost do 50 m v objektech výšky do 6 m</t>
  </si>
  <si>
    <t>764</t>
  </si>
  <si>
    <t>Konstrukce klempířské</t>
  </si>
  <si>
    <t>192</t>
  </si>
  <si>
    <t>764001811</t>
  </si>
  <si>
    <t>Demontáž dilatační lišty do suti</t>
  </si>
  <si>
    <t>1065040445</t>
  </si>
  <si>
    <t>Demontáž klempířských konstrukcí dilatační lišty do suti</t>
  </si>
  <si>
    <t>"10/K" 43,00</t>
  </si>
  <si>
    <t>"19/K" 3,50</t>
  </si>
  <si>
    <t>193</t>
  </si>
  <si>
    <t>764001821</t>
  </si>
  <si>
    <t>Demontáž krytiny ze svitků nebo tabulí do suti</t>
  </si>
  <si>
    <t>-241174788</t>
  </si>
  <si>
    <t>Demontáž klempířských konstrukcí krytiny ze svitků nebo tabulí do suti</t>
  </si>
  <si>
    <t>"15/K" 1,50</t>
  </si>
  <si>
    <t>"16/K" 1,00</t>
  </si>
  <si>
    <t>"17/K" 1,00*4</t>
  </si>
  <si>
    <t>"18/K" 1,00</t>
  </si>
  <si>
    <t>194</t>
  </si>
  <si>
    <t>764002801</t>
  </si>
  <si>
    <t>Demontáž závětrné lišty do suti</t>
  </si>
  <si>
    <t>-272016981</t>
  </si>
  <si>
    <t>Demontáž klempířských konstrukcí závětrné lišty do suti</t>
  </si>
  <si>
    <t>"09/K" 57,50</t>
  </si>
  <si>
    <t>195</t>
  </si>
  <si>
    <t>764002811</t>
  </si>
  <si>
    <t>Demontáž okapového plechu do suti v krytině povlakové</t>
  </si>
  <si>
    <t>1799108157</t>
  </si>
  <si>
    <t>Demontáž klempířských konstrukcí okapového plechu do suti, v krytině povlakové</t>
  </si>
  <si>
    <t>"08/K" 191,00</t>
  </si>
  <si>
    <t>196</t>
  </si>
  <si>
    <t>764002841</t>
  </si>
  <si>
    <t>Demontáž oplechování horních ploch zdí a nadezdívek do suti</t>
  </si>
  <si>
    <t>-602193977</t>
  </si>
  <si>
    <t>Demontáž klempířských konstrukcí oplechování horních ploch zdí a nadezdívek do suti</t>
  </si>
  <si>
    <t>"07/K" 132,00</t>
  </si>
  <si>
    <t>"spojovací chodba-oplechování atiky z boku" 18,00+12,00*3+6,00</t>
  </si>
  <si>
    <t>197</t>
  </si>
  <si>
    <t>764002851</t>
  </si>
  <si>
    <t>Demontáž oplechování parapetů do suti</t>
  </si>
  <si>
    <t>-1985509209</t>
  </si>
  <si>
    <t>Demontáž klempířských konstrukcí oplechování parapetů do suti</t>
  </si>
  <si>
    <t>"01/K" 6,50</t>
  </si>
  <si>
    <t>"02/K" 132,00</t>
  </si>
  <si>
    <t>198</t>
  </si>
  <si>
    <t>764002861</t>
  </si>
  <si>
    <t>Demontáž oplechování říms a ozdobných prvků do suti</t>
  </si>
  <si>
    <t>-1877186507</t>
  </si>
  <si>
    <t>Demontáž klempířských konstrukcí oplechování říms do suti</t>
  </si>
  <si>
    <t>"sokl (základy) objektu (dle v.č.01-D.1.1.6 - ozn.d4)" 310,00</t>
  </si>
  <si>
    <t>199</t>
  </si>
  <si>
    <t>764004801</t>
  </si>
  <si>
    <t>Demontáž podokapního žlabu do suti</t>
  </si>
  <si>
    <t>-302676457</t>
  </si>
  <si>
    <t>Demontáž klempířských konstrukcí žlabu podokapního do suti</t>
  </si>
  <si>
    <t>"05/K" 3,00</t>
  </si>
  <si>
    <t>"06/K" 193,00</t>
  </si>
  <si>
    <t>200</t>
  </si>
  <si>
    <t>764004861</t>
  </si>
  <si>
    <t>Demontáž svodu do suti</t>
  </si>
  <si>
    <t>-297185415</t>
  </si>
  <si>
    <t>Demontáž klempířských konstrukcí svodu do suti</t>
  </si>
  <si>
    <t>"03/K" 7,00</t>
  </si>
  <si>
    <t>"04/K" 43,00</t>
  </si>
  <si>
    <t>201</t>
  </si>
  <si>
    <t>764003801</t>
  </si>
  <si>
    <t>Demontáž lemování trub, konzol, držáků, ventilačních nástavců a jiných kusových prvků do suti</t>
  </si>
  <si>
    <t>-956394677</t>
  </si>
  <si>
    <t>Demontáž klempířských konstrukcí lemování trub, konzol, držáků, ventilačních nástavců a ostatních kusových prvků do suti</t>
  </si>
  <si>
    <t>"11/K" 4</t>
  </si>
  <si>
    <t>"12/K" 6</t>
  </si>
  <si>
    <t>"13/K" 11</t>
  </si>
  <si>
    <t>"14/K" 1</t>
  </si>
  <si>
    <t>202</t>
  </si>
  <si>
    <t>764246344</t>
  </si>
  <si>
    <t>Oplechování parapetů rovných celoplošně lepené z TiZn lesklého plechu rš 330 mm</t>
  </si>
  <si>
    <t>-151011141</t>
  </si>
  <si>
    <t>Oplechování parapetů z titanzinkového lesklého válcovaného plechu rovných celoplošně lepené, bez rohů rš 330 mm</t>
  </si>
  <si>
    <t>203</t>
  </si>
  <si>
    <t>764548323</t>
  </si>
  <si>
    <t>Svody kruhové včetně objímek, kolen, odskoků z TiZn lesklého plechu průměru 100 mm</t>
  </si>
  <si>
    <t>-309502900</t>
  </si>
  <si>
    <t>Svod z titanzinkového lesklého válcovaného plechu včetně objímek, kolen a odskoků kruhový, průměru 100 mm</t>
  </si>
  <si>
    <t>204</t>
  </si>
  <si>
    <t>764548324</t>
  </si>
  <si>
    <t>Svody kruhové včetně objímek, kolen, odskoků z TiZn lesklého plechu průměru 120 mm</t>
  </si>
  <si>
    <t>-1082237563</t>
  </si>
  <si>
    <t>Svod z titanzinkového lesklého válcovaného plechu včetně objímek, kolen a odskoků kruhový, průměru 120 mm</t>
  </si>
  <si>
    <t>205</t>
  </si>
  <si>
    <t>764541303</t>
  </si>
  <si>
    <t>Žlab podokapní půlkruhový z TiZn lesklého plechu rš 250 mm</t>
  </si>
  <si>
    <t>732642799</t>
  </si>
  <si>
    <t>Žlab podokapní z titanzinkového lesklého válcovaného plechu včetně háků a čel půlkruhový rš 250 mm</t>
  </si>
  <si>
    <t>206</t>
  </si>
  <si>
    <t>764541305</t>
  </si>
  <si>
    <t>Žlab podokapní půlkruhový z TiZn lesklého plechu rš 330 mm</t>
  </si>
  <si>
    <t>-1307505597</t>
  </si>
  <si>
    <t>Žlab podokapní z titanzinkového lesklého válcovaného plechu včetně háků a čel půlkruhový rš 330 mm</t>
  </si>
  <si>
    <t>207</t>
  </si>
  <si>
    <t>764541347</t>
  </si>
  <si>
    <t>Kotlík oválný (trychtýřový) pro podokapní žlaby z TiZn lesklého plechu 330/120 mm</t>
  </si>
  <si>
    <t>-138132832</t>
  </si>
  <si>
    <t>Žlab podokapní z titanzinkového lesklého válcovaného plechu včetně háků a čel kotlík oválný (trychtýřový), rš žlabu/průměr svodu 330/120 mm</t>
  </si>
  <si>
    <t>208</t>
  </si>
  <si>
    <t>764244306</t>
  </si>
  <si>
    <t>Oplechování horních ploch a nadezdívek bez rohů z TiZn lesklého plechu kotvené rš 500 mm</t>
  </si>
  <si>
    <t>-762175369</t>
  </si>
  <si>
    <t>Oplechování horních ploch zdí a nadezdívek (atik) z titanzinkového lesklého válcovaného plechu mechanicky kotvené rš 500 mm</t>
  </si>
  <si>
    <t>209</t>
  </si>
  <si>
    <t>764242333</t>
  </si>
  <si>
    <t>Oplechování rovné okapové hrany z TiZn lesklého plechu rš 250 mm</t>
  </si>
  <si>
    <t>-7847183</t>
  </si>
  <si>
    <t>Oplechování střešních prvků z titanzinkového lesklého válcovaného plechu okapu okapovým plechem střechy rovné rš 250 mm</t>
  </si>
  <si>
    <t>210</t>
  </si>
  <si>
    <t>764242304</t>
  </si>
  <si>
    <t>Oplechování štítu závětrnou lištou z TiZn lesklého plechu rš 330 mm</t>
  </si>
  <si>
    <t>1468741462</t>
  </si>
  <si>
    <t>Oplechování střešních prvků z titanzinkového lesklého válcovaného plechu štítu závětrnou lištou rš 330 mm</t>
  </si>
  <si>
    <t>211</t>
  </si>
  <si>
    <t>764041323</t>
  </si>
  <si>
    <t>Dilatační připojovací lišta z TiZn lesklého plechu včetně tmelení rš 150 mm</t>
  </si>
  <si>
    <t>763153488</t>
  </si>
  <si>
    <t>Dilatační lišta z titanzinkového lesklého válcovaného plechu připojovací, včetně tmelení rš 150 mm</t>
  </si>
  <si>
    <t>212</t>
  </si>
  <si>
    <t>764345304</t>
  </si>
  <si>
    <t>Lemování trub, konzol, držáků z TiZn lesklého plechu s krytinou prejzovou, vlnitou D do 200 mm</t>
  </si>
  <si>
    <t>1026923648</t>
  </si>
  <si>
    <t>Lemování trub, konzol, držáků a ostatních prvků z titanzinkového lesklého válcovaného plechu střech s krytinou prejzovou nebo vlnitou, průměr přes 150 do 200 mm</t>
  </si>
  <si>
    <t>213</t>
  </si>
  <si>
    <t>764345303</t>
  </si>
  <si>
    <t>Lemování trub, konzol, držáků z TiZn lesklého plechu s krytinou prejzovou, vlnitou D do 150mm</t>
  </si>
  <si>
    <t>-1780649435</t>
  </si>
  <si>
    <t>Lemování trub, konzol, držáků a ostatních prvků z titanzinkového lesklého válcovaného plechu střech s krytinou prejzovou nebo vlnitou, průměr přes 100 do 150 mm</t>
  </si>
  <si>
    <t>214</t>
  </si>
  <si>
    <t>764346305.01</t>
  </si>
  <si>
    <t>Lemování ventilačních nástavců z TiZn lesklého válcovaného plechu na prejzové nebo vlnité D do 500 mm (dodávka+montáž)</t>
  </si>
  <si>
    <t>-420006971</t>
  </si>
  <si>
    <t>215</t>
  </si>
  <si>
    <t>764042413</t>
  </si>
  <si>
    <t>Strukturovaná oddělovací rohož s integrovanou pojistnou hydroizolací rš do 300 mm</t>
  </si>
  <si>
    <t>1849672333</t>
  </si>
  <si>
    <t>Strukturovaná odddělovací rohož se zabudovanou hydroizolací rš do 300 mm</t>
  </si>
  <si>
    <t>216</t>
  </si>
  <si>
    <t>764141371</t>
  </si>
  <si>
    <t>Krytina železobetonových desek z TiZn lesklého plechu</t>
  </si>
  <si>
    <t>1382902740</t>
  </si>
  <si>
    <t>Krytina ze svitků nebo tabulí z titanzinkového lesklého válcovaného plechu s úpravou u okapů, prostupů a výčnělků desek železobetonových (vstupní stříška)</t>
  </si>
  <si>
    <t>217</t>
  </si>
  <si>
    <t>998764101</t>
  </si>
  <si>
    <t>Přesun hmot tonážní pro konstrukce klempířské v objektech v do 6 m</t>
  </si>
  <si>
    <t>-357557452</t>
  </si>
  <si>
    <t>Přesun hmot pro konstrukce klempířské stanovený z hmotnosti přesunovaného materiálu vodorovná dopravní vzdálenost do 50 m v objektech výšky do 6 m</t>
  </si>
  <si>
    <t>767</t>
  </si>
  <si>
    <t>Konstrukce zámečnické</t>
  </si>
  <si>
    <t>218</t>
  </si>
  <si>
    <t>767810811</t>
  </si>
  <si>
    <t>Demontáž mřížek větracích ocelových čtyřhranných nebo kruhových</t>
  </si>
  <si>
    <t>-291195065</t>
  </si>
  <si>
    <t>Demontáž větracích mřížek ocelových čtyřhranných neho kruhových</t>
  </si>
  <si>
    <t>76P</t>
  </si>
  <si>
    <t>Výplně otvorů plastové</t>
  </si>
  <si>
    <t>219</t>
  </si>
  <si>
    <t>76P-01</t>
  </si>
  <si>
    <t>Vnější plastová dveřka dvoukřídlová 1400/1350mm</t>
  </si>
  <si>
    <t>573403673</t>
  </si>
  <si>
    <t>Vnější plastová dvířka dvoukřídlová, otvíravá, levá, plná, hladká, zateplená</t>
  </si>
  <si>
    <t>včetně rámové zapuštěné zárubně</t>
  </si>
  <si>
    <t>rozměr dvířek - 1400 / 1350 mm</t>
  </si>
  <si>
    <t>materiál - plastové rámy</t>
  </si>
  <si>
    <t>kování - běžné z lehkých kovů</t>
  </si>
  <si>
    <t>zámek - vložkový bezpečnostní</t>
  </si>
  <si>
    <t>součinitel prostupu tepla celé konstrukce 1,1 W/(m2.K)</t>
  </si>
  <si>
    <t>schema viz výkres pohledů</t>
  </si>
  <si>
    <t>(dodávka+montáž)</t>
  </si>
  <si>
    <t>220</t>
  </si>
  <si>
    <t>76P-02</t>
  </si>
  <si>
    <t>Vnější plastové okno 1200/600mm</t>
  </si>
  <si>
    <t>-1641392051</t>
  </si>
  <si>
    <t>Vnější plastové okno jednokřídlové, sklápěcí</t>
  </si>
  <si>
    <t>rozměr - 1200 / 600 mm</t>
  </si>
  <si>
    <t>zasklení -  izolační dvojsklo, vnější sklo bezpečnostní</t>
  </si>
  <si>
    <t>kování - běžné z lehkého kovu + pákový ovladač pro sklápění</t>
  </si>
  <si>
    <t>221</t>
  </si>
  <si>
    <t>998766101</t>
  </si>
  <si>
    <t>Přesun hmot tonážní pro konstrukce truhlářské v objektech v do 6 m</t>
  </si>
  <si>
    <t>-937606809</t>
  </si>
  <si>
    <t>Přesun hmot pro konstrukce truhlářské stanovený z hmotnosti přesunovaného materiálu vodorovná dopravní vzdálenost do 50 m v objektech výšky do 6 m</t>
  </si>
  <si>
    <t>771</t>
  </si>
  <si>
    <t>Podlahy z dlaždic</t>
  </si>
  <si>
    <t>222</t>
  </si>
  <si>
    <t>771121011</t>
  </si>
  <si>
    <t>Nátěr penetrační na podlahu</t>
  </si>
  <si>
    <t>-1026497606</t>
  </si>
  <si>
    <t>Příprava podkladu před provedením dlažby nátěr penetrační na podlahu</t>
  </si>
  <si>
    <t>223</t>
  </si>
  <si>
    <t>771414113.01</t>
  </si>
  <si>
    <t>Montáž soklíků keramických lepených flexibilním lepidlem, vč.spárování (vč.dodávky lepidla a spárovací malty)</t>
  </si>
  <si>
    <t>1820228941</t>
  </si>
  <si>
    <t>"m.č.1-121" 7,00</t>
  </si>
  <si>
    <t>224</t>
  </si>
  <si>
    <t>597611</t>
  </si>
  <si>
    <t xml:space="preserve">dlaždice keramické </t>
  </si>
  <si>
    <t>318592488</t>
  </si>
  <si>
    <t>7,00*0,10*1,10</t>
  </si>
  <si>
    <t>225</t>
  </si>
  <si>
    <t>998771101</t>
  </si>
  <si>
    <t>Přesun hmot tonážní pro podlahy z dlaždic v objektech v do 6 m</t>
  </si>
  <si>
    <t>1197849693</t>
  </si>
  <si>
    <t>Přesun hmot pro podlahy z dlaždic stanovený z hmotnosti přesunovaného materiálu vodorovná dopravní vzdálenost do 50 m v objektech výšky do 6 m</t>
  </si>
  <si>
    <t>783</t>
  </si>
  <si>
    <t>Dokončovací práce - nátěry</t>
  </si>
  <si>
    <t>226</t>
  </si>
  <si>
    <t>783306801</t>
  </si>
  <si>
    <t>Odstranění nátěru ze zámečnických konstrukcí obroušením</t>
  </si>
  <si>
    <t>1654172781</t>
  </si>
  <si>
    <t>Odstranění nátěrů ze zámečnických konstrukcí obroušením</t>
  </si>
  <si>
    <t>"ozn.A - zábradlí" 2,00*2</t>
  </si>
  <si>
    <t>"ozn.C - zábradlí" 2,00*4</t>
  </si>
  <si>
    <t>"ozn.G - dvířka" (0,60*0,70+1,10*0,60)*2</t>
  </si>
  <si>
    <t>"ozn.B1 - přístřešek nad vstupem" 2,00*13</t>
  </si>
  <si>
    <t>"ozn.C1 - přístřešek nad vstupem" 2,00*6</t>
  </si>
  <si>
    <t>"ozn.L - rohožka" 1,50*5</t>
  </si>
  <si>
    <t>"ozn.Q - zábradlí" 35,00</t>
  </si>
  <si>
    <t>227</t>
  </si>
  <si>
    <t>783314201</t>
  </si>
  <si>
    <t>Základní antikorozní jednonásobný syntetický standardní nátěr zámečnických konstrukcí</t>
  </si>
  <si>
    <t>-718405064</t>
  </si>
  <si>
    <t>Základní antikorozní nátěr zámečnických konstrukcí jednonásobný syntetický standardní</t>
  </si>
  <si>
    <t>228</t>
  </si>
  <si>
    <t>783315101</t>
  </si>
  <si>
    <t>Mezinátěr jednonásobný syntetický standardní zámečnických konstrukcí</t>
  </si>
  <si>
    <t>-1630457980</t>
  </si>
  <si>
    <t>Mezinátěr zámečnických konstrukcí jednonásobný syntetický standardní</t>
  </si>
  <si>
    <t>229</t>
  </si>
  <si>
    <t>783317101</t>
  </si>
  <si>
    <t>Krycí jednonásobný syntetický standardní nátěr zámečnických konstrukcí</t>
  </si>
  <si>
    <t>1254512530</t>
  </si>
  <si>
    <t>Krycí nátěr (email) zámečnických konstrukcí jednonásobný syntetický standardní</t>
  </si>
  <si>
    <t>230</t>
  </si>
  <si>
    <t>783406801</t>
  </si>
  <si>
    <t>Odstranění nátěrů z klempířských konstrukcí obroušením</t>
  </si>
  <si>
    <t>-2059131223</t>
  </si>
  <si>
    <t>"ozn.R" 10,00</t>
  </si>
  <si>
    <t>"ozn.B1 - přístřešek nad vstupem" 3,00*13</t>
  </si>
  <si>
    <t>231</t>
  </si>
  <si>
    <t>783414201</t>
  </si>
  <si>
    <t>Základní antikorozní jednonásobný syntetický nátěr klempířských konstrukcí</t>
  </si>
  <si>
    <t>697313692</t>
  </si>
  <si>
    <t>Základní antikorozní nátěr klempířských konstrukcí jednonásobný syntetický standardní</t>
  </si>
  <si>
    <t>232</t>
  </si>
  <si>
    <t>783415101</t>
  </si>
  <si>
    <t>Mezinátěr syntetický jednonásobný mezinátěr klempířských konstrukcí</t>
  </si>
  <si>
    <t>-2114636090</t>
  </si>
  <si>
    <t>Mezinátěr klempířských konstrukcí jednonásobný syntetický standardní</t>
  </si>
  <si>
    <t>233</t>
  </si>
  <si>
    <t>783417101</t>
  </si>
  <si>
    <t>Krycí jednonásobný syntetický nátěr klempířských konstrukcí</t>
  </si>
  <si>
    <t>-700336695</t>
  </si>
  <si>
    <t>Krycí nátěr (email) klempířských konstrukcí jednonásobný syntetický standardní</t>
  </si>
  <si>
    <t>784</t>
  </si>
  <si>
    <t>Dokončovací práce - malby a tapety</t>
  </si>
  <si>
    <t>234</t>
  </si>
  <si>
    <t>784211121</t>
  </si>
  <si>
    <t>Dvojnásobné bílé malby ze směsí za mokra středně otěruvzdorných v místnostech výšky do 3,80 m</t>
  </si>
  <si>
    <t>-1464917056</t>
  </si>
  <si>
    <t>Malby z malířských směsí otěruvzdorných za mokra dvojnásobné, bílé za mokra otěruvzdorné středně v místnostech výšky do 3,80 m</t>
  </si>
  <si>
    <t>ozn.(D) - zdivo, příčka</t>
  </si>
  <si>
    <t>"m.č.1-121" (5,59+2,29)*2,55 +(1,25+2,00*2)*0,15</t>
  </si>
  <si>
    <t>ozn.(B) - zazdívky</t>
  </si>
  <si>
    <t>1,00</t>
  </si>
  <si>
    <t>235</t>
  </si>
  <si>
    <t>784181121</t>
  </si>
  <si>
    <t>Hloubková jednonásobná penetrace podkladu v místnostech výšky do 3,80 m</t>
  </si>
  <si>
    <t>-2029897001</t>
  </si>
  <si>
    <t>Penetrace podkladu jednonásobná hloubková v místnostech výšky do 3,80 m</t>
  </si>
  <si>
    <t>VRN</t>
  </si>
  <si>
    <t>Vedlejší rozpočtové náklady</t>
  </si>
  <si>
    <t>236</t>
  </si>
  <si>
    <t>03000100</t>
  </si>
  <si>
    <t>Zařízení staveniště, ostatní vedlejší náklady</t>
  </si>
  <si>
    <t>1024</t>
  </si>
  <si>
    <t>-264477614</t>
  </si>
  <si>
    <t>237</t>
  </si>
  <si>
    <t>071002000</t>
  </si>
  <si>
    <t>Provoz investora</t>
  </si>
  <si>
    <t>322342226</t>
  </si>
  <si>
    <t>SEZNAM FIGUR</t>
  </si>
  <si>
    <t>Výměra</t>
  </si>
  <si>
    <t xml:space="preserve"> SO-01</t>
  </si>
  <si>
    <t>Použití figury:</t>
  </si>
  <si>
    <t>rýhyruč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</si>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</sst>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27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27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27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27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27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27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35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ROUNDUP(AG54,2)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ROUNDUP(AZ54,2)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ROUNDUP(AV54,2)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ROUNDUP(BA54,2)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ROUNDUP(AW54,2)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ROUNDUP(BB54,2)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ROUNDUP(BC54,2)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ROUNDUP(BD54,2)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VACH246_1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MŠ K.H.Borovského 336, Boletice n.L.-Děčín, SO-01 Zateplení objektu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Boletice n.L.-Děčín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3. 6. 2020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Statutární město Děčín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Petr Vachulka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Martin Růžička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ROUNDUP(AG55,2)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ROUNDUP(AS55,2)</f>
        <v>0</v>
      </c>
      <c r="AT54" s="108">
        <f>ROUNDUP(SUM(AV54:AW54),1)</f>
        <v>0</v>
      </c>
      <c r="AU54" s="109">
        <f>ROUNDUP(AU55,5)</f>
        <v>0</v>
      </c>
      <c r="AV54" s="108">
        <f>ROUNDUP(AZ54*L29,1)</f>
        <v>0</v>
      </c>
      <c r="AW54" s="108">
        <f>ROUNDUP(BA54*L30,1)</f>
        <v>0</v>
      </c>
      <c r="AX54" s="108">
        <f>ROUNDUP(BB54*L29,1)</f>
        <v>0</v>
      </c>
      <c r="AY54" s="108">
        <f>ROUNDUP(BC54*L30,1)</f>
        <v>0</v>
      </c>
      <c r="AZ54" s="108">
        <f>ROUNDUP(AZ55,2)</f>
        <v>0</v>
      </c>
      <c r="BA54" s="108">
        <f>ROUNDUP(BA55,2)</f>
        <v>0</v>
      </c>
      <c r="BB54" s="108">
        <f>ROUNDUP(BB55,2)</f>
        <v>0</v>
      </c>
      <c r="BC54" s="108">
        <f>ROUNDUP(BC55,2)</f>
        <v>0</v>
      </c>
      <c r="BD54" s="110">
        <f>ROUNDUP(BD55,2)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'SO-01 - Zateplení objektu'!J30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ROUNDUP(SUM(AV55:AW55),1)</f>
        <v>0</v>
      </c>
      <c r="AU55" s="123">
        <f>'SO-01 - Zateplení objektu'!P102</f>
        <v>0</v>
      </c>
      <c r="AV55" s="122">
        <f>'SO-01 - Zateplení objektu'!J33</f>
        <v>0</v>
      </c>
      <c r="AW55" s="122">
        <f>'SO-01 - Zateplení objektu'!J34</f>
        <v>0</v>
      </c>
      <c r="AX55" s="122">
        <f>'SO-01 - Zateplení objektu'!J35</f>
        <v>0</v>
      </c>
      <c r="AY55" s="122">
        <f>'SO-01 - Zateplení objektu'!J36</f>
        <v>0</v>
      </c>
      <c r="AZ55" s="122">
        <f>'SO-01 - Zateplení objektu'!F33</f>
        <v>0</v>
      </c>
      <c r="BA55" s="122">
        <f>'SO-01 - Zateplení objektu'!F34</f>
        <v>0</v>
      </c>
      <c r="BB55" s="122">
        <f>'SO-01 - Zateplení objektu'!F35</f>
        <v>0</v>
      </c>
      <c r="BC55" s="122">
        <f>'SO-01 - Zateplení objektu'!F36</f>
        <v>0</v>
      </c>
      <c r="BD55" s="124">
        <f>'SO-01 - Zateplení objektu'!F37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-01 - Zateplení objektu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  <c r="AZ2" s="126" t="s">
        <v>84</v>
      </c>
      <c r="BA2" s="126" t="s">
        <v>19</v>
      </c>
      <c r="BB2" s="126" t="s">
        <v>19</v>
      </c>
      <c r="BC2" s="126" t="s">
        <v>85</v>
      </c>
      <c r="BD2" s="126" t="s">
        <v>83</v>
      </c>
    </row>
    <row r="3" spans="2:5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22"/>
      <c r="AT3" s="19" t="s">
        <v>83</v>
      </c>
      <c r="AZ3" s="126" t="s">
        <v>86</v>
      </c>
      <c r="BA3" s="126" t="s">
        <v>19</v>
      </c>
      <c r="BB3" s="126" t="s">
        <v>19</v>
      </c>
      <c r="BC3" s="126" t="s">
        <v>87</v>
      </c>
      <c r="BD3" s="126" t="s">
        <v>83</v>
      </c>
    </row>
    <row r="4" spans="2:56" s="1" customFormat="1" ht="24.95" customHeight="1">
      <c r="B4" s="22"/>
      <c r="D4" s="129" t="s">
        <v>88</v>
      </c>
      <c r="L4" s="22"/>
      <c r="M4" s="130" t="s">
        <v>10</v>
      </c>
      <c r="AT4" s="19" t="s">
        <v>4</v>
      </c>
      <c r="AZ4" s="126" t="s">
        <v>89</v>
      </c>
      <c r="BA4" s="126" t="s">
        <v>19</v>
      </c>
      <c r="BB4" s="126" t="s">
        <v>19</v>
      </c>
      <c r="BC4" s="126" t="s">
        <v>90</v>
      </c>
      <c r="BD4" s="126" t="s">
        <v>83</v>
      </c>
    </row>
    <row r="5" spans="2:56" s="1" customFormat="1" ht="6.95" customHeight="1">
      <c r="B5" s="22"/>
      <c r="L5" s="22"/>
      <c r="AZ5" s="126" t="s">
        <v>91</v>
      </c>
      <c r="BA5" s="126" t="s">
        <v>19</v>
      </c>
      <c r="BB5" s="126" t="s">
        <v>19</v>
      </c>
      <c r="BC5" s="126" t="s">
        <v>92</v>
      </c>
      <c r="BD5" s="126" t="s">
        <v>83</v>
      </c>
    </row>
    <row r="6" spans="2:56" s="1" customFormat="1" ht="12" customHeight="1">
      <c r="B6" s="22"/>
      <c r="D6" s="131" t="s">
        <v>16</v>
      </c>
      <c r="L6" s="22"/>
      <c r="AZ6" s="126" t="s">
        <v>93</v>
      </c>
      <c r="BA6" s="126" t="s">
        <v>19</v>
      </c>
      <c r="BB6" s="126" t="s">
        <v>19</v>
      </c>
      <c r="BC6" s="126" t="s">
        <v>94</v>
      </c>
      <c r="BD6" s="126" t="s">
        <v>83</v>
      </c>
    </row>
    <row r="7" spans="2:56" s="1" customFormat="1" ht="16.5" customHeight="1">
      <c r="B7" s="22"/>
      <c r="E7" s="132" t="str">
        <f>'Rekapitulace stavby'!K6</f>
        <v>MŠ K.H.Borovského 336, Boletice n.L.-Děčín, SO-01 Zateplení objektu</v>
      </c>
      <c r="F7" s="131"/>
      <c r="G7" s="131"/>
      <c r="H7" s="131"/>
      <c r="L7" s="22"/>
      <c r="AZ7" s="126" t="s">
        <v>95</v>
      </c>
      <c r="BA7" s="126" t="s">
        <v>19</v>
      </c>
      <c r="BB7" s="126" t="s">
        <v>19</v>
      </c>
      <c r="BC7" s="126" t="s">
        <v>96</v>
      </c>
      <c r="BD7" s="126" t="s">
        <v>83</v>
      </c>
    </row>
    <row r="8" spans="1:56" s="2" customFormat="1" ht="12" customHeight="1">
      <c r="A8" s="40"/>
      <c r="B8" s="46"/>
      <c r="C8" s="40"/>
      <c r="D8" s="131" t="s">
        <v>97</v>
      </c>
      <c r="E8" s="40"/>
      <c r="F8" s="40"/>
      <c r="G8" s="40"/>
      <c r="H8" s="40"/>
      <c r="I8" s="40"/>
      <c r="J8" s="40"/>
      <c r="K8" s="40"/>
      <c r="L8" s="133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26" t="s">
        <v>98</v>
      </c>
      <c r="BA8" s="126" t="s">
        <v>19</v>
      </c>
      <c r="BB8" s="126" t="s">
        <v>19</v>
      </c>
      <c r="BC8" s="126" t="s">
        <v>99</v>
      </c>
      <c r="BD8" s="126" t="s">
        <v>100</v>
      </c>
    </row>
    <row r="9" spans="1:56" s="2" customFormat="1" ht="16.5" customHeight="1">
      <c r="A9" s="40"/>
      <c r="B9" s="46"/>
      <c r="C9" s="40"/>
      <c r="D9" s="40"/>
      <c r="E9" s="134" t="s">
        <v>101</v>
      </c>
      <c r="F9" s="40"/>
      <c r="G9" s="40"/>
      <c r="H9" s="40"/>
      <c r="I9" s="40"/>
      <c r="J9" s="40"/>
      <c r="K9" s="40"/>
      <c r="L9" s="133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Z9" s="126" t="s">
        <v>102</v>
      </c>
      <c r="BA9" s="126" t="s">
        <v>19</v>
      </c>
      <c r="BB9" s="126" t="s">
        <v>19</v>
      </c>
      <c r="BC9" s="126" t="s">
        <v>103</v>
      </c>
      <c r="BD9" s="126" t="s">
        <v>83</v>
      </c>
    </row>
    <row r="10" spans="1:56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3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Z10" s="126" t="s">
        <v>104</v>
      </c>
      <c r="BA10" s="126" t="s">
        <v>19</v>
      </c>
      <c r="BB10" s="126" t="s">
        <v>19</v>
      </c>
      <c r="BC10" s="126" t="s">
        <v>105</v>
      </c>
      <c r="BD10" s="126" t="s">
        <v>83</v>
      </c>
    </row>
    <row r="11" spans="1:31" s="2" customFormat="1" ht="12" customHeight="1">
      <c r="A11" s="40"/>
      <c r="B11" s="46"/>
      <c r="C11" s="40"/>
      <c r="D11" s="131" t="s">
        <v>18</v>
      </c>
      <c r="E11" s="40"/>
      <c r="F11" s="135" t="s">
        <v>19</v>
      </c>
      <c r="G11" s="40"/>
      <c r="H11" s="40"/>
      <c r="I11" s="131" t="s">
        <v>20</v>
      </c>
      <c r="J11" s="135" t="s">
        <v>19</v>
      </c>
      <c r="K11" s="40"/>
      <c r="L11" s="133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1" t="s">
        <v>21</v>
      </c>
      <c r="E12" s="40"/>
      <c r="F12" s="135" t="s">
        <v>22</v>
      </c>
      <c r="G12" s="40"/>
      <c r="H12" s="40"/>
      <c r="I12" s="131" t="s">
        <v>23</v>
      </c>
      <c r="J12" s="136" t="str">
        <f>'Rekapitulace stavby'!AN8</f>
        <v>3. 6. 2020</v>
      </c>
      <c r="K12" s="40"/>
      <c r="L12" s="133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3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1" t="s">
        <v>25</v>
      </c>
      <c r="E14" s="40"/>
      <c r="F14" s="40"/>
      <c r="G14" s="40"/>
      <c r="H14" s="40"/>
      <c r="I14" s="131" t="s">
        <v>26</v>
      </c>
      <c r="J14" s="135" t="s">
        <v>19</v>
      </c>
      <c r="K14" s="40"/>
      <c r="L14" s="133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31" t="s">
        <v>29</v>
      </c>
      <c r="J15" s="135" t="s">
        <v>19</v>
      </c>
      <c r="K15" s="40"/>
      <c r="L15" s="133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3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1" t="s">
        <v>30</v>
      </c>
      <c r="E17" s="40"/>
      <c r="F17" s="40"/>
      <c r="G17" s="40"/>
      <c r="H17" s="40"/>
      <c r="I17" s="131" t="s">
        <v>26</v>
      </c>
      <c r="J17" s="35" t="str">
        <f>'Rekapitulace stavby'!AN13</f>
        <v>Vyplň údaj</v>
      </c>
      <c r="K17" s="40"/>
      <c r="L17" s="133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31" t="s">
        <v>29</v>
      </c>
      <c r="J18" s="35" t="str">
        <f>'Rekapitulace stavby'!AN14</f>
        <v>Vyplň údaj</v>
      </c>
      <c r="K18" s="40"/>
      <c r="L18" s="133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3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1" t="s">
        <v>32</v>
      </c>
      <c r="E20" s="40"/>
      <c r="F20" s="40"/>
      <c r="G20" s="40"/>
      <c r="H20" s="40"/>
      <c r="I20" s="131" t="s">
        <v>26</v>
      </c>
      <c r="J20" s="135" t="s">
        <v>19</v>
      </c>
      <c r="K20" s="40"/>
      <c r="L20" s="133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31" t="s">
        <v>29</v>
      </c>
      <c r="J21" s="135" t="s">
        <v>19</v>
      </c>
      <c r="K21" s="40"/>
      <c r="L21" s="133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3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1" t="s">
        <v>35</v>
      </c>
      <c r="E23" s="40"/>
      <c r="F23" s="40"/>
      <c r="G23" s="40"/>
      <c r="H23" s="40"/>
      <c r="I23" s="131" t="s">
        <v>26</v>
      </c>
      <c r="J23" s="135" t="s">
        <v>19</v>
      </c>
      <c r="K23" s="40"/>
      <c r="L23" s="133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36</v>
      </c>
      <c r="F24" s="40"/>
      <c r="G24" s="40"/>
      <c r="H24" s="40"/>
      <c r="I24" s="131" t="s">
        <v>29</v>
      </c>
      <c r="J24" s="135" t="s">
        <v>19</v>
      </c>
      <c r="K24" s="40"/>
      <c r="L24" s="133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3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1" t="s">
        <v>37</v>
      </c>
      <c r="E26" s="40"/>
      <c r="F26" s="40"/>
      <c r="G26" s="40"/>
      <c r="H26" s="40"/>
      <c r="I26" s="40"/>
      <c r="J26" s="40"/>
      <c r="K26" s="40"/>
      <c r="L26" s="133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37"/>
      <c r="B27" s="138"/>
      <c r="C27" s="137"/>
      <c r="D27" s="137"/>
      <c r="E27" s="139" t="s">
        <v>38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3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1"/>
      <c r="E29" s="141"/>
      <c r="F29" s="141"/>
      <c r="G29" s="141"/>
      <c r="H29" s="141"/>
      <c r="I29" s="141"/>
      <c r="J29" s="141"/>
      <c r="K29" s="141"/>
      <c r="L29" s="133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2" t="s">
        <v>39</v>
      </c>
      <c r="E30" s="40"/>
      <c r="F30" s="40"/>
      <c r="G30" s="40"/>
      <c r="H30" s="40"/>
      <c r="I30" s="40"/>
      <c r="J30" s="143">
        <f>ROUNDUP(J102,2)</f>
        <v>0</v>
      </c>
      <c r="K30" s="40"/>
      <c r="L30" s="133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1"/>
      <c r="E31" s="141"/>
      <c r="F31" s="141"/>
      <c r="G31" s="141"/>
      <c r="H31" s="141"/>
      <c r="I31" s="141"/>
      <c r="J31" s="141"/>
      <c r="K31" s="141"/>
      <c r="L31" s="133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4" t="s">
        <v>41</v>
      </c>
      <c r="G32" s="40"/>
      <c r="H32" s="40"/>
      <c r="I32" s="144" t="s">
        <v>40</v>
      </c>
      <c r="J32" s="144" t="s">
        <v>42</v>
      </c>
      <c r="K32" s="40"/>
      <c r="L32" s="133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5" t="s">
        <v>43</v>
      </c>
      <c r="E33" s="131" t="s">
        <v>44</v>
      </c>
      <c r="F33" s="146">
        <f>ROUNDUP((SUM(BE102:BE1260)),2)</f>
        <v>0</v>
      </c>
      <c r="G33" s="40"/>
      <c r="H33" s="40"/>
      <c r="I33" s="147">
        <v>0.21</v>
      </c>
      <c r="J33" s="146">
        <f>ROUNDUP(((SUM(BE102:BE1260))*I33),2)</f>
        <v>0</v>
      </c>
      <c r="K33" s="40"/>
      <c r="L33" s="133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1" t="s">
        <v>45</v>
      </c>
      <c r="F34" s="146">
        <f>ROUNDUP((SUM(BF102:BF1260)),2)</f>
        <v>0</v>
      </c>
      <c r="G34" s="40"/>
      <c r="H34" s="40"/>
      <c r="I34" s="147">
        <v>0.15</v>
      </c>
      <c r="J34" s="146">
        <f>ROUNDUP(((SUM(BF102:BF1260))*I34),2)</f>
        <v>0</v>
      </c>
      <c r="K34" s="40"/>
      <c r="L34" s="133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1" t="s">
        <v>46</v>
      </c>
      <c r="F35" s="146">
        <f>ROUNDUP((SUM(BG102:BG1260)),2)</f>
        <v>0</v>
      </c>
      <c r="G35" s="40"/>
      <c r="H35" s="40"/>
      <c r="I35" s="147">
        <v>0.21</v>
      </c>
      <c r="J35" s="146">
        <f>0</f>
        <v>0</v>
      </c>
      <c r="K35" s="40"/>
      <c r="L35" s="133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1" t="s">
        <v>47</v>
      </c>
      <c r="F36" s="146">
        <f>ROUNDUP((SUM(BH102:BH1260)),2)</f>
        <v>0</v>
      </c>
      <c r="G36" s="40"/>
      <c r="H36" s="40"/>
      <c r="I36" s="147">
        <v>0.15</v>
      </c>
      <c r="J36" s="146">
        <f>0</f>
        <v>0</v>
      </c>
      <c r="K36" s="40"/>
      <c r="L36" s="133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1" t="s">
        <v>48</v>
      </c>
      <c r="F37" s="146">
        <f>ROUNDUP((SUM(BI102:BI1260)),2)</f>
        <v>0</v>
      </c>
      <c r="G37" s="40"/>
      <c r="H37" s="40"/>
      <c r="I37" s="147">
        <v>0</v>
      </c>
      <c r="J37" s="146">
        <f>0</f>
        <v>0</v>
      </c>
      <c r="K37" s="40"/>
      <c r="L37" s="133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48"/>
      <c r="D39" s="149" t="s">
        <v>49</v>
      </c>
      <c r="E39" s="150"/>
      <c r="F39" s="150"/>
      <c r="G39" s="151" t="s">
        <v>50</v>
      </c>
      <c r="H39" s="152" t="s">
        <v>51</v>
      </c>
      <c r="I39" s="150"/>
      <c r="J39" s="153">
        <f>SUM(J30:J37)</f>
        <v>0</v>
      </c>
      <c r="K39" s="154"/>
      <c r="L39" s="133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106</v>
      </c>
      <c r="D45" s="42"/>
      <c r="E45" s="42"/>
      <c r="F45" s="42"/>
      <c r="G45" s="42"/>
      <c r="H45" s="42"/>
      <c r="I45" s="42"/>
      <c r="J45" s="42"/>
      <c r="K45" s="42"/>
      <c r="L45" s="133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3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3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59" t="str">
        <f>E7</f>
        <v>MŠ K.H.Borovského 336, Boletice n.L.-Děčín, SO-01 Zateplení objektu</v>
      </c>
      <c r="F48" s="34"/>
      <c r="G48" s="34"/>
      <c r="H48" s="34"/>
      <c r="I48" s="42"/>
      <c r="J48" s="42"/>
      <c r="K48" s="42"/>
      <c r="L48" s="133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3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SO-01 - Zateplení objektu</v>
      </c>
      <c r="F50" s="42"/>
      <c r="G50" s="42"/>
      <c r="H50" s="42"/>
      <c r="I50" s="42"/>
      <c r="J50" s="42"/>
      <c r="K50" s="42"/>
      <c r="L50" s="133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3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Boletice n.L.-Děčín</v>
      </c>
      <c r="G52" s="42"/>
      <c r="H52" s="42"/>
      <c r="I52" s="34" t="s">
        <v>23</v>
      </c>
      <c r="J52" s="74" t="str">
        <f>IF(J12="","",J12)</f>
        <v>3. 6. 2020</v>
      </c>
      <c r="K52" s="42"/>
      <c r="L52" s="133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3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Statutární město Děčín</v>
      </c>
      <c r="G54" s="42"/>
      <c r="H54" s="42"/>
      <c r="I54" s="34" t="s">
        <v>32</v>
      </c>
      <c r="J54" s="38" t="str">
        <f>E21</f>
        <v>Petr Vachulka</v>
      </c>
      <c r="K54" s="42"/>
      <c r="L54" s="133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Martin Růžička</v>
      </c>
      <c r="K55" s="42"/>
      <c r="L55" s="133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3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0" t="s">
        <v>107</v>
      </c>
      <c r="D57" s="161"/>
      <c r="E57" s="161"/>
      <c r="F57" s="161"/>
      <c r="G57" s="161"/>
      <c r="H57" s="161"/>
      <c r="I57" s="161"/>
      <c r="J57" s="162" t="s">
        <v>108</v>
      </c>
      <c r="K57" s="161"/>
      <c r="L57" s="133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3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3" t="s">
        <v>71</v>
      </c>
      <c r="D59" s="42"/>
      <c r="E59" s="42"/>
      <c r="F59" s="42"/>
      <c r="G59" s="42"/>
      <c r="H59" s="42"/>
      <c r="I59" s="42"/>
      <c r="J59" s="104">
        <f>J102</f>
        <v>0</v>
      </c>
      <c r="K59" s="42"/>
      <c r="L59" s="133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109</v>
      </c>
    </row>
    <row r="60" spans="1:31" s="9" customFormat="1" ht="24.95" customHeight="1">
      <c r="A60" s="9"/>
      <c r="B60" s="164"/>
      <c r="C60" s="165"/>
      <c r="D60" s="166" t="s">
        <v>110</v>
      </c>
      <c r="E60" s="167"/>
      <c r="F60" s="167"/>
      <c r="G60" s="167"/>
      <c r="H60" s="167"/>
      <c r="I60" s="167"/>
      <c r="J60" s="168">
        <f>J103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111</v>
      </c>
      <c r="E61" s="173"/>
      <c r="F61" s="173"/>
      <c r="G61" s="173"/>
      <c r="H61" s="173"/>
      <c r="I61" s="173"/>
      <c r="J61" s="174">
        <f>J104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112</v>
      </c>
      <c r="E62" s="173"/>
      <c r="F62" s="173"/>
      <c r="G62" s="173"/>
      <c r="H62" s="173"/>
      <c r="I62" s="173"/>
      <c r="J62" s="174">
        <f>J172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113</v>
      </c>
      <c r="E63" s="173"/>
      <c r="F63" s="173"/>
      <c r="G63" s="173"/>
      <c r="H63" s="173"/>
      <c r="I63" s="173"/>
      <c r="J63" s="174">
        <f>J194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114</v>
      </c>
      <c r="E64" s="173"/>
      <c r="F64" s="173"/>
      <c r="G64" s="173"/>
      <c r="H64" s="173"/>
      <c r="I64" s="173"/>
      <c r="J64" s="174">
        <f>J214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115</v>
      </c>
      <c r="E65" s="173"/>
      <c r="F65" s="173"/>
      <c r="G65" s="173"/>
      <c r="H65" s="173"/>
      <c r="I65" s="173"/>
      <c r="J65" s="174">
        <f>J552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0"/>
      <c r="C66" s="171"/>
      <c r="D66" s="172" t="s">
        <v>116</v>
      </c>
      <c r="E66" s="173"/>
      <c r="F66" s="173"/>
      <c r="G66" s="173"/>
      <c r="H66" s="173"/>
      <c r="I66" s="173"/>
      <c r="J66" s="174">
        <f>J582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0"/>
      <c r="C67" s="171"/>
      <c r="D67" s="172" t="s">
        <v>117</v>
      </c>
      <c r="E67" s="173"/>
      <c r="F67" s="173"/>
      <c r="G67" s="173"/>
      <c r="H67" s="173"/>
      <c r="I67" s="173"/>
      <c r="J67" s="174">
        <f>J641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0"/>
      <c r="C68" s="171"/>
      <c r="D68" s="172" t="s">
        <v>118</v>
      </c>
      <c r="E68" s="173"/>
      <c r="F68" s="173"/>
      <c r="G68" s="173"/>
      <c r="H68" s="173"/>
      <c r="I68" s="173"/>
      <c r="J68" s="174">
        <f>J689</f>
        <v>0</v>
      </c>
      <c r="K68" s="171"/>
      <c r="L68" s="17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0"/>
      <c r="C69" s="171"/>
      <c r="D69" s="172" t="s">
        <v>119</v>
      </c>
      <c r="E69" s="173"/>
      <c r="F69" s="173"/>
      <c r="G69" s="173"/>
      <c r="H69" s="173"/>
      <c r="I69" s="173"/>
      <c r="J69" s="174">
        <f>J692</f>
        <v>0</v>
      </c>
      <c r="K69" s="171"/>
      <c r="L69" s="17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0"/>
      <c r="C70" s="171"/>
      <c r="D70" s="172" t="s">
        <v>120</v>
      </c>
      <c r="E70" s="173"/>
      <c r="F70" s="173"/>
      <c r="G70" s="173"/>
      <c r="H70" s="173"/>
      <c r="I70" s="173"/>
      <c r="J70" s="174">
        <f>J867</f>
        <v>0</v>
      </c>
      <c r="K70" s="171"/>
      <c r="L70" s="17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4"/>
      <c r="C71" s="165"/>
      <c r="D71" s="166" t="s">
        <v>121</v>
      </c>
      <c r="E71" s="167"/>
      <c r="F71" s="167"/>
      <c r="G71" s="167"/>
      <c r="H71" s="167"/>
      <c r="I71" s="167"/>
      <c r="J71" s="168">
        <f>J929</f>
        <v>0</v>
      </c>
      <c r="K71" s="165"/>
      <c r="L71" s="16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0"/>
      <c r="C72" s="171"/>
      <c r="D72" s="172" t="s">
        <v>122</v>
      </c>
      <c r="E72" s="173"/>
      <c r="F72" s="173"/>
      <c r="G72" s="173"/>
      <c r="H72" s="173"/>
      <c r="I72" s="173"/>
      <c r="J72" s="174">
        <f>J930</f>
        <v>0</v>
      </c>
      <c r="K72" s="171"/>
      <c r="L72" s="17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0"/>
      <c r="C73" s="171"/>
      <c r="D73" s="172" t="s">
        <v>123</v>
      </c>
      <c r="E73" s="173"/>
      <c r="F73" s="173"/>
      <c r="G73" s="173"/>
      <c r="H73" s="173"/>
      <c r="I73" s="173"/>
      <c r="J73" s="174">
        <f>J941</f>
        <v>0</v>
      </c>
      <c r="K73" s="171"/>
      <c r="L73" s="17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0"/>
      <c r="C74" s="171"/>
      <c r="D74" s="172" t="s">
        <v>124</v>
      </c>
      <c r="E74" s="173"/>
      <c r="F74" s="173"/>
      <c r="G74" s="173"/>
      <c r="H74" s="173"/>
      <c r="I74" s="173"/>
      <c r="J74" s="174">
        <f>J990</f>
        <v>0</v>
      </c>
      <c r="K74" s="171"/>
      <c r="L74" s="17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0"/>
      <c r="C75" s="171"/>
      <c r="D75" s="172" t="s">
        <v>125</v>
      </c>
      <c r="E75" s="173"/>
      <c r="F75" s="173"/>
      <c r="G75" s="173"/>
      <c r="H75" s="173"/>
      <c r="I75" s="173"/>
      <c r="J75" s="174">
        <f>J1040</f>
        <v>0</v>
      </c>
      <c r="K75" s="171"/>
      <c r="L75" s="17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0"/>
      <c r="C76" s="171"/>
      <c r="D76" s="172" t="s">
        <v>126</v>
      </c>
      <c r="E76" s="173"/>
      <c r="F76" s="173"/>
      <c r="G76" s="173"/>
      <c r="H76" s="173"/>
      <c r="I76" s="173"/>
      <c r="J76" s="174">
        <f>J1066</f>
        <v>0</v>
      </c>
      <c r="K76" s="171"/>
      <c r="L76" s="17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0"/>
      <c r="C77" s="171"/>
      <c r="D77" s="172" t="s">
        <v>127</v>
      </c>
      <c r="E77" s="173"/>
      <c r="F77" s="173"/>
      <c r="G77" s="173"/>
      <c r="H77" s="173"/>
      <c r="I77" s="173"/>
      <c r="J77" s="174">
        <f>J1174</f>
        <v>0</v>
      </c>
      <c r="K77" s="171"/>
      <c r="L77" s="17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0"/>
      <c r="C78" s="171"/>
      <c r="D78" s="172" t="s">
        <v>128</v>
      </c>
      <c r="E78" s="173"/>
      <c r="F78" s="173"/>
      <c r="G78" s="173"/>
      <c r="H78" s="173"/>
      <c r="I78" s="173"/>
      <c r="J78" s="174">
        <f>J1180</f>
        <v>0</v>
      </c>
      <c r="K78" s="171"/>
      <c r="L78" s="17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0"/>
      <c r="C79" s="171"/>
      <c r="D79" s="172" t="s">
        <v>129</v>
      </c>
      <c r="E79" s="173"/>
      <c r="F79" s="173"/>
      <c r="G79" s="173"/>
      <c r="H79" s="173"/>
      <c r="I79" s="173"/>
      <c r="J79" s="174">
        <f>J1204</f>
        <v>0</v>
      </c>
      <c r="K79" s="171"/>
      <c r="L79" s="17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0"/>
      <c r="C80" s="171"/>
      <c r="D80" s="172" t="s">
        <v>130</v>
      </c>
      <c r="E80" s="173"/>
      <c r="F80" s="173"/>
      <c r="G80" s="173"/>
      <c r="H80" s="173"/>
      <c r="I80" s="173"/>
      <c r="J80" s="174">
        <f>J1216</f>
        <v>0</v>
      </c>
      <c r="K80" s="171"/>
      <c r="L80" s="17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0"/>
      <c r="C81" s="171"/>
      <c r="D81" s="172" t="s">
        <v>131</v>
      </c>
      <c r="E81" s="173"/>
      <c r="F81" s="173"/>
      <c r="G81" s="173"/>
      <c r="H81" s="173"/>
      <c r="I81" s="173"/>
      <c r="J81" s="174">
        <f>J1244</f>
        <v>0</v>
      </c>
      <c r="K81" s="171"/>
      <c r="L81" s="17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64"/>
      <c r="C82" s="165"/>
      <c r="D82" s="166" t="s">
        <v>132</v>
      </c>
      <c r="E82" s="167"/>
      <c r="F82" s="167"/>
      <c r="G82" s="167"/>
      <c r="H82" s="167"/>
      <c r="I82" s="167"/>
      <c r="J82" s="168">
        <f>J1257</f>
        <v>0</v>
      </c>
      <c r="K82" s="165"/>
      <c r="L82" s="16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2" customFormat="1" ht="21.8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3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61"/>
      <c r="C84" s="62"/>
      <c r="D84" s="62"/>
      <c r="E84" s="62"/>
      <c r="F84" s="62"/>
      <c r="G84" s="62"/>
      <c r="H84" s="62"/>
      <c r="I84" s="62"/>
      <c r="J84" s="62"/>
      <c r="K84" s="62"/>
      <c r="L84" s="133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8" spans="1:31" s="2" customFormat="1" ht="6.95" customHeight="1">
      <c r="A88" s="40"/>
      <c r="B88" s="63"/>
      <c r="C88" s="64"/>
      <c r="D88" s="64"/>
      <c r="E88" s="64"/>
      <c r="F88" s="64"/>
      <c r="G88" s="64"/>
      <c r="H88" s="64"/>
      <c r="I88" s="64"/>
      <c r="J88" s="64"/>
      <c r="K88" s="64"/>
      <c r="L88" s="133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4.95" customHeight="1">
      <c r="A89" s="40"/>
      <c r="B89" s="41"/>
      <c r="C89" s="25" t="s">
        <v>133</v>
      </c>
      <c r="D89" s="42"/>
      <c r="E89" s="42"/>
      <c r="F89" s="42"/>
      <c r="G89" s="42"/>
      <c r="H89" s="42"/>
      <c r="I89" s="42"/>
      <c r="J89" s="42"/>
      <c r="K89" s="42"/>
      <c r="L89" s="133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3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16</v>
      </c>
      <c r="D91" s="42"/>
      <c r="E91" s="42"/>
      <c r="F91" s="42"/>
      <c r="G91" s="42"/>
      <c r="H91" s="42"/>
      <c r="I91" s="42"/>
      <c r="J91" s="42"/>
      <c r="K91" s="42"/>
      <c r="L91" s="133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159" t="str">
        <f>E7</f>
        <v>MŠ K.H.Borovského 336, Boletice n.L.-Děčín, SO-01 Zateplení objektu</v>
      </c>
      <c r="F92" s="34"/>
      <c r="G92" s="34"/>
      <c r="H92" s="34"/>
      <c r="I92" s="42"/>
      <c r="J92" s="42"/>
      <c r="K92" s="42"/>
      <c r="L92" s="133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97</v>
      </c>
      <c r="D93" s="42"/>
      <c r="E93" s="42"/>
      <c r="F93" s="42"/>
      <c r="G93" s="42"/>
      <c r="H93" s="42"/>
      <c r="I93" s="42"/>
      <c r="J93" s="42"/>
      <c r="K93" s="42"/>
      <c r="L93" s="133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71" t="str">
        <f>E9</f>
        <v>SO-01 - Zateplení objektu</v>
      </c>
      <c r="F94" s="42"/>
      <c r="G94" s="42"/>
      <c r="H94" s="42"/>
      <c r="I94" s="42"/>
      <c r="J94" s="42"/>
      <c r="K94" s="42"/>
      <c r="L94" s="133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33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21</v>
      </c>
      <c r="D96" s="42"/>
      <c r="E96" s="42"/>
      <c r="F96" s="29" t="str">
        <f>F12</f>
        <v>Boletice n.L.-Děčín</v>
      </c>
      <c r="G96" s="42"/>
      <c r="H96" s="42"/>
      <c r="I96" s="34" t="s">
        <v>23</v>
      </c>
      <c r="J96" s="74" t="str">
        <f>IF(J12="","",J12)</f>
        <v>3. 6. 2020</v>
      </c>
      <c r="K96" s="42"/>
      <c r="L96" s="133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3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5.15" customHeight="1">
      <c r="A98" s="40"/>
      <c r="B98" s="41"/>
      <c r="C98" s="34" t="s">
        <v>25</v>
      </c>
      <c r="D98" s="42"/>
      <c r="E98" s="42"/>
      <c r="F98" s="29" t="str">
        <f>E15</f>
        <v>Statutární město Děčín</v>
      </c>
      <c r="G98" s="42"/>
      <c r="H98" s="42"/>
      <c r="I98" s="34" t="s">
        <v>32</v>
      </c>
      <c r="J98" s="38" t="str">
        <f>E21</f>
        <v>Petr Vachulka</v>
      </c>
      <c r="K98" s="42"/>
      <c r="L98" s="133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5.15" customHeight="1">
      <c r="A99" s="40"/>
      <c r="B99" s="41"/>
      <c r="C99" s="34" t="s">
        <v>30</v>
      </c>
      <c r="D99" s="42"/>
      <c r="E99" s="42"/>
      <c r="F99" s="29" t="str">
        <f>IF(E18="","",E18)</f>
        <v>Vyplň údaj</v>
      </c>
      <c r="G99" s="42"/>
      <c r="H99" s="42"/>
      <c r="I99" s="34" t="s">
        <v>35</v>
      </c>
      <c r="J99" s="38" t="str">
        <f>E24</f>
        <v>Martin Růžička</v>
      </c>
      <c r="K99" s="42"/>
      <c r="L99" s="133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33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76"/>
      <c r="B101" s="177"/>
      <c r="C101" s="178" t="s">
        <v>134</v>
      </c>
      <c r="D101" s="179" t="s">
        <v>58</v>
      </c>
      <c r="E101" s="179" t="s">
        <v>54</v>
      </c>
      <c r="F101" s="179" t="s">
        <v>55</v>
      </c>
      <c r="G101" s="179" t="s">
        <v>135</v>
      </c>
      <c r="H101" s="179" t="s">
        <v>136</v>
      </c>
      <c r="I101" s="179" t="s">
        <v>137</v>
      </c>
      <c r="J101" s="179" t="s">
        <v>108</v>
      </c>
      <c r="K101" s="180" t="s">
        <v>138</v>
      </c>
      <c r="L101" s="181"/>
      <c r="M101" s="94" t="s">
        <v>19</v>
      </c>
      <c r="N101" s="95" t="s">
        <v>43</v>
      </c>
      <c r="O101" s="95" t="s">
        <v>139</v>
      </c>
      <c r="P101" s="95" t="s">
        <v>140</v>
      </c>
      <c r="Q101" s="95" t="s">
        <v>141</v>
      </c>
      <c r="R101" s="95" t="s">
        <v>142</v>
      </c>
      <c r="S101" s="95" t="s">
        <v>143</v>
      </c>
      <c r="T101" s="96" t="s">
        <v>144</v>
      </c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</row>
    <row r="102" spans="1:63" s="2" customFormat="1" ht="22.8" customHeight="1">
      <c r="A102" s="40"/>
      <c r="B102" s="41"/>
      <c r="C102" s="101" t="s">
        <v>145</v>
      </c>
      <c r="D102" s="42"/>
      <c r="E102" s="42"/>
      <c r="F102" s="42"/>
      <c r="G102" s="42"/>
      <c r="H102" s="42"/>
      <c r="I102" s="42"/>
      <c r="J102" s="182">
        <f>BK102</f>
        <v>0</v>
      </c>
      <c r="K102" s="42"/>
      <c r="L102" s="46"/>
      <c r="M102" s="97"/>
      <c r="N102" s="183"/>
      <c r="O102" s="98"/>
      <c r="P102" s="184">
        <f>P103+P929+P1257</f>
        <v>0</v>
      </c>
      <c r="Q102" s="98"/>
      <c r="R102" s="184">
        <f>R103+R929+R1257</f>
        <v>396.68132407</v>
      </c>
      <c r="S102" s="98"/>
      <c r="T102" s="185">
        <f>T103+T929+T1257</f>
        <v>159.62618599999996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72</v>
      </c>
      <c r="AU102" s="19" t="s">
        <v>109</v>
      </c>
      <c r="BK102" s="186">
        <f>BK103+BK929+BK1257</f>
        <v>0</v>
      </c>
    </row>
    <row r="103" spans="1:63" s="12" customFormat="1" ht="25.9" customHeight="1">
      <c r="A103" s="12"/>
      <c r="B103" s="187"/>
      <c r="C103" s="188"/>
      <c r="D103" s="189" t="s">
        <v>72</v>
      </c>
      <c r="E103" s="190" t="s">
        <v>146</v>
      </c>
      <c r="F103" s="190" t="s">
        <v>147</v>
      </c>
      <c r="G103" s="188"/>
      <c r="H103" s="188"/>
      <c r="I103" s="191"/>
      <c r="J103" s="192">
        <f>BK103</f>
        <v>0</v>
      </c>
      <c r="K103" s="188"/>
      <c r="L103" s="193"/>
      <c r="M103" s="194"/>
      <c r="N103" s="195"/>
      <c r="O103" s="195"/>
      <c r="P103" s="196">
        <f>P104+P172+P194+P214+P552+P582+P641+P689+P692+P867</f>
        <v>0</v>
      </c>
      <c r="Q103" s="195"/>
      <c r="R103" s="196">
        <f>R104+R172+R194+R214+R552+R582+R641+R689+R692+R867</f>
        <v>371.28834261000003</v>
      </c>
      <c r="S103" s="195"/>
      <c r="T103" s="197">
        <f>T104+T172+T194+T214+T552+T582+T641+T689+T692+T867</f>
        <v>149.25329799999997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8" t="s">
        <v>81</v>
      </c>
      <c r="AT103" s="199" t="s">
        <v>72</v>
      </c>
      <c r="AU103" s="199" t="s">
        <v>73</v>
      </c>
      <c r="AY103" s="198" t="s">
        <v>148</v>
      </c>
      <c r="BK103" s="200">
        <f>BK104+BK172+BK194+BK214+BK552+BK582+BK641+BK689+BK692+BK867</f>
        <v>0</v>
      </c>
    </row>
    <row r="104" spans="1:63" s="12" customFormat="1" ht="22.8" customHeight="1">
      <c r="A104" s="12"/>
      <c r="B104" s="187"/>
      <c r="C104" s="188"/>
      <c r="D104" s="189" t="s">
        <v>72</v>
      </c>
      <c r="E104" s="201" t="s">
        <v>81</v>
      </c>
      <c r="F104" s="201" t="s">
        <v>149</v>
      </c>
      <c r="G104" s="188"/>
      <c r="H104" s="188"/>
      <c r="I104" s="191"/>
      <c r="J104" s="202">
        <f>BK104</f>
        <v>0</v>
      </c>
      <c r="K104" s="188"/>
      <c r="L104" s="193"/>
      <c r="M104" s="194"/>
      <c r="N104" s="195"/>
      <c r="O104" s="195"/>
      <c r="P104" s="196">
        <f>SUM(P105:P171)</f>
        <v>0</v>
      </c>
      <c r="Q104" s="195"/>
      <c r="R104" s="196">
        <f>SUM(R105:R171)</f>
        <v>100.8</v>
      </c>
      <c r="S104" s="195"/>
      <c r="T104" s="197">
        <f>SUM(T105:T171)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8" t="s">
        <v>81</v>
      </c>
      <c r="AT104" s="199" t="s">
        <v>72</v>
      </c>
      <c r="AU104" s="199" t="s">
        <v>81</v>
      </c>
      <c r="AY104" s="198" t="s">
        <v>148</v>
      </c>
      <c r="BK104" s="200">
        <f>SUM(BK105:BK171)</f>
        <v>0</v>
      </c>
    </row>
    <row r="105" spans="1:65" s="2" customFormat="1" ht="16.5" customHeight="1">
      <c r="A105" s="40"/>
      <c r="B105" s="41"/>
      <c r="C105" s="203" t="s">
        <v>81</v>
      </c>
      <c r="D105" s="203" t="s">
        <v>150</v>
      </c>
      <c r="E105" s="204" t="s">
        <v>151</v>
      </c>
      <c r="F105" s="205" t="s">
        <v>152</v>
      </c>
      <c r="G105" s="206" t="s">
        <v>153</v>
      </c>
      <c r="H105" s="207">
        <v>1</v>
      </c>
      <c r="I105" s="208"/>
      <c r="J105" s="209">
        <f>ROUND(I105*H105,2)</f>
        <v>0</v>
      </c>
      <c r="K105" s="205" t="s">
        <v>19</v>
      </c>
      <c r="L105" s="46"/>
      <c r="M105" s="210" t="s">
        <v>19</v>
      </c>
      <c r="N105" s="211" t="s">
        <v>44</v>
      </c>
      <c r="O105" s="86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4" t="s">
        <v>154</v>
      </c>
      <c r="AT105" s="214" t="s">
        <v>150</v>
      </c>
      <c r="AU105" s="214" t="s">
        <v>83</v>
      </c>
      <c r="AY105" s="19" t="s">
        <v>148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9" t="s">
        <v>81</v>
      </c>
      <c r="BK105" s="215">
        <f>ROUND(I105*H105,2)</f>
        <v>0</v>
      </c>
      <c r="BL105" s="19" t="s">
        <v>154</v>
      </c>
      <c r="BM105" s="214" t="s">
        <v>155</v>
      </c>
    </row>
    <row r="106" spans="1:47" s="2" customFormat="1" ht="12">
      <c r="A106" s="40"/>
      <c r="B106" s="41"/>
      <c r="C106" s="42"/>
      <c r="D106" s="216" t="s">
        <v>156</v>
      </c>
      <c r="E106" s="42"/>
      <c r="F106" s="217" t="s">
        <v>152</v>
      </c>
      <c r="G106" s="42"/>
      <c r="H106" s="42"/>
      <c r="I106" s="218"/>
      <c r="J106" s="42"/>
      <c r="K106" s="42"/>
      <c r="L106" s="46"/>
      <c r="M106" s="219"/>
      <c r="N106" s="220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156</v>
      </c>
      <c r="AU106" s="19" t="s">
        <v>83</v>
      </c>
    </row>
    <row r="107" spans="1:65" s="2" customFormat="1" ht="21.75" customHeight="1">
      <c r="A107" s="40"/>
      <c r="B107" s="41"/>
      <c r="C107" s="203" t="s">
        <v>83</v>
      </c>
      <c r="D107" s="203" t="s">
        <v>150</v>
      </c>
      <c r="E107" s="204" t="s">
        <v>157</v>
      </c>
      <c r="F107" s="205" t="s">
        <v>158</v>
      </c>
      <c r="G107" s="206" t="s">
        <v>159</v>
      </c>
      <c r="H107" s="207">
        <v>292.359</v>
      </c>
      <c r="I107" s="208"/>
      <c r="J107" s="209">
        <f>ROUND(I107*H107,2)</f>
        <v>0</v>
      </c>
      <c r="K107" s="205" t="s">
        <v>160</v>
      </c>
      <c r="L107" s="46"/>
      <c r="M107" s="210" t="s">
        <v>19</v>
      </c>
      <c r="N107" s="211" t="s">
        <v>44</v>
      </c>
      <c r="O107" s="86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4" t="s">
        <v>154</v>
      </c>
      <c r="AT107" s="214" t="s">
        <v>150</v>
      </c>
      <c r="AU107" s="214" t="s">
        <v>83</v>
      </c>
      <c r="AY107" s="19" t="s">
        <v>148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9" t="s">
        <v>81</v>
      </c>
      <c r="BK107" s="215">
        <f>ROUND(I107*H107,2)</f>
        <v>0</v>
      </c>
      <c r="BL107" s="19" t="s">
        <v>154</v>
      </c>
      <c r="BM107" s="214" t="s">
        <v>161</v>
      </c>
    </row>
    <row r="108" spans="1:47" s="2" customFormat="1" ht="12">
      <c r="A108" s="40"/>
      <c r="B108" s="41"/>
      <c r="C108" s="42"/>
      <c r="D108" s="216" t="s">
        <v>156</v>
      </c>
      <c r="E108" s="42"/>
      <c r="F108" s="217" t="s">
        <v>162</v>
      </c>
      <c r="G108" s="42"/>
      <c r="H108" s="42"/>
      <c r="I108" s="218"/>
      <c r="J108" s="42"/>
      <c r="K108" s="42"/>
      <c r="L108" s="46"/>
      <c r="M108" s="219"/>
      <c r="N108" s="220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156</v>
      </c>
      <c r="AU108" s="19" t="s">
        <v>83</v>
      </c>
    </row>
    <row r="109" spans="1:51" s="13" customFormat="1" ht="12">
      <c r="A109" s="13"/>
      <c r="B109" s="221"/>
      <c r="C109" s="222"/>
      <c r="D109" s="216" t="s">
        <v>163</v>
      </c>
      <c r="E109" s="223" t="s">
        <v>19</v>
      </c>
      <c r="F109" s="224" t="s">
        <v>164</v>
      </c>
      <c r="G109" s="222"/>
      <c r="H109" s="223" t="s">
        <v>19</v>
      </c>
      <c r="I109" s="225"/>
      <c r="J109" s="222"/>
      <c r="K109" s="222"/>
      <c r="L109" s="226"/>
      <c r="M109" s="227"/>
      <c r="N109" s="228"/>
      <c r="O109" s="228"/>
      <c r="P109" s="228"/>
      <c r="Q109" s="228"/>
      <c r="R109" s="228"/>
      <c r="S109" s="228"/>
      <c r="T109" s="22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0" t="s">
        <v>163</v>
      </c>
      <c r="AU109" s="230" t="s">
        <v>83</v>
      </c>
      <c r="AV109" s="13" t="s">
        <v>81</v>
      </c>
      <c r="AW109" s="13" t="s">
        <v>34</v>
      </c>
      <c r="AX109" s="13" t="s">
        <v>73</v>
      </c>
      <c r="AY109" s="230" t="s">
        <v>148</v>
      </c>
    </row>
    <row r="110" spans="1:51" s="14" customFormat="1" ht="12">
      <c r="A110" s="14"/>
      <c r="B110" s="231"/>
      <c r="C110" s="232"/>
      <c r="D110" s="216" t="s">
        <v>163</v>
      </c>
      <c r="E110" s="233" t="s">
        <v>19</v>
      </c>
      <c r="F110" s="234" t="s">
        <v>165</v>
      </c>
      <c r="G110" s="232"/>
      <c r="H110" s="235">
        <v>307</v>
      </c>
      <c r="I110" s="236"/>
      <c r="J110" s="232"/>
      <c r="K110" s="232"/>
      <c r="L110" s="237"/>
      <c r="M110" s="238"/>
      <c r="N110" s="239"/>
      <c r="O110" s="239"/>
      <c r="P110" s="239"/>
      <c r="Q110" s="239"/>
      <c r="R110" s="239"/>
      <c r="S110" s="239"/>
      <c r="T110" s="24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1" t="s">
        <v>163</v>
      </c>
      <c r="AU110" s="241" t="s">
        <v>83</v>
      </c>
      <c r="AV110" s="14" t="s">
        <v>83</v>
      </c>
      <c r="AW110" s="14" t="s">
        <v>34</v>
      </c>
      <c r="AX110" s="14" t="s">
        <v>73</v>
      </c>
      <c r="AY110" s="241" t="s">
        <v>148</v>
      </c>
    </row>
    <row r="111" spans="1:51" s="14" customFormat="1" ht="12">
      <c r="A111" s="14"/>
      <c r="B111" s="231"/>
      <c r="C111" s="232"/>
      <c r="D111" s="216" t="s">
        <v>163</v>
      </c>
      <c r="E111" s="233" t="s">
        <v>19</v>
      </c>
      <c r="F111" s="234" t="s">
        <v>166</v>
      </c>
      <c r="G111" s="232"/>
      <c r="H111" s="235">
        <v>-2.49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1" t="s">
        <v>163</v>
      </c>
      <c r="AU111" s="241" t="s">
        <v>83</v>
      </c>
      <c r="AV111" s="14" t="s">
        <v>83</v>
      </c>
      <c r="AW111" s="14" t="s">
        <v>34</v>
      </c>
      <c r="AX111" s="14" t="s">
        <v>73</v>
      </c>
      <c r="AY111" s="241" t="s">
        <v>148</v>
      </c>
    </row>
    <row r="112" spans="1:51" s="14" customFormat="1" ht="12">
      <c r="A112" s="14"/>
      <c r="B112" s="231"/>
      <c r="C112" s="232"/>
      <c r="D112" s="216" t="s">
        <v>163</v>
      </c>
      <c r="E112" s="233" t="s">
        <v>19</v>
      </c>
      <c r="F112" s="234" t="s">
        <v>167</v>
      </c>
      <c r="G112" s="232"/>
      <c r="H112" s="235">
        <v>-3.84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1" t="s">
        <v>163</v>
      </c>
      <c r="AU112" s="241" t="s">
        <v>83</v>
      </c>
      <c r="AV112" s="14" t="s">
        <v>83</v>
      </c>
      <c r="AW112" s="14" t="s">
        <v>34</v>
      </c>
      <c r="AX112" s="14" t="s">
        <v>73</v>
      </c>
      <c r="AY112" s="241" t="s">
        <v>148</v>
      </c>
    </row>
    <row r="113" spans="1:51" s="14" customFormat="1" ht="12">
      <c r="A113" s="14"/>
      <c r="B113" s="231"/>
      <c r="C113" s="232"/>
      <c r="D113" s="216" t="s">
        <v>163</v>
      </c>
      <c r="E113" s="233" t="s">
        <v>19</v>
      </c>
      <c r="F113" s="234" t="s">
        <v>168</v>
      </c>
      <c r="G113" s="232"/>
      <c r="H113" s="235">
        <v>-0.795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1" t="s">
        <v>163</v>
      </c>
      <c r="AU113" s="241" t="s">
        <v>83</v>
      </c>
      <c r="AV113" s="14" t="s">
        <v>83</v>
      </c>
      <c r="AW113" s="14" t="s">
        <v>34</v>
      </c>
      <c r="AX113" s="14" t="s">
        <v>73</v>
      </c>
      <c r="AY113" s="241" t="s">
        <v>148</v>
      </c>
    </row>
    <row r="114" spans="1:51" s="14" customFormat="1" ht="12">
      <c r="A114" s="14"/>
      <c r="B114" s="231"/>
      <c r="C114" s="232"/>
      <c r="D114" s="216" t="s">
        <v>163</v>
      </c>
      <c r="E114" s="233" t="s">
        <v>19</v>
      </c>
      <c r="F114" s="234" t="s">
        <v>169</v>
      </c>
      <c r="G114" s="232"/>
      <c r="H114" s="235">
        <v>-19.732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1" t="s">
        <v>163</v>
      </c>
      <c r="AU114" s="241" t="s">
        <v>83</v>
      </c>
      <c r="AV114" s="14" t="s">
        <v>83</v>
      </c>
      <c r="AW114" s="14" t="s">
        <v>34</v>
      </c>
      <c r="AX114" s="14" t="s">
        <v>73</v>
      </c>
      <c r="AY114" s="241" t="s">
        <v>148</v>
      </c>
    </row>
    <row r="115" spans="1:51" s="14" customFormat="1" ht="12">
      <c r="A115" s="14"/>
      <c r="B115" s="231"/>
      <c r="C115" s="232"/>
      <c r="D115" s="216" t="s">
        <v>163</v>
      </c>
      <c r="E115" s="233" t="s">
        <v>19</v>
      </c>
      <c r="F115" s="234" t="s">
        <v>170</v>
      </c>
      <c r="G115" s="232"/>
      <c r="H115" s="235">
        <v>-17.384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1" t="s">
        <v>163</v>
      </c>
      <c r="AU115" s="241" t="s">
        <v>83</v>
      </c>
      <c r="AV115" s="14" t="s">
        <v>83</v>
      </c>
      <c r="AW115" s="14" t="s">
        <v>34</v>
      </c>
      <c r="AX115" s="14" t="s">
        <v>73</v>
      </c>
      <c r="AY115" s="241" t="s">
        <v>148</v>
      </c>
    </row>
    <row r="116" spans="1:51" s="15" customFormat="1" ht="12">
      <c r="A116" s="15"/>
      <c r="B116" s="242"/>
      <c r="C116" s="243"/>
      <c r="D116" s="216" t="s">
        <v>163</v>
      </c>
      <c r="E116" s="244" t="s">
        <v>19</v>
      </c>
      <c r="F116" s="245" t="s">
        <v>171</v>
      </c>
      <c r="G116" s="243"/>
      <c r="H116" s="246">
        <v>262.759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2" t="s">
        <v>163</v>
      </c>
      <c r="AU116" s="252" t="s">
        <v>83</v>
      </c>
      <c r="AV116" s="15" t="s">
        <v>100</v>
      </c>
      <c r="AW116" s="15" t="s">
        <v>34</v>
      </c>
      <c r="AX116" s="15" t="s">
        <v>73</v>
      </c>
      <c r="AY116" s="252" t="s">
        <v>148</v>
      </c>
    </row>
    <row r="117" spans="1:51" s="13" customFormat="1" ht="12">
      <c r="A117" s="13"/>
      <c r="B117" s="221"/>
      <c r="C117" s="222"/>
      <c r="D117" s="216" t="s">
        <v>163</v>
      </c>
      <c r="E117" s="223" t="s">
        <v>19</v>
      </c>
      <c r="F117" s="224" t="s">
        <v>172</v>
      </c>
      <c r="G117" s="222"/>
      <c r="H117" s="223" t="s">
        <v>19</v>
      </c>
      <c r="I117" s="225"/>
      <c r="J117" s="222"/>
      <c r="K117" s="222"/>
      <c r="L117" s="226"/>
      <c r="M117" s="227"/>
      <c r="N117" s="228"/>
      <c r="O117" s="228"/>
      <c r="P117" s="228"/>
      <c r="Q117" s="228"/>
      <c r="R117" s="228"/>
      <c r="S117" s="228"/>
      <c r="T117" s="22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0" t="s">
        <v>163</v>
      </c>
      <c r="AU117" s="230" t="s">
        <v>83</v>
      </c>
      <c r="AV117" s="13" t="s">
        <v>81</v>
      </c>
      <c r="AW117" s="13" t="s">
        <v>34</v>
      </c>
      <c r="AX117" s="13" t="s">
        <v>73</v>
      </c>
      <c r="AY117" s="230" t="s">
        <v>148</v>
      </c>
    </row>
    <row r="118" spans="1:51" s="14" customFormat="1" ht="12">
      <c r="A118" s="14"/>
      <c r="B118" s="231"/>
      <c r="C118" s="232"/>
      <c r="D118" s="216" t="s">
        <v>163</v>
      </c>
      <c r="E118" s="233" t="s">
        <v>19</v>
      </c>
      <c r="F118" s="234" t="s">
        <v>173</v>
      </c>
      <c r="G118" s="232"/>
      <c r="H118" s="235">
        <v>29.6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1" t="s">
        <v>163</v>
      </c>
      <c r="AU118" s="241" t="s">
        <v>83</v>
      </c>
      <c r="AV118" s="14" t="s">
        <v>83</v>
      </c>
      <c r="AW118" s="14" t="s">
        <v>34</v>
      </c>
      <c r="AX118" s="14" t="s">
        <v>73</v>
      </c>
      <c r="AY118" s="241" t="s">
        <v>148</v>
      </c>
    </row>
    <row r="119" spans="1:51" s="16" customFormat="1" ht="12">
      <c r="A119" s="16"/>
      <c r="B119" s="253"/>
      <c r="C119" s="254"/>
      <c r="D119" s="216" t="s">
        <v>163</v>
      </c>
      <c r="E119" s="255" t="s">
        <v>19</v>
      </c>
      <c r="F119" s="256" t="s">
        <v>174</v>
      </c>
      <c r="G119" s="254"/>
      <c r="H119" s="257">
        <v>292.359</v>
      </c>
      <c r="I119" s="258"/>
      <c r="J119" s="254"/>
      <c r="K119" s="254"/>
      <c r="L119" s="259"/>
      <c r="M119" s="260"/>
      <c r="N119" s="261"/>
      <c r="O119" s="261"/>
      <c r="P119" s="261"/>
      <c r="Q119" s="261"/>
      <c r="R119" s="261"/>
      <c r="S119" s="261"/>
      <c r="T119" s="262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T119" s="263" t="s">
        <v>163</v>
      </c>
      <c r="AU119" s="263" t="s">
        <v>83</v>
      </c>
      <c r="AV119" s="16" t="s">
        <v>154</v>
      </c>
      <c r="AW119" s="16" t="s">
        <v>34</v>
      </c>
      <c r="AX119" s="16" t="s">
        <v>81</v>
      </c>
      <c r="AY119" s="263" t="s">
        <v>148</v>
      </c>
    </row>
    <row r="120" spans="1:65" s="2" customFormat="1" ht="16.5" customHeight="1">
      <c r="A120" s="40"/>
      <c r="B120" s="41"/>
      <c r="C120" s="203" t="s">
        <v>100</v>
      </c>
      <c r="D120" s="203" t="s">
        <v>150</v>
      </c>
      <c r="E120" s="204" t="s">
        <v>175</v>
      </c>
      <c r="F120" s="205" t="s">
        <v>176</v>
      </c>
      <c r="G120" s="206" t="s">
        <v>159</v>
      </c>
      <c r="H120" s="207">
        <v>131.38</v>
      </c>
      <c r="I120" s="208"/>
      <c r="J120" s="209">
        <f>ROUND(I120*H120,2)</f>
        <v>0</v>
      </c>
      <c r="K120" s="205" t="s">
        <v>160</v>
      </c>
      <c r="L120" s="46"/>
      <c r="M120" s="210" t="s">
        <v>19</v>
      </c>
      <c r="N120" s="211" t="s">
        <v>44</v>
      </c>
      <c r="O120" s="86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4" t="s">
        <v>154</v>
      </c>
      <c r="AT120" s="214" t="s">
        <v>150</v>
      </c>
      <c r="AU120" s="214" t="s">
        <v>83</v>
      </c>
      <c r="AY120" s="19" t="s">
        <v>148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9" t="s">
        <v>81</v>
      </c>
      <c r="BK120" s="215">
        <f>ROUND(I120*H120,2)</f>
        <v>0</v>
      </c>
      <c r="BL120" s="19" t="s">
        <v>154</v>
      </c>
      <c r="BM120" s="214" t="s">
        <v>177</v>
      </c>
    </row>
    <row r="121" spans="1:47" s="2" customFormat="1" ht="12">
      <c r="A121" s="40"/>
      <c r="B121" s="41"/>
      <c r="C121" s="42"/>
      <c r="D121" s="216" t="s">
        <v>156</v>
      </c>
      <c r="E121" s="42"/>
      <c r="F121" s="217" t="s">
        <v>178</v>
      </c>
      <c r="G121" s="42"/>
      <c r="H121" s="42"/>
      <c r="I121" s="218"/>
      <c r="J121" s="42"/>
      <c r="K121" s="42"/>
      <c r="L121" s="46"/>
      <c r="M121" s="219"/>
      <c r="N121" s="220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156</v>
      </c>
      <c r="AU121" s="19" t="s">
        <v>83</v>
      </c>
    </row>
    <row r="122" spans="1:51" s="14" customFormat="1" ht="12">
      <c r="A122" s="14"/>
      <c r="B122" s="231"/>
      <c r="C122" s="232"/>
      <c r="D122" s="216" t="s">
        <v>163</v>
      </c>
      <c r="E122" s="233" t="s">
        <v>19</v>
      </c>
      <c r="F122" s="234" t="s">
        <v>179</v>
      </c>
      <c r="G122" s="232"/>
      <c r="H122" s="235">
        <v>131.38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1" t="s">
        <v>163</v>
      </c>
      <c r="AU122" s="241" t="s">
        <v>83</v>
      </c>
      <c r="AV122" s="14" t="s">
        <v>83</v>
      </c>
      <c r="AW122" s="14" t="s">
        <v>34</v>
      </c>
      <c r="AX122" s="14" t="s">
        <v>81</v>
      </c>
      <c r="AY122" s="241" t="s">
        <v>148</v>
      </c>
    </row>
    <row r="123" spans="1:65" s="2" customFormat="1" ht="16.5" customHeight="1">
      <c r="A123" s="40"/>
      <c r="B123" s="41"/>
      <c r="C123" s="203" t="s">
        <v>154</v>
      </c>
      <c r="D123" s="203" t="s">
        <v>150</v>
      </c>
      <c r="E123" s="204" t="s">
        <v>180</v>
      </c>
      <c r="F123" s="205" t="s">
        <v>181</v>
      </c>
      <c r="G123" s="206" t="s">
        <v>159</v>
      </c>
      <c r="H123" s="207">
        <v>224.65</v>
      </c>
      <c r="I123" s="208"/>
      <c r="J123" s="209">
        <f>ROUND(I123*H123,2)</f>
        <v>0</v>
      </c>
      <c r="K123" s="205" t="s">
        <v>160</v>
      </c>
      <c r="L123" s="46"/>
      <c r="M123" s="210" t="s">
        <v>19</v>
      </c>
      <c r="N123" s="211" t="s">
        <v>44</v>
      </c>
      <c r="O123" s="86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4" t="s">
        <v>154</v>
      </c>
      <c r="AT123" s="214" t="s">
        <v>150</v>
      </c>
      <c r="AU123" s="214" t="s">
        <v>83</v>
      </c>
      <c r="AY123" s="19" t="s">
        <v>148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9" t="s">
        <v>81</v>
      </c>
      <c r="BK123" s="215">
        <f>ROUND(I123*H123,2)</f>
        <v>0</v>
      </c>
      <c r="BL123" s="19" t="s">
        <v>154</v>
      </c>
      <c r="BM123" s="214" t="s">
        <v>182</v>
      </c>
    </row>
    <row r="124" spans="1:47" s="2" customFormat="1" ht="12">
      <c r="A124" s="40"/>
      <c r="B124" s="41"/>
      <c r="C124" s="42"/>
      <c r="D124" s="216" t="s">
        <v>156</v>
      </c>
      <c r="E124" s="42"/>
      <c r="F124" s="217" t="s">
        <v>183</v>
      </c>
      <c r="G124" s="42"/>
      <c r="H124" s="42"/>
      <c r="I124" s="218"/>
      <c r="J124" s="42"/>
      <c r="K124" s="42"/>
      <c r="L124" s="46"/>
      <c r="M124" s="219"/>
      <c r="N124" s="220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156</v>
      </c>
      <c r="AU124" s="19" t="s">
        <v>83</v>
      </c>
    </row>
    <row r="125" spans="1:51" s="13" customFormat="1" ht="12">
      <c r="A125" s="13"/>
      <c r="B125" s="221"/>
      <c r="C125" s="222"/>
      <c r="D125" s="216" t="s">
        <v>163</v>
      </c>
      <c r="E125" s="223" t="s">
        <v>19</v>
      </c>
      <c r="F125" s="224" t="s">
        <v>184</v>
      </c>
      <c r="G125" s="222"/>
      <c r="H125" s="223" t="s">
        <v>19</v>
      </c>
      <c r="I125" s="225"/>
      <c r="J125" s="222"/>
      <c r="K125" s="222"/>
      <c r="L125" s="226"/>
      <c r="M125" s="227"/>
      <c r="N125" s="228"/>
      <c r="O125" s="228"/>
      <c r="P125" s="228"/>
      <c r="Q125" s="228"/>
      <c r="R125" s="228"/>
      <c r="S125" s="228"/>
      <c r="T125" s="22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0" t="s">
        <v>163</v>
      </c>
      <c r="AU125" s="230" t="s">
        <v>83</v>
      </c>
      <c r="AV125" s="13" t="s">
        <v>81</v>
      </c>
      <c r="AW125" s="13" t="s">
        <v>34</v>
      </c>
      <c r="AX125" s="13" t="s">
        <v>73</v>
      </c>
      <c r="AY125" s="230" t="s">
        <v>148</v>
      </c>
    </row>
    <row r="126" spans="1:51" s="14" customFormat="1" ht="12">
      <c r="A126" s="14"/>
      <c r="B126" s="231"/>
      <c r="C126" s="232"/>
      <c r="D126" s="216" t="s">
        <v>163</v>
      </c>
      <c r="E126" s="233" t="s">
        <v>19</v>
      </c>
      <c r="F126" s="234" t="s">
        <v>185</v>
      </c>
      <c r="G126" s="232"/>
      <c r="H126" s="235">
        <v>262.759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1" t="s">
        <v>163</v>
      </c>
      <c r="AU126" s="241" t="s">
        <v>83</v>
      </c>
      <c r="AV126" s="14" t="s">
        <v>83</v>
      </c>
      <c r="AW126" s="14" t="s">
        <v>34</v>
      </c>
      <c r="AX126" s="14" t="s">
        <v>73</v>
      </c>
      <c r="AY126" s="241" t="s">
        <v>148</v>
      </c>
    </row>
    <row r="127" spans="1:51" s="14" customFormat="1" ht="12">
      <c r="A127" s="14"/>
      <c r="B127" s="231"/>
      <c r="C127" s="232"/>
      <c r="D127" s="216" t="s">
        <v>163</v>
      </c>
      <c r="E127" s="233" t="s">
        <v>19</v>
      </c>
      <c r="F127" s="234" t="s">
        <v>186</v>
      </c>
      <c r="G127" s="232"/>
      <c r="H127" s="235">
        <v>-2.49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1" t="s">
        <v>163</v>
      </c>
      <c r="AU127" s="241" t="s">
        <v>83</v>
      </c>
      <c r="AV127" s="14" t="s">
        <v>83</v>
      </c>
      <c r="AW127" s="14" t="s">
        <v>34</v>
      </c>
      <c r="AX127" s="14" t="s">
        <v>73</v>
      </c>
      <c r="AY127" s="241" t="s">
        <v>148</v>
      </c>
    </row>
    <row r="128" spans="1:51" s="14" customFormat="1" ht="12">
      <c r="A128" s="14"/>
      <c r="B128" s="231"/>
      <c r="C128" s="232"/>
      <c r="D128" s="216" t="s">
        <v>163</v>
      </c>
      <c r="E128" s="233" t="s">
        <v>19</v>
      </c>
      <c r="F128" s="234" t="s">
        <v>187</v>
      </c>
      <c r="G128" s="232"/>
      <c r="H128" s="235">
        <v>-6.4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1" t="s">
        <v>163</v>
      </c>
      <c r="AU128" s="241" t="s">
        <v>83</v>
      </c>
      <c r="AV128" s="14" t="s">
        <v>83</v>
      </c>
      <c r="AW128" s="14" t="s">
        <v>34</v>
      </c>
      <c r="AX128" s="14" t="s">
        <v>73</v>
      </c>
      <c r="AY128" s="241" t="s">
        <v>148</v>
      </c>
    </row>
    <row r="129" spans="1:51" s="14" customFormat="1" ht="12">
      <c r="A129" s="14"/>
      <c r="B129" s="231"/>
      <c r="C129" s="232"/>
      <c r="D129" s="216" t="s">
        <v>163</v>
      </c>
      <c r="E129" s="233" t="s">
        <v>19</v>
      </c>
      <c r="F129" s="234" t="s">
        <v>188</v>
      </c>
      <c r="G129" s="232"/>
      <c r="H129" s="235">
        <v>-0.795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1" t="s">
        <v>163</v>
      </c>
      <c r="AU129" s="241" t="s">
        <v>83</v>
      </c>
      <c r="AV129" s="14" t="s">
        <v>83</v>
      </c>
      <c r="AW129" s="14" t="s">
        <v>34</v>
      </c>
      <c r="AX129" s="14" t="s">
        <v>73</v>
      </c>
      <c r="AY129" s="241" t="s">
        <v>148</v>
      </c>
    </row>
    <row r="130" spans="1:51" s="14" customFormat="1" ht="12">
      <c r="A130" s="14"/>
      <c r="B130" s="231"/>
      <c r="C130" s="232"/>
      <c r="D130" s="216" t="s">
        <v>163</v>
      </c>
      <c r="E130" s="233" t="s">
        <v>19</v>
      </c>
      <c r="F130" s="234" t="s">
        <v>189</v>
      </c>
      <c r="G130" s="232"/>
      <c r="H130" s="235">
        <v>-19.732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1" t="s">
        <v>163</v>
      </c>
      <c r="AU130" s="241" t="s">
        <v>83</v>
      </c>
      <c r="AV130" s="14" t="s">
        <v>83</v>
      </c>
      <c r="AW130" s="14" t="s">
        <v>34</v>
      </c>
      <c r="AX130" s="14" t="s">
        <v>73</v>
      </c>
      <c r="AY130" s="241" t="s">
        <v>148</v>
      </c>
    </row>
    <row r="131" spans="1:51" s="14" customFormat="1" ht="12">
      <c r="A131" s="14"/>
      <c r="B131" s="231"/>
      <c r="C131" s="232"/>
      <c r="D131" s="216" t="s">
        <v>163</v>
      </c>
      <c r="E131" s="233" t="s">
        <v>19</v>
      </c>
      <c r="F131" s="234" t="s">
        <v>190</v>
      </c>
      <c r="G131" s="232"/>
      <c r="H131" s="235">
        <v>-8.692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1" t="s">
        <v>163</v>
      </c>
      <c r="AU131" s="241" t="s">
        <v>83</v>
      </c>
      <c r="AV131" s="14" t="s">
        <v>83</v>
      </c>
      <c r="AW131" s="14" t="s">
        <v>34</v>
      </c>
      <c r="AX131" s="14" t="s">
        <v>73</v>
      </c>
      <c r="AY131" s="241" t="s">
        <v>148</v>
      </c>
    </row>
    <row r="132" spans="1:51" s="16" customFormat="1" ht="12">
      <c r="A132" s="16"/>
      <c r="B132" s="253"/>
      <c r="C132" s="254"/>
      <c r="D132" s="216" t="s">
        <v>163</v>
      </c>
      <c r="E132" s="255" t="s">
        <v>19</v>
      </c>
      <c r="F132" s="256" t="s">
        <v>174</v>
      </c>
      <c r="G132" s="254"/>
      <c r="H132" s="257">
        <v>224.65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63" t="s">
        <v>163</v>
      </c>
      <c r="AU132" s="263" t="s">
        <v>83</v>
      </c>
      <c r="AV132" s="16" t="s">
        <v>154</v>
      </c>
      <c r="AW132" s="16" t="s">
        <v>34</v>
      </c>
      <c r="AX132" s="16" t="s">
        <v>81</v>
      </c>
      <c r="AY132" s="263" t="s">
        <v>148</v>
      </c>
    </row>
    <row r="133" spans="1:65" s="2" customFormat="1" ht="16.5" customHeight="1">
      <c r="A133" s="40"/>
      <c r="B133" s="41"/>
      <c r="C133" s="203" t="s">
        <v>191</v>
      </c>
      <c r="D133" s="203" t="s">
        <v>150</v>
      </c>
      <c r="E133" s="204" t="s">
        <v>192</v>
      </c>
      <c r="F133" s="205" t="s">
        <v>193</v>
      </c>
      <c r="G133" s="206" t="s">
        <v>159</v>
      </c>
      <c r="H133" s="207">
        <v>449.3</v>
      </c>
      <c r="I133" s="208"/>
      <c r="J133" s="209">
        <f>ROUND(I133*H133,2)</f>
        <v>0</v>
      </c>
      <c r="K133" s="205" t="s">
        <v>160</v>
      </c>
      <c r="L133" s="46"/>
      <c r="M133" s="210" t="s">
        <v>19</v>
      </c>
      <c r="N133" s="211" t="s">
        <v>44</v>
      </c>
      <c r="O133" s="86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4" t="s">
        <v>154</v>
      </c>
      <c r="AT133" s="214" t="s">
        <v>150</v>
      </c>
      <c r="AU133" s="214" t="s">
        <v>83</v>
      </c>
      <c r="AY133" s="19" t="s">
        <v>148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9" t="s">
        <v>81</v>
      </c>
      <c r="BK133" s="215">
        <f>ROUND(I133*H133,2)</f>
        <v>0</v>
      </c>
      <c r="BL133" s="19" t="s">
        <v>154</v>
      </c>
      <c r="BM133" s="214" t="s">
        <v>194</v>
      </c>
    </row>
    <row r="134" spans="1:47" s="2" customFormat="1" ht="12">
      <c r="A134" s="40"/>
      <c r="B134" s="41"/>
      <c r="C134" s="42"/>
      <c r="D134" s="216" t="s">
        <v>156</v>
      </c>
      <c r="E134" s="42"/>
      <c r="F134" s="217" t="s">
        <v>195</v>
      </c>
      <c r="G134" s="42"/>
      <c r="H134" s="42"/>
      <c r="I134" s="218"/>
      <c r="J134" s="42"/>
      <c r="K134" s="42"/>
      <c r="L134" s="46"/>
      <c r="M134" s="219"/>
      <c r="N134" s="220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156</v>
      </c>
      <c r="AU134" s="19" t="s">
        <v>83</v>
      </c>
    </row>
    <row r="135" spans="1:51" s="14" customFormat="1" ht="12">
      <c r="A135" s="14"/>
      <c r="B135" s="231"/>
      <c r="C135" s="232"/>
      <c r="D135" s="216" t="s">
        <v>163</v>
      </c>
      <c r="E135" s="233" t="s">
        <v>19</v>
      </c>
      <c r="F135" s="234" t="s">
        <v>196</v>
      </c>
      <c r="G135" s="232"/>
      <c r="H135" s="235">
        <v>449.3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1" t="s">
        <v>163</v>
      </c>
      <c r="AU135" s="241" t="s">
        <v>83</v>
      </c>
      <c r="AV135" s="14" t="s">
        <v>83</v>
      </c>
      <c r="AW135" s="14" t="s">
        <v>34</v>
      </c>
      <c r="AX135" s="14" t="s">
        <v>81</v>
      </c>
      <c r="AY135" s="241" t="s">
        <v>148</v>
      </c>
    </row>
    <row r="136" spans="1:65" s="2" customFormat="1" ht="16.5" customHeight="1">
      <c r="A136" s="40"/>
      <c r="B136" s="41"/>
      <c r="C136" s="203" t="s">
        <v>197</v>
      </c>
      <c r="D136" s="203" t="s">
        <v>150</v>
      </c>
      <c r="E136" s="204" t="s">
        <v>198</v>
      </c>
      <c r="F136" s="205" t="s">
        <v>199</v>
      </c>
      <c r="G136" s="206" t="s">
        <v>159</v>
      </c>
      <c r="H136" s="207">
        <v>224.65</v>
      </c>
      <c r="I136" s="208"/>
      <c r="J136" s="209">
        <f>ROUND(I136*H136,2)</f>
        <v>0</v>
      </c>
      <c r="K136" s="205" t="s">
        <v>160</v>
      </c>
      <c r="L136" s="46"/>
      <c r="M136" s="210" t="s">
        <v>19</v>
      </c>
      <c r="N136" s="211" t="s">
        <v>44</v>
      </c>
      <c r="O136" s="86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4" t="s">
        <v>154</v>
      </c>
      <c r="AT136" s="214" t="s">
        <v>150</v>
      </c>
      <c r="AU136" s="214" t="s">
        <v>83</v>
      </c>
      <c r="AY136" s="19" t="s">
        <v>148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9" t="s">
        <v>81</v>
      </c>
      <c r="BK136" s="215">
        <f>ROUND(I136*H136,2)</f>
        <v>0</v>
      </c>
      <c r="BL136" s="19" t="s">
        <v>154</v>
      </c>
      <c r="BM136" s="214" t="s">
        <v>200</v>
      </c>
    </row>
    <row r="137" spans="1:47" s="2" customFormat="1" ht="12">
      <c r="A137" s="40"/>
      <c r="B137" s="41"/>
      <c r="C137" s="42"/>
      <c r="D137" s="216" t="s">
        <v>156</v>
      </c>
      <c r="E137" s="42"/>
      <c r="F137" s="217" t="s">
        <v>201</v>
      </c>
      <c r="G137" s="42"/>
      <c r="H137" s="42"/>
      <c r="I137" s="218"/>
      <c r="J137" s="42"/>
      <c r="K137" s="42"/>
      <c r="L137" s="46"/>
      <c r="M137" s="219"/>
      <c r="N137" s="220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156</v>
      </c>
      <c r="AU137" s="19" t="s">
        <v>83</v>
      </c>
    </row>
    <row r="138" spans="1:51" s="14" customFormat="1" ht="12">
      <c r="A138" s="14"/>
      <c r="B138" s="231"/>
      <c r="C138" s="232"/>
      <c r="D138" s="216" t="s">
        <v>163</v>
      </c>
      <c r="E138" s="233" t="s">
        <v>19</v>
      </c>
      <c r="F138" s="234" t="s">
        <v>202</v>
      </c>
      <c r="G138" s="232"/>
      <c r="H138" s="235">
        <v>224.65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1" t="s">
        <v>163</v>
      </c>
      <c r="AU138" s="241" t="s">
        <v>83</v>
      </c>
      <c r="AV138" s="14" t="s">
        <v>83</v>
      </c>
      <c r="AW138" s="14" t="s">
        <v>34</v>
      </c>
      <c r="AX138" s="14" t="s">
        <v>81</v>
      </c>
      <c r="AY138" s="241" t="s">
        <v>148</v>
      </c>
    </row>
    <row r="139" spans="1:65" s="2" customFormat="1" ht="16.5" customHeight="1">
      <c r="A139" s="40"/>
      <c r="B139" s="41"/>
      <c r="C139" s="203" t="s">
        <v>105</v>
      </c>
      <c r="D139" s="203" t="s">
        <v>150</v>
      </c>
      <c r="E139" s="204" t="s">
        <v>203</v>
      </c>
      <c r="F139" s="205" t="s">
        <v>204</v>
      </c>
      <c r="G139" s="206" t="s">
        <v>159</v>
      </c>
      <c r="H139" s="207">
        <v>67.709</v>
      </c>
      <c r="I139" s="208"/>
      <c r="J139" s="209">
        <f>ROUND(I139*H139,2)</f>
        <v>0</v>
      </c>
      <c r="K139" s="205" t="s">
        <v>160</v>
      </c>
      <c r="L139" s="46"/>
      <c r="M139" s="210" t="s">
        <v>19</v>
      </c>
      <c r="N139" s="211" t="s">
        <v>44</v>
      </c>
      <c r="O139" s="86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4" t="s">
        <v>154</v>
      </c>
      <c r="AT139" s="214" t="s">
        <v>150</v>
      </c>
      <c r="AU139" s="214" t="s">
        <v>83</v>
      </c>
      <c r="AY139" s="19" t="s">
        <v>148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9" t="s">
        <v>81</v>
      </c>
      <c r="BK139" s="215">
        <f>ROUND(I139*H139,2)</f>
        <v>0</v>
      </c>
      <c r="BL139" s="19" t="s">
        <v>154</v>
      </c>
      <c r="BM139" s="214" t="s">
        <v>205</v>
      </c>
    </row>
    <row r="140" spans="1:47" s="2" customFormat="1" ht="12">
      <c r="A140" s="40"/>
      <c r="B140" s="41"/>
      <c r="C140" s="42"/>
      <c r="D140" s="216" t="s">
        <v>156</v>
      </c>
      <c r="E140" s="42"/>
      <c r="F140" s="217" t="s">
        <v>206</v>
      </c>
      <c r="G140" s="42"/>
      <c r="H140" s="42"/>
      <c r="I140" s="218"/>
      <c r="J140" s="42"/>
      <c r="K140" s="42"/>
      <c r="L140" s="46"/>
      <c r="M140" s="219"/>
      <c r="N140" s="220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156</v>
      </c>
      <c r="AU140" s="19" t="s">
        <v>83</v>
      </c>
    </row>
    <row r="141" spans="1:51" s="13" customFormat="1" ht="12">
      <c r="A141" s="13"/>
      <c r="B141" s="221"/>
      <c r="C141" s="222"/>
      <c r="D141" s="216" t="s">
        <v>163</v>
      </c>
      <c r="E141" s="223" t="s">
        <v>19</v>
      </c>
      <c r="F141" s="224" t="s">
        <v>207</v>
      </c>
      <c r="G141" s="222"/>
      <c r="H141" s="223" t="s">
        <v>19</v>
      </c>
      <c r="I141" s="225"/>
      <c r="J141" s="222"/>
      <c r="K141" s="222"/>
      <c r="L141" s="226"/>
      <c r="M141" s="227"/>
      <c r="N141" s="228"/>
      <c r="O141" s="228"/>
      <c r="P141" s="228"/>
      <c r="Q141" s="228"/>
      <c r="R141" s="228"/>
      <c r="S141" s="228"/>
      <c r="T141" s="22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0" t="s">
        <v>163</v>
      </c>
      <c r="AU141" s="230" t="s">
        <v>83</v>
      </c>
      <c r="AV141" s="13" t="s">
        <v>81</v>
      </c>
      <c r="AW141" s="13" t="s">
        <v>34</v>
      </c>
      <c r="AX141" s="13" t="s">
        <v>73</v>
      </c>
      <c r="AY141" s="230" t="s">
        <v>148</v>
      </c>
    </row>
    <row r="142" spans="1:51" s="14" customFormat="1" ht="12">
      <c r="A142" s="14"/>
      <c r="B142" s="231"/>
      <c r="C142" s="232"/>
      <c r="D142" s="216" t="s">
        <v>163</v>
      </c>
      <c r="E142" s="233" t="s">
        <v>19</v>
      </c>
      <c r="F142" s="234" t="s">
        <v>208</v>
      </c>
      <c r="G142" s="232"/>
      <c r="H142" s="235">
        <v>292.359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1" t="s">
        <v>163</v>
      </c>
      <c r="AU142" s="241" t="s">
        <v>83</v>
      </c>
      <c r="AV142" s="14" t="s">
        <v>83</v>
      </c>
      <c r="AW142" s="14" t="s">
        <v>34</v>
      </c>
      <c r="AX142" s="14" t="s">
        <v>73</v>
      </c>
      <c r="AY142" s="241" t="s">
        <v>148</v>
      </c>
    </row>
    <row r="143" spans="1:51" s="14" customFormat="1" ht="12">
      <c r="A143" s="14"/>
      <c r="B143" s="231"/>
      <c r="C143" s="232"/>
      <c r="D143" s="216" t="s">
        <v>163</v>
      </c>
      <c r="E143" s="233" t="s">
        <v>19</v>
      </c>
      <c r="F143" s="234" t="s">
        <v>209</v>
      </c>
      <c r="G143" s="232"/>
      <c r="H143" s="235">
        <v>-224.65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1" t="s">
        <v>163</v>
      </c>
      <c r="AU143" s="241" t="s">
        <v>83</v>
      </c>
      <c r="AV143" s="14" t="s">
        <v>83</v>
      </c>
      <c r="AW143" s="14" t="s">
        <v>34</v>
      </c>
      <c r="AX143" s="14" t="s">
        <v>73</v>
      </c>
      <c r="AY143" s="241" t="s">
        <v>148</v>
      </c>
    </row>
    <row r="144" spans="1:51" s="16" customFormat="1" ht="12">
      <c r="A144" s="16"/>
      <c r="B144" s="253"/>
      <c r="C144" s="254"/>
      <c r="D144" s="216" t="s">
        <v>163</v>
      </c>
      <c r="E144" s="255" t="s">
        <v>19</v>
      </c>
      <c r="F144" s="256" t="s">
        <v>174</v>
      </c>
      <c r="G144" s="254"/>
      <c r="H144" s="257">
        <v>67.709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63" t="s">
        <v>163</v>
      </c>
      <c r="AU144" s="263" t="s">
        <v>83</v>
      </c>
      <c r="AV144" s="16" t="s">
        <v>154</v>
      </c>
      <c r="AW144" s="16" t="s">
        <v>34</v>
      </c>
      <c r="AX144" s="16" t="s">
        <v>81</v>
      </c>
      <c r="AY144" s="263" t="s">
        <v>148</v>
      </c>
    </row>
    <row r="145" spans="1:65" s="2" customFormat="1" ht="16.5" customHeight="1">
      <c r="A145" s="40"/>
      <c r="B145" s="41"/>
      <c r="C145" s="203" t="s">
        <v>210</v>
      </c>
      <c r="D145" s="203" t="s">
        <v>150</v>
      </c>
      <c r="E145" s="204" t="s">
        <v>211</v>
      </c>
      <c r="F145" s="205" t="s">
        <v>212</v>
      </c>
      <c r="G145" s="206" t="s">
        <v>159</v>
      </c>
      <c r="H145" s="207">
        <v>67.709</v>
      </c>
      <c r="I145" s="208"/>
      <c r="J145" s="209">
        <f>ROUND(I145*H145,2)</f>
        <v>0</v>
      </c>
      <c r="K145" s="205" t="s">
        <v>160</v>
      </c>
      <c r="L145" s="46"/>
      <c r="M145" s="210" t="s">
        <v>19</v>
      </c>
      <c r="N145" s="211" t="s">
        <v>44</v>
      </c>
      <c r="O145" s="86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4" t="s">
        <v>154</v>
      </c>
      <c r="AT145" s="214" t="s">
        <v>150</v>
      </c>
      <c r="AU145" s="214" t="s">
        <v>83</v>
      </c>
      <c r="AY145" s="19" t="s">
        <v>148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9" t="s">
        <v>81</v>
      </c>
      <c r="BK145" s="215">
        <f>ROUND(I145*H145,2)</f>
        <v>0</v>
      </c>
      <c r="BL145" s="19" t="s">
        <v>154</v>
      </c>
      <c r="BM145" s="214" t="s">
        <v>213</v>
      </c>
    </row>
    <row r="146" spans="1:47" s="2" customFormat="1" ht="12">
      <c r="A146" s="40"/>
      <c r="B146" s="41"/>
      <c r="C146" s="42"/>
      <c r="D146" s="216" t="s">
        <v>156</v>
      </c>
      <c r="E146" s="42"/>
      <c r="F146" s="217" t="s">
        <v>214</v>
      </c>
      <c r="G146" s="42"/>
      <c r="H146" s="42"/>
      <c r="I146" s="218"/>
      <c r="J146" s="42"/>
      <c r="K146" s="42"/>
      <c r="L146" s="46"/>
      <c r="M146" s="219"/>
      <c r="N146" s="220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156</v>
      </c>
      <c r="AU146" s="19" t="s">
        <v>83</v>
      </c>
    </row>
    <row r="147" spans="1:51" s="13" customFormat="1" ht="12">
      <c r="A147" s="13"/>
      <c r="B147" s="221"/>
      <c r="C147" s="222"/>
      <c r="D147" s="216" t="s">
        <v>163</v>
      </c>
      <c r="E147" s="223" t="s">
        <v>19</v>
      </c>
      <c r="F147" s="224" t="s">
        <v>215</v>
      </c>
      <c r="G147" s="222"/>
      <c r="H147" s="223" t="s">
        <v>19</v>
      </c>
      <c r="I147" s="225"/>
      <c r="J147" s="222"/>
      <c r="K147" s="222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163</v>
      </c>
      <c r="AU147" s="230" t="s">
        <v>83</v>
      </c>
      <c r="AV147" s="13" t="s">
        <v>81</v>
      </c>
      <c r="AW147" s="13" t="s">
        <v>34</v>
      </c>
      <c r="AX147" s="13" t="s">
        <v>73</v>
      </c>
      <c r="AY147" s="230" t="s">
        <v>148</v>
      </c>
    </row>
    <row r="148" spans="1:51" s="14" customFormat="1" ht="12">
      <c r="A148" s="14"/>
      <c r="B148" s="231"/>
      <c r="C148" s="232"/>
      <c r="D148" s="216" t="s">
        <v>163</v>
      </c>
      <c r="E148" s="233" t="s">
        <v>19</v>
      </c>
      <c r="F148" s="234" t="s">
        <v>216</v>
      </c>
      <c r="G148" s="232"/>
      <c r="H148" s="235">
        <v>67.709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163</v>
      </c>
      <c r="AU148" s="241" t="s">
        <v>83</v>
      </c>
      <c r="AV148" s="14" t="s">
        <v>83</v>
      </c>
      <c r="AW148" s="14" t="s">
        <v>34</v>
      </c>
      <c r="AX148" s="14" t="s">
        <v>81</v>
      </c>
      <c r="AY148" s="241" t="s">
        <v>148</v>
      </c>
    </row>
    <row r="149" spans="1:65" s="2" customFormat="1" ht="16.5" customHeight="1">
      <c r="A149" s="40"/>
      <c r="B149" s="41"/>
      <c r="C149" s="203" t="s">
        <v>217</v>
      </c>
      <c r="D149" s="203" t="s">
        <v>150</v>
      </c>
      <c r="E149" s="204" t="s">
        <v>218</v>
      </c>
      <c r="F149" s="205" t="s">
        <v>219</v>
      </c>
      <c r="G149" s="206" t="s">
        <v>159</v>
      </c>
      <c r="H149" s="207">
        <v>67.709</v>
      </c>
      <c r="I149" s="208"/>
      <c r="J149" s="209">
        <f>ROUND(I149*H149,2)</f>
        <v>0</v>
      </c>
      <c r="K149" s="205" t="s">
        <v>160</v>
      </c>
      <c r="L149" s="46"/>
      <c r="M149" s="210" t="s">
        <v>19</v>
      </c>
      <c r="N149" s="211" t="s">
        <v>44</v>
      </c>
      <c r="O149" s="86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4" t="s">
        <v>154</v>
      </c>
      <c r="AT149" s="214" t="s">
        <v>150</v>
      </c>
      <c r="AU149" s="214" t="s">
        <v>83</v>
      </c>
      <c r="AY149" s="19" t="s">
        <v>148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9" t="s">
        <v>81</v>
      </c>
      <c r="BK149" s="215">
        <f>ROUND(I149*H149,2)</f>
        <v>0</v>
      </c>
      <c r="BL149" s="19" t="s">
        <v>154</v>
      </c>
      <c r="BM149" s="214" t="s">
        <v>220</v>
      </c>
    </row>
    <row r="150" spans="1:47" s="2" customFormat="1" ht="12">
      <c r="A150" s="40"/>
      <c r="B150" s="41"/>
      <c r="C150" s="42"/>
      <c r="D150" s="216" t="s">
        <v>156</v>
      </c>
      <c r="E150" s="42"/>
      <c r="F150" s="217" t="s">
        <v>221</v>
      </c>
      <c r="G150" s="42"/>
      <c r="H150" s="42"/>
      <c r="I150" s="218"/>
      <c r="J150" s="42"/>
      <c r="K150" s="42"/>
      <c r="L150" s="46"/>
      <c r="M150" s="219"/>
      <c r="N150" s="220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156</v>
      </c>
      <c r="AU150" s="19" t="s">
        <v>83</v>
      </c>
    </row>
    <row r="151" spans="1:51" s="13" customFormat="1" ht="12">
      <c r="A151" s="13"/>
      <c r="B151" s="221"/>
      <c r="C151" s="222"/>
      <c r="D151" s="216" t="s">
        <v>163</v>
      </c>
      <c r="E151" s="223" t="s">
        <v>19</v>
      </c>
      <c r="F151" s="224" t="s">
        <v>222</v>
      </c>
      <c r="G151" s="222"/>
      <c r="H151" s="223" t="s">
        <v>19</v>
      </c>
      <c r="I151" s="225"/>
      <c r="J151" s="222"/>
      <c r="K151" s="222"/>
      <c r="L151" s="226"/>
      <c r="M151" s="227"/>
      <c r="N151" s="228"/>
      <c r="O151" s="228"/>
      <c r="P151" s="228"/>
      <c r="Q151" s="228"/>
      <c r="R151" s="228"/>
      <c r="S151" s="228"/>
      <c r="T151" s="22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0" t="s">
        <v>163</v>
      </c>
      <c r="AU151" s="230" t="s">
        <v>83</v>
      </c>
      <c r="AV151" s="13" t="s">
        <v>81</v>
      </c>
      <c r="AW151" s="13" t="s">
        <v>34</v>
      </c>
      <c r="AX151" s="13" t="s">
        <v>73</v>
      </c>
      <c r="AY151" s="230" t="s">
        <v>148</v>
      </c>
    </row>
    <row r="152" spans="1:51" s="14" customFormat="1" ht="12">
      <c r="A152" s="14"/>
      <c r="B152" s="231"/>
      <c r="C152" s="232"/>
      <c r="D152" s="216" t="s">
        <v>163</v>
      </c>
      <c r="E152" s="233" t="s">
        <v>19</v>
      </c>
      <c r="F152" s="234" t="s">
        <v>216</v>
      </c>
      <c r="G152" s="232"/>
      <c r="H152" s="235">
        <v>67.709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1" t="s">
        <v>163</v>
      </c>
      <c r="AU152" s="241" t="s">
        <v>83</v>
      </c>
      <c r="AV152" s="14" t="s">
        <v>83</v>
      </c>
      <c r="AW152" s="14" t="s">
        <v>34</v>
      </c>
      <c r="AX152" s="14" t="s">
        <v>81</v>
      </c>
      <c r="AY152" s="241" t="s">
        <v>148</v>
      </c>
    </row>
    <row r="153" spans="1:65" s="2" customFormat="1" ht="24.15" customHeight="1">
      <c r="A153" s="40"/>
      <c r="B153" s="41"/>
      <c r="C153" s="203" t="s">
        <v>223</v>
      </c>
      <c r="D153" s="203" t="s">
        <v>150</v>
      </c>
      <c r="E153" s="204" t="s">
        <v>224</v>
      </c>
      <c r="F153" s="205" t="s">
        <v>225</v>
      </c>
      <c r="G153" s="206" t="s">
        <v>159</v>
      </c>
      <c r="H153" s="207">
        <v>338.545</v>
      </c>
      <c r="I153" s="208"/>
      <c r="J153" s="209">
        <f>ROUND(I153*H153,2)</f>
        <v>0</v>
      </c>
      <c r="K153" s="205" t="s">
        <v>160</v>
      </c>
      <c r="L153" s="46"/>
      <c r="M153" s="210" t="s">
        <v>19</v>
      </c>
      <c r="N153" s="211" t="s">
        <v>44</v>
      </c>
      <c r="O153" s="86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4" t="s">
        <v>154</v>
      </c>
      <c r="AT153" s="214" t="s">
        <v>150</v>
      </c>
      <c r="AU153" s="214" t="s">
        <v>83</v>
      </c>
      <c r="AY153" s="19" t="s">
        <v>148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9" t="s">
        <v>81</v>
      </c>
      <c r="BK153" s="215">
        <f>ROUND(I153*H153,2)</f>
        <v>0</v>
      </c>
      <c r="BL153" s="19" t="s">
        <v>154</v>
      </c>
      <c r="BM153" s="214" t="s">
        <v>226</v>
      </c>
    </row>
    <row r="154" spans="1:47" s="2" customFormat="1" ht="12">
      <c r="A154" s="40"/>
      <c r="B154" s="41"/>
      <c r="C154" s="42"/>
      <c r="D154" s="216" t="s">
        <v>156</v>
      </c>
      <c r="E154" s="42"/>
      <c r="F154" s="217" t="s">
        <v>227</v>
      </c>
      <c r="G154" s="42"/>
      <c r="H154" s="42"/>
      <c r="I154" s="218"/>
      <c r="J154" s="42"/>
      <c r="K154" s="42"/>
      <c r="L154" s="46"/>
      <c r="M154" s="219"/>
      <c r="N154" s="220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156</v>
      </c>
      <c r="AU154" s="19" t="s">
        <v>83</v>
      </c>
    </row>
    <row r="155" spans="1:51" s="14" customFormat="1" ht="12">
      <c r="A155" s="14"/>
      <c r="B155" s="231"/>
      <c r="C155" s="232"/>
      <c r="D155" s="216" t="s">
        <v>163</v>
      </c>
      <c r="E155" s="233" t="s">
        <v>19</v>
      </c>
      <c r="F155" s="234" t="s">
        <v>228</v>
      </c>
      <c r="G155" s="232"/>
      <c r="H155" s="235">
        <v>338.545</v>
      </c>
      <c r="I155" s="236"/>
      <c r="J155" s="232"/>
      <c r="K155" s="232"/>
      <c r="L155" s="237"/>
      <c r="M155" s="238"/>
      <c r="N155" s="239"/>
      <c r="O155" s="239"/>
      <c r="P155" s="239"/>
      <c r="Q155" s="239"/>
      <c r="R155" s="239"/>
      <c r="S155" s="239"/>
      <c r="T155" s="240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1" t="s">
        <v>163</v>
      </c>
      <c r="AU155" s="241" t="s">
        <v>83</v>
      </c>
      <c r="AV155" s="14" t="s">
        <v>83</v>
      </c>
      <c r="AW155" s="14" t="s">
        <v>34</v>
      </c>
      <c r="AX155" s="14" t="s">
        <v>81</v>
      </c>
      <c r="AY155" s="241" t="s">
        <v>148</v>
      </c>
    </row>
    <row r="156" spans="1:65" s="2" customFormat="1" ht="16.5" customHeight="1">
      <c r="A156" s="40"/>
      <c r="B156" s="41"/>
      <c r="C156" s="203" t="s">
        <v>229</v>
      </c>
      <c r="D156" s="203" t="s">
        <v>150</v>
      </c>
      <c r="E156" s="204" t="s">
        <v>230</v>
      </c>
      <c r="F156" s="205" t="s">
        <v>231</v>
      </c>
      <c r="G156" s="206" t="s">
        <v>232</v>
      </c>
      <c r="H156" s="207">
        <v>135.418</v>
      </c>
      <c r="I156" s="208"/>
      <c r="J156" s="209">
        <f>ROUND(I156*H156,2)</f>
        <v>0</v>
      </c>
      <c r="K156" s="205" t="s">
        <v>160</v>
      </c>
      <c r="L156" s="46"/>
      <c r="M156" s="210" t="s">
        <v>19</v>
      </c>
      <c r="N156" s="211" t="s">
        <v>44</v>
      </c>
      <c r="O156" s="86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4" t="s">
        <v>154</v>
      </c>
      <c r="AT156" s="214" t="s">
        <v>150</v>
      </c>
      <c r="AU156" s="214" t="s">
        <v>83</v>
      </c>
      <c r="AY156" s="19" t="s">
        <v>148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9" t="s">
        <v>81</v>
      </c>
      <c r="BK156" s="215">
        <f>ROUND(I156*H156,2)</f>
        <v>0</v>
      </c>
      <c r="BL156" s="19" t="s">
        <v>154</v>
      </c>
      <c r="BM156" s="214" t="s">
        <v>233</v>
      </c>
    </row>
    <row r="157" spans="1:47" s="2" customFormat="1" ht="12">
      <c r="A157" s="40"/>
      <c r="B157" s="41"/>
      <c r="C157" s="42"/>
      <c r="D157" s="216" t="s">
        <v>156</v>
      </c>
      <c r="E157" s="42"/>
      <c r="F157" s="217" t="s">
        <v>234</v>
      </c>
      <c r="G157" s="42"/>
      <c r="H157" s="42"/>
      <c r="I157" s="218"/>
      <c r="J157" s="42"/>
      <c r="K157" s="42"/>
      <c r="L157" s="46"/>
      <c r="M157" s="219"/>
      <c r="N157" s="220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156</v>
      </c>
      <c r="AU157" s="19" t="s">
        <v>83</v>
      </c>
    </row>
    <row r="158" spans="1:51" s="14" customFormat="1" ht="12">
      <c r="A158" s="14"/>
      <c r="B158" s="231"/>
      <c r="C158" s="232"/>
      <c r="D158" s="216" t="s">
        <v>163</v>
      </c>
      <c r="E158" s="233" t="s">
        <v>19</v>
      </c>
      <c r="F158" s="234" t="s">
        <v>235</v>
      </c>
      <c r="G158" s="232"/>
      <c r="H158" s="235">
        <v>135.418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1" t="s">
        <v>163</v>
      </c>
      <c r="AU158" s="241" t="s">
        <v>83</v>
      </c>
      <c r="AV158" s="14" t="s">
        <v>83</v>
      </c>
      <c r="AW158" s="14" t="s">
        <v>34</v>
      </c>
      <c r="AX158" s="14" t="s">
        <v>81</v>
      </c>
      <c r="AY158" s="241" t="s">
        <v>148</v>
      </c>
    </row>
    <row r="159" spans="1:65" s="2" customFormat="1" ht="16.5" customHeight="1">
      <c r="A159" s="40"/>
      <c r="B159" s="41"/>
      <c r="C159" s="203" t="s">
        <v>236</v>
      </c>
      <c r="D159" s="203" t="s">
        <v>150</v>
      </c>
      <c r="E159" s="204" t="s">
        <v>237</v>
      </c>
      <c r="F159" s="205" t="s">
        <v>238</v>
      </c>
      <c r="G159" s="206" t="s">
        <v>239</v>
      </c>
      <c r="H159" s="207">
        <v>280</v>
      </c>
      <c r="I159" s="208"/>
      <c r="J159" s="209">
        <f>ROUND(I159*H159,2)</f>
        <v>0</v>
      </c>
      <c r="K159" s="205" t="s">
        <v>160</v>
      </c>
      <c r="L159" s="46"/>
      <c r="M159" s="210" t="s">
        <v>19</v>
      </c>
      <c r="N159" s="211" t="s">
        <v>44</v>
      </c>
      <c r="O159" s="86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4" t="s">
        <v>154</v>
      </c>
      <c r="AT159" s="214" t="s">
        <v>150</v>
      </c>
      <c r="AU159" s="214" t="s">
        <v>83</v>
      </c>
      <c r="AY159" s="19" t="s">
        <v>148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9" t="s">
        <v>81</v>
      </c>
      <c r="BK159" s="215">
        <f>ROUND(I159*H159,2)</f>
        <v>0</v>
      </c>
      <c r="BL159" s="19" t="s">
        <v>154</v>
      </c>
      <c r="BM159" s="214" t="s">
        <v>240</v>
      </c>
    </row>
    <row r="160" spans="1:47" s="2" customFormat="1" ht="12">
      <c r="A160" s="40"/>
      <c r="B160" s="41"/>
      <c r="C160" s="42"/>
      <c r="D160" s="216" t="s">
        <v>156</v>
      </c>
      <c r="E160" s="42"/>
      <c r="F160" s="217" t="s">
        <v>241</v>
      </c>
      <c r="G160" s="42"/>
      <c r="H160" s="42"/>
      <c r="I160" s="218"/>
      <c r="J160" s="42"/>
      <c r="K160" s="42"/>
      <c r="L160" s="46"/>
      <c r="M160" s="219"/>
      <c r="N160" s="220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156</v>
      </c>
      <c r="AU160" s="19" t="s">
        <v>83</v>
      </c>
    </row>
    <row r="161" spans="1:65" s="2" customFormat="1" ht="16.5" customHeight="1">
      <c r="A161" s="40"/>
      <c r="B161" s="41"/>
      <c r="C161" s="264" t="s">
        <v>242</v>
      </c>
      <c r="D161" s="264" t="s">
        <v>243</v>
      </c>
      <c r="E161" s="265" t="s">
        <v>244</v>
      </c>
      <c r="F161" s="266" t="s">
        <v>245</v>
      </c>
      <c r="G161" s="267" t="s">
        <v>232</v>
      </c>
      <c r="H161" s="268">
        <v>100.8</v>
      </c>
      <c r="I161" s="269"/>
      <c r="J161" s="270">
        <f>ROUND(I161*H161,2)</f>
        <v>0</v>
      </c>
      <c r="K161" s="266" t="s">
        <v>160</v>
      </c>
      <c r="L161" s="271"/>
      <c r="M161" s="272" t="s">
        <v>19</v>
      </c>
      <c r="N161" s="273" t="s">
        <v>44</v>
      </c>
      <c r="O161" s="86"/>
      <c r="P161" s="212">
        <f>O161*H161</f>
        <v>0</v>
      </c>
      <c r="Q161" s="212">
        <v>1</v>
      </c>
      <c r="R161" s="212">
        <f>Q161*H161</f>
        <v>100.8</v>
      </c>
      <c r="S161" s="212">
        <v>0</v>
      </c>
      <c r="T161" s="213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4" t="s">
        <v>210</v>
      </c>
      <c r="AT161" s="214" t="s">
        <v>243</v>
      </c>
      <c r="AU161" s="214" t="s">
        <v>83</v>
      </c>
      <c r="AY161" s="19" t="s">
        <v>148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19" t="s">
        <v>81</v>
      </c>
      <c r="BK161" s="215">
        <f>ROUND(I161*H161,2)</f>
        <v>0</v>
      </c>
      <c r="BL161" s="19" t="s">
        <v>154</v>
      </c>
      <c r="BM161" s="214" t="s">
        <v>246</v>
      </c>
    </row>
    <row r="162" spans="1:47" s="2" customFormat="1" ht="12">
      <c r="A162" s="40"/>
      <c r="B162" s="41"/>
      <c r="C162" s="42"/>
      <c r="D162" s="216" t="s">
        <v>156</v>
      </c>
      <c r="E162" s="42"/>
      <c r="F162" s="217" t="s">
        <v>245</v>
      </c>
      <c r="G162" s="42"/>
      <c r="H162" s="42"/>
      <c r="I162" s="218"/>
      <c r="J162" s="42"/>
      <c r="K162" s="42"/>
      <c r="L162" s="46"/>
      <c r="M162" s="219"/>
      <c r="N162" s="220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156</v>
      </c>
      <c r="AU162" s="19" t="s">
        <v>83</v>
      </c>
    </row>
    <row r="163" spans="1:51" s="14" customFormat="1" ht="12">
      <c r="A163" s="14"/>
      <c r="B163" s="231"/>
      <c r="C163" s="232"/>
      <c r="D163" s="216" t="s">
        <v>163</v>
      </c>
      <c r="E163" s="233" t="s">
        <v>19</v>
      </c>
      <c r="F163" s="234" t="s">
        <v>247</v>
      </c>
      <c r="G163" s="232"/>
      <c r="H163" s="235">
        <v>100.8</v>
      </c>
      <c r="I163" s="236"/>
      <c r="J163" s="232"/>
      <c r="K163" s="232"/>
      <c r="L163" s="237"/>
      <c r="M163" s="238"/>
      <c r="N163" s="239"/>
      <c r="O163" s="239"/>
      <c r="P163" s="239"/>
      <c r="Q163" s="239"/>
      <c r="R163" s="239"/>
      <c r="S163" s="239"/>
      <c r="T163" s="24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1" t="s">
        <v>163</v>
      </c>
      <c r="AU163" s="241" t="s">
        <v>83</v>
      </c>
      <c r="AV163" s="14" t="s">
        <v>83</v>
      </c>
      <c r="AW163" s="14" t="s">
        <v>34</v>
      </c>
      <c r="AX163" s="14" t="s">
        <v>81</v>
      </c>
      <c r="AY163" s="241" t="s">
        <v>148</v>
      </c>
    </row>
    <row r="164" spans="1:65" s="2" customFormat="1" ht="16.5" customHeight="1">
      <c r="A164" s="40"/>
      <c r="B164" s="41"/>
      <c r="C164" s="203" t="s">
        <v>248</v>
      </c>
      <c r="D164" s="203" t="s">
        <v>150</v>
      </c>
      <c r="E164" s="204" t="s">
        <v>249</v>
      </c>
      <c r="F164" s="205" t="s">
        <v>250</v>
      </c>
      <c r="G164" s="206" t="s">
        <v>239</v>
      </c>
      <c r="H164" s="207">
        <v>280</v>
      </c>
      <c r="I164" s="208"/>
      <c r="J164" s="209">
        <f>ROUND(I164*H164,2)</f>
        <v>0</v>
      </c>
      <c r="K164" s="205" t="s">
        <v>19</v>
      </c>
      <c r="L164" s="46"/>
      <c r="M164" s="210" t="s">
        <v>19</v>
      </c>
      <c r="N164" s="211" t="s">
        <v>44</v>
      </c>
      <c r="O164" s="86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4" t="s">
        <v>154</v>
      </c>
      <c r="AT164" s="214" t="s">
        <v>150</v>
      </c>
      <c r="AU164" s="214" t="s">
        <v>83</v>
      </c>
      <c r="AY164" s="19" t="s">
        <v>148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9" t="s">
        <v>81</v>
      </c>
      <c r="BK164" s="215">
        <f>ROUND(I164*H164,2)</f>
        <v>0</v>
      </c>
      <c r="BL164" s="19" t="s">
        <v>154</v>
      </c>
      <c r="BM164" s="214" t="s">
        <v>251</v>
      </c>
    </row>
    <row r="165" spans="1:47" s="2" customFormat="1" ht="12">
      <c r="A165" s="40"/>
      <c r="B165" s="41"/>
      <c r="C165" s="42"/>
      <c r="D165" s="216" t="s">
        <v>156</v>
      </c>
      <c r="E165" s="42"/>
      <c r="F165" s="217" t="s">
        <v>250</v>
      </c>
      <c r="G165" s="42"/>
      <c r="H165" s="42"/>
      <c r="I165" s="218"/>
      <c r="J165" s="42"/>
      <c r="K165" s="42"/>
      <c r="L165" s="46"/>
      <c r="M165" s="219"/>
      <c r="N165" s="220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156</v>
      </c>
      <c r="AU165" s="19" t="s">
        <v>83</v>
      </c>
    </row>
    <row r="166" spans="1:65" s="2" customFormat="1" ht="16.5" customHeight="1">
      <c r="A166" s="40"/>
      <c r="B166" s="41"/>
      <c r="C166" s="203" t="s">
        <v>8</v>
      </c>
      <c r="D166" s="203" t="s">
        <v>150</v>
      </c>
      <c r="E166" s="204" t="s">
        <v>252</v>
      </c>
      <c r="F166" s="205" t="s">
        <v>253</v>
      </c>
      <c r="G166" s="206" t="s">
        <v>153</v>
      </c>
      <c r="H166" s="207">
        <v>1</v>
      </c>
      <c r="I166" s="208"/>
      <c r="J166" s="209">
        <f>ROUND(I166*H166,2)</f>
        <v>0</v>
      </c>
      <c r="K166" s="205" t="s">
        <v>19</v>
      </c>
      <c r="L166" s="46"/>
      <c r="M166" s="210" t="s">
        <v>19</v>
      </c>
      <c r="N166" s="211" t="s">
        <v>44</v>
      </c>
      <c r="O166" s="86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4" t="s">
        <v>154</v>
      </c>
      <c r="AT166" s="214" t="s">
        <v>150</v>
      </c>
      <c r="AU166" s="214" t="s">
        <v>83</v>
      </c>
      <c r="AY166" s="19" t="s">
        <v>148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9" t="s">
        <v>81</v>
      </c>
      <c r="BK166" s="215">
        <f>ROUND(I166*H166,2)</f>
        <v>0</v>
      </c>
      <c r="BL166" s="19" t="s">
        <v>154</v>
      </c>
      <c r="BM166" s="214" t="s">
        <v>254</v>
      </c>
    </row>
    <row r="167" spans="1:51" s="13" customFormat="1" ht="12">
      <c r="A167" s="13"/>
      <c r="B167" s="221"/>
      <c r="C167" s="222"/>
      <c r="D167" s="216" t="s">
        <v>163</v>
      </c>
      <c r="E167" s="223" t="s">
        <v>19</v>
      </c>
      <c r="F167" s="224" t="s">
        <v>255</v>
      </c>
      <c r="G167" s="222"/>
      <c r="H167" s="223" t="s">
        <v>19</v>
      </c>
      <c r="I167" s="225"/>
      <c r="J167" s="222"/>
      <c r="K167" s="222"/>
      <c r="L167" s="226"/>
      <c r="M167" s="227"/>
      <c r="N167" s="228"/>
      <c r="O167" s="228"/>
      <c r="P167" s="228"/>
      <c r="Q167" s="228"/>
      <c r="R167" s="228"/>
      <c r="S167" s="228"/>
      <c r="T167" s="22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0" t="s">
        <v>163</v>
      </c>
      <c r="AU167" s="230" t="s">
        <v>83</v>
      </c>
      <c r="AV167" s="13" t="s">
        <v>81</v>
      </c>
      <c r="AW167" s="13" t="s">
        <v>34</v>
      </c>
      <c r="AX167" s="13" t="s">
        <v>73</v>
      </c>
      <c r="AY167" s="230" t="s">
        <v>148</v>
      </c>
    </row>
    <row r="168" spans="1:51" s="13" customFormat="1" ht="12">
      <c r="A168" s="13"/>
      <c r="B168" s="221"/>
      <c r="C168" s="222"/>
      <c r="D168" s="216" t="s">
        <v>163</v>
      </c>
      <c r="E168" s="223" t="s">
        <v>19</v>
      </c>
      <c r="F168" s="224" t="s">
        <v>256</v>
      </c>
      <c r="G168" s="222"/>
      <c r="H168" s="223" t="s">
        <v>19</v>
      </c>
      <c r="I168" s="225"/>
      <c r="J168" s="222"/>
      <c r="K168" s="222"/>
      <c r="L168" s="226"/>
      <c r="M168" s="227"/>
      <c r="N168" s="228"/>
      <c r="O168" s="228"/>
      <c r="P168" s="228"/>
      <c r="Q168" s="228"/>
      <c r="R168" s="228"/>
      <c r="S168" s="228"/>
      <c r="T168" s="22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0" t="s">
        <v>163</v>
      </c>
      <c r="AU168" s="230" t="s">
        <v>83</v>
      </c>
      <c r="AV168" s="13" t="s">
        <v>81</v>
      </c>
      <c r="AW168" s="13" t="s">
        <v>34</v>
      </c>
      <c r="AX168" s="13" t="s">
        <v>73</v>
      </c>
      <c r="AY168" s="230" t="s">
        <v>148</v>
      </c>
    </row>
    <row r="169" spans="1:51" s="13" customFormat="1" ht="12">
      <c r="A169" s="13"/>
      <c r="B169" s="221"/>
      <c r="C169" s="222"/>
      <c r="D169" s="216" t="s">
        <v>163</v>
      </c>
      <c r="E169" s="223" t="s">
        <v>19</v>
      </c>
      <c r="F169" s="224" t="s">
        <v>257</v>
      </c>
      <c r="G169" s="222"/>
      <c r="H169" s="223" t="s">
        <v>19</v>
      </c>
      <c r="I169" s="225"/>
      <c r="J169" s="222"/>
      <c r="K169" s="222"/>
      <c r="L169" s="226"/>
      <c r="M169" s="227"/>
      <c r="N169" s="228"/>
      <c r="O169" s="228"/>
      <c r="P169" s="228"/>
      <c r="Q169" s="228"/>
      <c r="R169" s="228"/>
      <c r="S169" s="228"/>
      <c r="T169" s="22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0" t="s">
        <v>163</v>
      </c>
      <c r="AU169" s="230" t="s">
        <v>83</v>
      </c>
      <c r="AV169" s="13" t="s">
        <v>81</v>
      </c>
      <c r="AW169" s="13" t="s">
        <v>34</v>
      </c>
      <c r="AX169" s="13" t="s">
        <v>73</v>
      </c>
      <c r="AY169" s="230" t="s">
        <v>148</v>
      </c>
    </row>
    <row r="170" spans="1:51" s="13" customFormat="1" ht="12">
      <c r="A170" s="13"/>
      <c r="B170" s="221"/>
      <c r="C170" s="222"/>
      <c r="D170" s="216" t="s">
        <v>163</v>
      </c>
      <c r="E170" s="223" t="s">
        <v>19</v>
      </c>
      <c r="F170" s="224" t="s">
        <v>258</v>
      </c>
      <c r="G170" s="222"/>
      <c r="H170" s="223" t="s">
        <v>19</v>
      </c>
      <c r="I170" s="225"/>
      <c r="J170" s="222"/>
      <c r="K170" s="222"/>
      <c r="L170" s="226"/>
      <c r="M170" s="227"/>
      <c r="N170" s="228"/>
      <c r="O170" s="228"/>
      <c r="P170" s="228"/>
      <c r="Q170" s="228"/>
      <c r="R170" s="228"/>
      <c r="S170" s="228"/>
      <c r="T170" s="22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0" t="s">
        <v>163</v>
      </c>
      <c r="AU170" s="230" t="s">
        <v>83</v>
      </c>
      <c r="AV170" s="13" t="s">
        <v>81</v>
      </c>
      <c r="AW170" s="13" t="s">
        <v>34</v>
      </c>
      <c r="AX170" s="13" t="s">
        <v>73</v>
      </c>
      <c r="AY170" s="230" t="s">
        <v>148</v>
      </c>
    </row>
    <row r="171" spans="1:51" s="14" customFormat="1" ht="12">
      <c r="A171" s="14"/>
      <c r="B171" s="231"/>
      <c r="C171" s="232"/>
      <c r="D171" s="216" t="s">
        <v>163</v>
      </c>
      <c r="E171" s="233" t="s">
        <v>19</v>
      </c>
      <c r="F171" s="234" t="s">
        <v>81</v>
      </c>
      <c r="G171" s="232"/>
      <c r="H171" s="235">
        <v>1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1" t="s">
        <v>163</v>
      </c>
      <c r="AU171" s="241" t="s">
        <v>83</v>
      </c>
      <c r="AV171" s="14" t="s">
        <v>83</v>
      </c>
      <c r="AW171" s="14" t="s">
        <v>34</v>
      </c>
      <c r="AX171" s="14" t="s">
        <v>81</v>
      </c>
      <c r="AY171" s="241" t="s">
        <v>148</v>
      </c>
    </row>
    <row r="172" spans="1:63" s="12" customFormat="1" ht="22.8" customHeight="1">
      <c r="A172" s="12"/>
      <c r="B172" s="187"/>
      <c r="C172" s="188"/>
      <c r="D172" s="189" t="s">
        <v>72</v>
      </c>
      <c r="E172" s="201" t="s">
        <v>100</v>
      </c>
      <c r="F172" s="201" t="s">
        <v>259</v>
      </c>
      <c r="G172" s="188"/>
      <c r="H172" s="188"/>
      <c r="I172" s="191"/>
      <c r="J172" s="202">
        <f>BK172</f>
        <v>0</v>
      </c>
      <c r="K172" s="188"/>
      <c r="L172" s="193"/>
      <c r="M172" s="194"/>
      <c r="N172" s="195"/>
      <c r="O172" s="195"/>
      <c r="P172" s="196">
        <f>SUM(P173:P193)</f>
        <v>0</v>
      </c>
      <c r="Q172" s="195"/>
      <c r="R172" s="196">
        <f>SUM(R173:R193)</f>
        <v>4.989564700000001</v>
      </c>
      <c r="S172" s="195"/>
      <c r="T172" s="197">
        <f>SUM(T173:T193)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198" t="s">
        <v>81</v>
      </c>
      <c r="AT172" s="199" t="s">
        <v>72</v>
      </c>
      <c r="AU172" s="199" t="s">
        <v>81</v>
      </c>
      <c r="AY172" s="198" t="s">
        <v>148</v>
      </c>
      <c r="BK172" s="200">
        <f>SUM(BK173:BK193)</f>
        <v>0</v>
      </c>
    </row>
    <row r="173" spans="1:65" s="2" customFormat="1" ht="16.5" customHeight="1">
      <c r="A173" s="40"/>
      <c r="B173" s="41"/>
      <c r="C173" s="203" t="s">
        <v>260</v>
      </c>
      <c r="D173" s="203" t="s">
        <v>150</v>
      </c>
      <c r="E173" s="204" t="s">
        <v>261</v>
      </c>
      <c r="F173" s="205" t="s">
        <v>262</v>
      </c>
      <c r="G173" s="206" t="s">
        <v>239</v>
      </c>
      <c r="H173" s="207">
        <v>15</v>
      </c>
      <c r="I173" s="208"/>
      <c r="J173" s="209">
        <f>ROUND(I173*H173,2)</f>
        <v>0</v>
      </c>
      <c r="K173" s="205" t="s">
        <v>160</v>
      </c>
      <c r="L173" s="46"/>
      <c r="M173" s="210" t="s">
        <v>19</v>
      </c>
      <c r="N173" s="211" t="s">
        <v>44</v>
      </c>
      <c r="O173" s="86"/>
      <c r="P173" s="212">
        <f>O173*H173</f>
        <v>0</v>
      </c>
      <c r="Q173" s="212">
        <v>0.17351</v>
      </c>
      <c r="R173" s="212">
        <f>Q173*H173</f>
        <v>2.60265</v>
      </c>
      <c r="S173" s="212">
        <v>0</v>
      </c>
      <c r="T173" s="213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4" t="s">
        <v>154</v>
      </c>
      <c r="AT173" s="214" t="s">
        <v>150</v>
      </c>
      <c r="AU173" s="214" t="s">
        <v>83</v>
      </c>
      <c r="AY173" s="19" t="s">
        <v>148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9" t="s">
        <v>81</v>
      </c>
      <c r="BK173" s="215">
        <f>ROUND(I173*H173,2)</f>
        <v>0</v>
      </c>
      <c r="BL173" s="19" t="s">
        <v>154</v>
      </c>
      <c r="BM173" s="214" t="s">
        <v>263</v>
      </c>
    </row>
    <row r="174" spans="1:47" s="2" customFormat="1" ht="12">
      <c r="A174" s="40"/>
      <c r="B174" s="41"/>
      <c r="C174" s="42"/>
      <c r="D174" s="216" t="s">
        <v>156</v>
      </c>
      <c r="E174" s="42"/>
      <c r="F174" s="217" t="s">
        <v>264</v>
      </c>
      <c r="G174" s="42"/>
      <c r="H174" s="42"/>
      <c r="I174" s="218"/>
      <c r="J174" s="42"/>
      <c r="K174" s="42"/>
      <c r="L174" s="46"/>
      <c r="M174" s="219"/>
      <c r="N174" s="220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156</v>
      </c>
      <c r="AU174" s="19" t="s">
        <v>83</v>
      </c>
    </row>
    <row r="175" spans="1:51" s="14" customFormat="1" ht="12">
      <c r="A175" s="14"/>
      <c r="B175" s="231"/>
      <c r="C175" s="232"/>
      <c r="D175" s="216" t="s">
        <v>163</v>
      </c>
      <c r="E175" s="233" t="s">
        <v>19</v>
      </c>
      <c r="F175" s="234" t="s">
        <v>265</v>
      </c>
      <c r="G175" s="232"/>
      <c r="H175" s="235">
        <v>15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1" t="s">
        <v>163</v>
      </c>
      <c r="AU175" s="241" t="s">
        <v>83</v>
      </c>
      <c r="AV175" s="14" t="s">
        <v>83</v>
      </c>
      <c r="AW175" s="14" t="s">
        <v>34</v>
      </c>
      <c r="AX175" s="14" t="s">
        <v>81</v>
      </c>
      <c r="AY175" s="241" t="s">
        <v>148</v>
      </c>
    </row>
    <row r="176" spans="1:65" s="2" customFormat="1" ht="24.15" customHeight="1">
      <c r="A176" s="40"/>
      <c r="B176" s="41"/>
      <c r="C176" s="203" t="s">
        <v>266</v>
      </c>
      <c r="D176" s="203" t="s">
        <v>150</v>
      </c>
      <c r="E176" s="204" t="s">
        <v>267</v>
      </c>
      <c r="F176" s="205" t="s">
        <v>268</v>
      </c>
      <c r="G176" s="206" t="s">
        <v>239</v>
      </c>
      <c r="H176" s="207">
        <v>14.51</v>
      </c>
      <c r="I176" s="208"/>
      <c r="J176" s="209">
        <f>ROUND(I176*H176,2)</f>
        <v>0</v>
      </c>
      <c r="K176" s="205" t="s">
        <v>160</v>
      </c>
      <c r="L176" s="46"/>
      <c r="M176" s="210" t="s">
        <v>19</v>
      </c>
      <c r="N176" s="211" t="s">
        <v>44</v>
      </c>
      <c r="O176" s="86"/>
      <c r="P176" s="212">
        <f>O176*H176</f>
        <v>0</v>
      </c>
      <c r="Q176" s="212">
        <v>0.14854</v>
      </c>
      <c r="R176" s="212">
        <f>Q176*H176</f>
        <v>2.1553154</v>
      </c>
      <c r="S176" s="212">
        <v>0</v>
      </c>
      <c r="T176" s="213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4" t="s">
        <v>154</v>
      </c>
      <c r="AT176" s="214" t="s">
        <v>150</v>
      </c>
      <c r="AU176" s="214" t="s">
        <v>83</v>
      </c>
      <c r="AY176" s="19" t="s">
        <v>148</v>
      </c>
      <c r="BE176" s="215">
        <f>IF(N176="základní",J176,0)</f>
        <v>0</v>
      </c>
      <c r="BF176" s="215">
        <f>IF(N176="snížená",J176,0)</f>
        <v>0</v>
      </c>
      <c r="BG176" s="215">
        <f>IF(N176="zákl. přenesená",J176,0)</f>
        <v>0</v>
      </c>
      <c r="BH176" s="215">
        <f>IF(N176="sníž. přenesená",J176,0)</f>
        <v>0</v>
      </c>
      <c r="BI176" s="215">
        <f>IF(N176="nulová",J176,0)</f>
        <v>0</v>
      </c>
      <c r="BJ176" s="19" t="s">
        <v>81</v>
      </c>
      <c r="BK176" s="215">
        <f>ROUND(I176*H176,2)</f>
        <v>0</v>
      </c>
      <c r="BL176" s="19" t="s">
        <v>154</v>
      </c>
      <c r="BM176" s="214" t="s">
        <v>269</v>
      </c>
    </row>
    <row r="177" spans="1:47" s="2" customFormat="1" ht="12">
      <c r="A177" s="40"/>
      <c r="B177" s="41"/>
      <c r="C177" s="42"/>
      <c r="D177" s="216" t="s">
        <v>156</v>
      </c>
      <c r="E177" s="42"/>
      <c r="F177" s="217" t="s">
        <v>270</v>
      </c>
      <c r="G177" s="42"/>
      <c r="H177" s="42"/>
      <c r="I177" s="218"/>
      <c r="J177" s="42"/>
      <c r="K177" s="42"/>
      <c r="L177" s="46"/>
      <c r="M177" s="219"/>
      <c r="N177" s="220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156</v>
      </c>
      <c r="AU177" s="19" t="s">
        <v>83</v>
      </c>
    </row>
    <row r="178" spans="1:51" s="13" customFormat="1" ht="12">
      <c r="A178" s="13"/>
      <c r="B178" s="221"/>
      <c r="C178" s="222"/>
      <c r="D178" s="216" t="s">
        <v>163</v>
      </c>
      <c r="E178" s="223" t="s">
        <v>19</v>
      </c>
      <c r="F178" s="224" t="s">
        <v>271</v>
      </c>
      <c r="G178" s="222"/>
      <c r="H178" s="223" t="s">
        <v>19</v>
      </c>
      <c r="I178" s="225"/>
      <c r="J178" s="222"/>
      <c r="K178" s="222"/>
      <c r="L178" s="226"/>
      <c r="M178" s="227"/>
      <c r="N178" s="228"/>
      <c r="O178" s="228"/>
      <c r="P178" s="228"/>
      <c r="Q178" s="228"/>
      <c r="R178" s="228"/>
      <c r="S178" s="228"/>
      <c r="T178" s="22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0" t="s">
        <v>163</v>
      </c>
      <c r="AU178" s="230" t="s">
        <v>83</v>
      </c>
      <c r="AV178" s="13" t="s">
        <v>81</v>
      </c>
      <c r="AW178" s="13" t="s">
        <v>34</v>
      </c>
      <c r="AX178" s="13" t="s">
        <v>73</v>
      </c>
      <c r="AY178" s="230" t="s">
        <v>148</v>
      </c>
    </row>
    <row r="179" spans="1:51" s="14" customFormat="1" ht="12">
      <c r="A179" s="14"/>
      <c r="B179" s="231"/>
      <c r="C179" s="232"/>
      <c r="D179" s="216" t="s">
        <v>163</v>
      </c>
      <c r="E179" s="233" t="s">
        <v>19</v>
      </c>
      <c r="F179" s="234" t="s">
        <v>272</v>
      </c>
      <c r="G179" s="232"/>
      <c r="H179" s="235">
        <v>14.51</v>
      </c>
      <c r="I179" s="236"/>
      <c r="J179" s="232"/>
      <c r="K179" s="232"/>
      <c r="L179" s="237"/>
      <c r="M179" s="238"/>
      <c r="N179" s="239"/>
      <c r="O179" s="239"/>
      <c r="P179" s="239"/>
      <c r="Q179" s="239"/>
      <c r="R179" s="239"/>
      <c r="S179" s="239"/>
      <c r="T179" s="24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1" t="s">
        <v>163</v>
      </c>
      <c r="AU179" s="241" t="s">
        <v>83</v>
      </c>
      <c r="AV179" s="14" t="s">
        <v>83</v>
      </c>
      <c r="AW179" s="14" t="s">
        <v>34</v>
      </c>
      <c r="AX179" s="14" t="s">
        <v>81</v>
      </c>
      <c r="AY179" s="241" t="s">
        <v>148</v>
      </c>
    </row>
    <row r="180" spans="1:65" s="2" customFormat="1" ht="16.5" customHeight="1">
      <c r="A180" s="40"/>
      <c r="B180" s="41"/>
      <c r="C180" s="203" t="s">
        <v>273</v>
      </c>
      <c r="D180" s="203" t="s">
        <v>150</v>
      </c>
      <c r="E180" s="204" t="s">
        <v>274</v>
      </c>
      <c r="F180" s="205" t="s">
        <v>275</v>
      </c>
      <c r="G180" s="206" t="s">
        <v>239</v>
      </c>
      <c r="H180" s="207">
        <v>3.34</v>
      </c>
      <c r="I180" s="208"/>
      <c r="J180" s="209">
        <f>ROUND(I180*H180,2)</f>
        <v>0</v>
      </c>
      <c r="K180" s="205" t="s">
        <v>160</v>
      </c>
      <c r="L180" s="46"/>
      <c r="M180" s="210" t="s">
        <v>19</v>
      </c>
      <c r="N180" s="211" t="s">
        <v>44</v>
      </c>
      <c r="O180" s="86"/>
      <c r="P180" s="212">
        <f>O180*H180</f>
        <v>0</v>
      </c>
      <c r="Q180" s="212">
        <v>0.05897</v>
      </c>
      <c r="R180" s="212">
        <f>Q180*H180</f>
        <v>0.1969598</v>
      </c>
      <c r="S180" s="212">
        <v>0</v>
      </c>
      <c r="T180" s="213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4" t="s">
        <v>154</v>
      </c>
      <c r="AT180" s="214" t="s">
        <v>150</v>
      </c>
      <c r="AU180" s="214" t="s">
        <v>83</v>
      </c>
      <c r="AY180" s="19" t="s">
        <v>148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9" t="s">
        <v>81</v>
      </c>
      <c r="BK180" s="215">
        <f>ROUND(I180*H180,2)</f>
        <v>0</v>
      </c>
      <c r="BL180" s="19" t="s">
        <v>154</v>
      </c>
      <c r="BM180" s="214" t="s">
        <v>276</v>
      </c>
    </row>
    <row r="181" spans="1:47" s="2" customFormat="1" ht="12">
      <c r="A181" s="40"/>
      <c r="B181" s="41"/>
      <c r="C181" s="42"/>
      <c r="D181" s="216" t="s">
        <v>156</v>
      </c>
      <c r="E181" s="42"/>
      <c r="F181" s="217" t="s">
        <v>277</v>
      </c>
      <c r="G181" s="42"/>
      <c r="H181" s="42"/>
      <c r="I181" s="218"/>
      <c r="J181" s="42"/>
      <c r="K181" s="42"/>
      <c r="L181" s="46"/>
      <c r="M181" s="219"/>
      <c r="N181" s="220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156</v>
      </c>
      <c r="AU181" s="19" t="s">
        <v>83</v>
      </c>
    </row>
    <row r="182" spans="1:51" s="13" customFormat="1" ht="12">
      <c r="A182" s="13"/>
      <c r="B182" s="221"/>
      <c r="C182" s="222"/>
      <c r="D182" s="216" t="s">
        <v>163</v>
      </c>
      <c r="E182" s="223" t="s">
        <v>19</v>
      </c>
      <c r="F182" s="224" t="s">
        <v>271</v>
      </c>
      <c r="G182" s="222"/>
      <c r="H182" s="223" t="s">
        <v>19</v>
      </c>
      <c r="I182" s="225"/>
      <c r="J182" s="222"/>
      <c r="K182" s="222"/>
      <c r="L182" s="226"/>
      <c r="M182" s="227"/>
      <c r="N182" s="228"/>
      <c r="O182" s="228"/>
      <c r="P182" s="228"/>
      <c r="Q182" s="228"/>
      <c r="R182" s="228"/>
      <c r="S182" s="228"/>
      <c r="T182" s="22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0" t="s">
        <v>163</v>
      </c>
      <c r="AU182" s="230" t="s">
        <v>83</v>
      </c>
      <c r="AV182" s="13" t="s">
        <v>81</v>
      </c>
      <c r="AW182" s="13" t="s">
        <v>34</v>
      </c>
      <c r="AX182" s="13" t="s">
        <v>73</v>
      </c>
      <c r="AY182" s="230" t="s">
        <v>148</v>
      </c>
    </row>
    <row r="183" spans="1:51" s="14" customFormat="1" ht="12">
      <c r="A183" s="14"/>
      <c r="B183" s="231"/>
      <c r="C183" s="232"/>
      <c r="D183" s="216" t="s">
        <v>163</v>
      </c>
      <c r="E183" s="233" t="s">
        <v>19</v>
      </c>
      <c r="F183" s="234" t="s">
        <v>278</v>
      </c>
      <c r="G183" s="232"/>
      <c r="H183" s="235">
        <v>3.34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1" t="s">
        <v>163</v>
      </c>
      <c r="AU183" s="241" t="s">
        <v>83</v>
      </c>
      <c r="AV183" s="14" t="s">
        <v>83</v>
      </c>
      <c r="AW183" s="14" t="s">
        <v>34</v>
      </c>
      <c r="AX183" s="14" t="s">
        <v>81</v>
      </c>
      <c r="AY183" s="241" t="s">
        <v>148</v>
      </c>
    </row>
    <row r="184" spans="1:65" s="2" customFormat="1" ht="16.5" customHeight="1">
      <c r="A184" s="40"/>
      <c r="B184" s="41"/>
      <c r="C184" s="203" t="s">
        <v>279</v>
      </c>
      <c r="D184" s="203" t="s">
        <v>150</v>
      </c>
      <c r="E184" s="204" t="s">
        <v>280</v>
      </c>
      <c r="F184" s="205" t="s">
        <v>281</v>
      </c>
      <c r="G184" s="206" t="s">
        <v>232</v>
      </c>
      <c r="H184" s="207">
        <v>0.015</v>
      </c>
      <c r="I184" s="208"/>
      <c r="J184" s="209">
        <f>ROUND(I184*H184,2)</f>
        <v>0</v>
      </c>
      <c r="K184" s="205" t="s">
        <v>160</v>
      </c>
      <c r="L184" s="46"/>
      <c r="M184" s="210" t="s">
        <v>19</v>
      </c>
      <c r="N184" s="211" t="s">
        <v>44</v>
      </c>
      <c r="O184" s="86"/>
      <c r="P184" s="212">
        <f>O184*H184</f>
        <v>0</v>
      </c>
      <c r="Q184" s="212">
        <v>0.01954</v>
      </c>
      <c r="R184" s="212">
        <f>Q184*H184</f>
        <v>0.00029309999999999997</v>
      </c>
      <c r="S184" s="212">
        <v>0</v>
      </c>
      <c r="T184" s="213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4" t="s">
        <v>154</v>
      </c>
      <c r="AT184" s="214" t="s">
        <v>150</v>
      </c>
      <c r="AU184" s="214" t="s">
        <v>83</v>
      </c>
      <c r="AY184" s="19" t="s">
        <v>148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9" t="s">
        <v>81</v>
      </c>
      <c r="BK184" s="215">
        <f>ROUND(I184*H184,2)</f>
        <v>0</v>
      </c>
      <c r="BL184" s="19" t="s">
        <v>154</v>
      </c>
      <c r="BM184" s="214" t="s">
        <v>282</v>
      </c>
    </row>
    <row r="185" spans="1:47" s="2" customFormat="1" ht="12">
      <c r="A185" s="40"/>
      <c r="B185" s="41"/>
      <c r="C185" s="42"/>
      <c r="D185" s="216" t="s">
        <v>156</v>
      </c>
      <c r="E185" s="42"/>
      <c r="F185" s="217" t="s">
        <v>283</v>
      </c>
      <c r="G185" s="42"/>
      <c r="H185" s="42"/>
      <c r="I185" s="218"/>
      <c r="J185" s="42"/>
      <c r="K185" s="42"/>
      <c r="L185" s="46"/>
      <c r="M185" s="219"/>
      <c r="N185" s="220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156</v>
      </c>
      <c r="AU185" s="19" t="s">
        <v>83</v>
      </c>
    </row>
    <row r="186" spans="1:51" s="13" customFormat="1" ht="12">
      <c r="A186" s="13"/>
      <c r="B186" s="221"/>
      <c r="C186" s="222"/>
      <c r="D186" s="216" t="s">
        <v>163</v>
      </c>
      <c r="E186" s="223" t="s">
        <v>19</v>
      </c>
      <c r="F186" s="224" t="s">
        <v>284</v>
      </c>
      <c r="G186" s="222"/>
      <c r="H186" s="223" t="s">
        <v>19</v>
      </c>
      <c r="I186" s="225"/>
      <c r="J186" s="222"/>
      <c r="K186" s="222"/>
      <c r="L186" s="226"/>
      <c r="M186" s="227"/>
      <c r="N186" s="228"/>
      <c r="O186" s="228"/>
      <c r="P186" s="228"/>
      <c r="Q186" s="228"/>
      <c r="R186" s="228"/>
      <c r="S186" s="228"/>
      <c r="T186" s="22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0" t="s">
        <v>163</v>
      </c>
      <c r="AU186" s="230" t="s">
        <v>83</v>
      </c>
      <c r="AV186" s="13" t="s">
        <v>81</v>
      </c>
      <c r="AW186" s="13" t="s">
        <v>34</v>
      </c>
      <c r="AX186" s="13" t="s">
        <v>73</v>
      </c>
      <c r="AY186" s="230" t="s">
        <v>148</v>
      </c>
    </row>
    <row r="187" spans="1:51" s="14" customFormat="1" ht="12">
      <c r="A187" s="14"/>
      <c r="B187" s="231"/>
      <c r="C187" s="232"/>
      <c r="D187" s="216" t="s">
        <v>163</v>
      </c>
      <c r="E187" s="233" t="s">
        <v>19</v>
      </c>
      <c r="F187" s="234" t="s">
        <v>285</v>
      </c>
      <c r="G187" s="232"/>
      <c r="H187" s="235">
        <v>0.015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1" t="s">
        <v>163</v>
      </c>
      <c r="AU187" s="241" t="s">
        <v>83</v>
      </c>
      <c r="AV187" s="14" t="s">
        <v>83</v>
      </c>
      <c r="AW187" s="14" t="s">
        <v>34</v>
      </c>
      <c r="AX187" s="14" t="s">
        <v>81</v>
      </c>
      <c r="AY187" s="241" t="s">
        <v>148</v>
      </c>
    </row>
    <row r="188" spans="1:65" s="2" customFormat="1" ht="16.5" customHeight="1">
      <c r="A188" s="40"/>
      <c r="B188" s="41"/>
      <c r="C188" s="264" t="s">
        <v>286</v>
      </c>
      <c r="D188" s="264" t="s">
        <v>243</v>
      </c>
      <c r="E188" s="265" t="s">
        <v>287</v>
      </c>
      <c r="F188" s="266" t="s">
        <v>288</v>
      </c>
      <c r="G188" s="267" t="s">
        <v>232</v>
      </c>
      <c r="H188" s="268">
        <v>0.015</v>
      </c>
      <c r="I188" s="269"/>
      <c r="J188" s="270">
        <f>ROUND(I188*H188,2)</f>
        <v>0</v>
      </c>
      <c r="K188" s="266" t="s">
        <v>160</v>
      </c>
      <c r="L188" s="271"/>
      <c r="M188" s="272" t="s">
        <v>19</v>
      </c>
      <c r="N188" s="273" t="s">
        <v>44</v>
      </c>
      <c r="O188" s="86"/>
      <c r="P188" s="212">
        <f>O188*H188</f>
        <v>0</v>
      </c>
      <c r="Q188" s="212">
        <v>1</v>
      </c>
      <c r="R188" s="212">
        <f>Q188*H188</f>
        <v>0.015</v>
      </c>
      <c r="S188" s="212">
        <v>0</v>
      </c>
      <c r="T188" s="213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4" t="s">
        <v>210</v>
      </c>
      <c r="AT188" s="214" t="s">
        <v>243</v>
      </c>
      <c r="AU188" s="214" t="s">
        <v>83</v>
      </c>
      <c r="AY188" s="19" t="s">
        <v>148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9" t="s">
        <v>81</v>
      </c>
      <c r="BK188" s="215">
        <f>ROUND(I188*H188,2)</f>
        <v>0</v>
      </c>
      <c r="BL188" s="19" t="s">
        <v>154</v>
      </c>
      <c r="BM188" s="214" t="s">
        <v>289</v>
      </c>
    </row>
    <row r="189" spans="1:47" s="2" customFormat="1" ht="12">
      <c r="A189" s="40"/>
      <c r="B189" s="41"/>
      <c r="C189" s="42"/>
      <c r="D189" s="216" t="s">
        <v>156</v>
      </c>
      <c r="E189" s="42"/>
      <c r="F189" s="217" t="s">
        <v>288</v>
      </c>
      <c r="G189" s="42"/>
      <c r="H189" s="42"/>
      <c r="I189" s="218"/>
      <c r="J189" s="42"/>
      <c r="K189" s="42"/>
      <c r="L189" s="46"/>
      <c r="M189" s="219"/>
      <c r="N189" s="220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156</v>
      </c>
      <c r="AU189" s="19" t="s">
        <v>83</v>
      </c>
    </row>
    <row r="190" spans="1:65" s="2" customFormat="1" ht="16.5" customHeight="1">
      <c r="A190" s="40"/>
      <c r="B190" s="41"/>
      <c r="C190" s="203" t="s">
        <v>7</v>
      </c>
      <c r="D190" s="203" t="s">
        <v>150</v>
      </c>
      <c r="E190" s="204" t="s">
        <v>290</v>
      </c>
      <c r="F190" s="205" t="s">
        <v>291</v>
      </c>
      <c r="G190" s="206" t="s">
        <v>239</v>
      </c>
      <c r="H190" s="207">
        <v>0.24</v>
      </c>
      <c r="I190" s="208"/>
      <c r="J190" s="209">
        <f>ROUND(I190*H190,2)</f>
        <v>0</v>
      </c>
      <c r="K190" s="205" t="s">
        <v>160</v>
      </c>
      <c r="L190" s="46"/>
      <c r="M190" s="210" t="s">
        <v>19</v>
      </c>
      <c r="N190" s="211" t="s">
        <v>44</v>
      </c>
      <c r="O190" s="86"/>
      <c r="P190" s="212">
        <f>O190*H190</f>
        <v>0</v>
      </c>
      <c r="Q190" s="212">
        <v>0.08061</v>
      </c>
      <c r="R190" s="212">
        <f>Q190*H190</f>
        <v>0.0193464</v>
      </c>
      <c r="S190" s="212">
        <v>0</v>
      </c>
      <c r="T190" s="213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4" t="s">
        <v>154</v>
      </c>
      <c r="AT190" s="214" t="s">
        <v>150</v>
      </c>
      <c r="AU190" s="214" t="s">
        <v>83</v>
      </c>
      <c r="AY190" s="19" t="s">
        <v>148</v>
      </c>
      <c r="BE190" s="215">
        <f>IF(N190="základní",J190,0)</f>
        <v>0</v>
      </c>
      <c r="BF190" s="215">
        <f>IF(N190="snížená",J190,0)</f>
        <v>0</v>
      </c>
      <c r="BG190" s="215">
        <f>IF(N190="zákl. přenesená",J190,0)</f>
        <v>0</v>
      </c>
      <c r="BH190" s="215">
        <f>IF(N190="sníž. přenesená",J190,0)</f>
        <v>0</v>
      </c>
      <c r="BI190" s="215">
        <f>IF(N190="nulová",J190,0)</f>
        <v>0</v>
      </c>
      <c r="BJ190" s="19" t="s">
        <v>81</v>
      </c>
      <c r="BK190" s="215">
        <f>ROUND(I190*H190,2)</f>
        <v>0</v>
      </c>
      <c r="BL190" s="19" t="s">
        <v>154</v>
      </c>
      <c r="BM190" s="214" t="s">
        <v>292</v>
      </c>
    </row>
    <row r="191" spans="1:47" s="2" customFormat="1" ht="12">
      <c r="A191" s="40"/>
      <c r="B191" s="41"/>
      <c r="C191" s="42"/>
      <c r="D191" s="216" t="s">
        <v>156</v>
      </c>
      <c r="E191" s="42"/>
      <c r="F191" s="217" t="s">
        <v>293</v>
      </c>
      <c r="G191" s="42"/>
      <c r="H191" s="42"/>
      <c r="I191" s="218"/>
      <c r="J191" s="42"/>
      <c r="K191" s="42"/>
      <c r="L191" s="46"/>
      <c r="M191" s="219"/>
      <c r="N191" s="220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156</v>
      </c>
      <c r="AU191" s="19" t="s">
        <v>83</v>
      </c>
    </row>
    <row r="192" spans="1:51" s="13" customFormat="1" ht="12">
      <c r="A192" s="13"/>
      <c r="B192" s="221"/>
      <c r="C192" s="222"/>
      <c r="D192" s="216" t="s">
        <v>163</v>
      </c>
      <c r="E192" s="223" t="s">
        <v>19</v>
      </c>
      <c r="F192" s="224" t="s">
        <v>294</v>
      </c>
      <c r="G192" s="222"/>
      <c r="H192" s="223" t="s">
        <v>19</v>
      </c>
      <c r="I192" s="225"/>
      <c r="J192" s="222"/>
      <c r="K192" s="222"/>
      <c r="L192" s="226"/>
      <c r="M192" s="227"/>
      <c r="N192" s="228"/>
      <c r="O192" s="228"/>
      <c r="P192" s="228"/>
      <c r="Q192" s="228"/>
      <c r="R192" s="228"/>
      <c r="S192" s="228"/>
      <c r="T192" s="22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0" t="s">
        <v>163</v>
      </c>
      <c r="AU192" s="230" t="s">
        <v>83</v>
      </c>
      <c r="AV192" s="13" t="s">
        <v>81</v>
      </c>
      <c r="AW192" s="13" t="s">
        <v>34</v>
      </c>
      <c r="AX192" s="13" t="s">
        <v>73</v>
      </c>
      <c r="AY192" s="230" t="s">
        <v>148</v>
      </c>
    </row>
    <row r="193" spans="1:51" s="14" customFormat="1" ht="12">
      <c r="A193" s="14"/>
      <c r="B193" s="231"/>
      <c r="C193" s="232"/>
      <c r="D193" s="216" t="s">
        <v>163</v>
      </c>
      <c r="E193" s="233" t="s">
        <v>19</v>
      </c>
      <c r="F193" s="234" t="s">
        <v>295</v>
      </c>
      <c r="G193" s="232"/>
      <c r="H193" s="235">
        <v>0.24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1" t="s">
        <v>163</v>
      </c>
      <c r="AU193" s="241" t="s">
        <v>83</v>
      </c>
      <c r="AV193" s="14" t="s">
        <v>83</v>
      </c>
      <c r="AW193" s="14" t="s">
        <v>34</v>
      </c>
      <c r="AX193" s="14" t="s">
        <v>81</v>
      </c>
      <c r="AY193" s="241" t="s">
        <v>148</v>
      </c>
    </row>
    <row r="194" spans="1:63" s="12" customFormat="1" ht="22.8" customHeight="1">
      <c r="A194" s="12"/>
      <c r="B194" s="187"/>
      <c r="C194" s="188"/>
      <c r="D194" s="189" t="s">
        <v>72</v>
      </c>
      <c r="E194" s="201" t="s">
        <v>296</v>
      </c>
      <c r="F194" s="201" t="s">
        <v>297</v>
      </c>
      <c r="G194" s="188"/>
      <c r="H194" s="188"/>
      <c r="I194" s="191"/>
      <c r="J194" s="202">
        <f>BK194</f>
        <v>0</v>
      </c>
      <c r="K194" s="188"/>
      <c r="L194" s="193"/>
      <c r="M194" s="194"/>
      <c r="N194" s="195"/>
      <c r="O194" s="195"/>
      <c r="P194" s="196">
        <f>SUM(P195:P213)</f>
        <v>0</v>
      </c>
      <c r="Q194" s="195"/>
      <c r="R194" s="196">
        <f>SUM(R195:R213)</f>
        <v>0.5345901399999999</v>
      </c>
      <c r="S194" s="195"/>
      <c r="T194" s="197">
        <f>SUM(T195:T213)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198" t="s">
        <v>81</v>
      </c>
      <c r="AT194" s="199" t="s">
        <v>72</v>
      </c>
      <c r="AU194" s="199" t="s">
        <v>81</v>
      </c>
      <c r="AY194" s="198" t="s">
        <v>148</v>
      </c>
      <c r="BK194" s="200">
        <f>SUM(BK195:BK213)</f>
        <v>0</v>
      </c>
    </row>
    <row r="195" spans="1:65" s="2" customFormat="1" ht="16.5" customHeight="1">
      <c r="A195" s="40"/>
      <c r="B195" s="41"/>
      <c r="C195" s="203" t="s">
        <v>298</v>
      </c>
      <c r="D195" s="203" t="s">
        <v>150</v>
      </c>
      <c r="E195" s="204" t="s">
        <v>299</v>
      </c>
      <c r="F195" s="205" t="s">
        <v>300</v>
      </c>
      <c r="G195" s="206" t="s">
        <v>239</v>
      </c>
      <c r="H195" s="207">
        <v>18.382</v>
      </c>
      <c r="I195" s="208"/>
      <c r="J195" s="209">
        <f>ROUND(I195*H195,2)</f>
        <v>0</v>
      </c>
      <c r="K195" s="205" t="s">
        <v>160</v>
      </c>
      <c r="L195" s="46"/>
      <c r="M195" s="210" t="s">
        <v>19</v>
      </c>
      <c r="N195" s="211" t="s">
        <v>44</v>
      </c>
      <c r="O195" s="86"/>
      <c r="P195" s="212">
        <f>O195*H195</f>
        <v>0</v>
      </c>
      <c r="Q195" s="212">
        <v>0.01313</v>
      </c>
      <c r="R195" s="212">
        <f>Q195*H195</f>
        <v>0.24135566</v>
      </c>
      <c r="S195" s="212">
        <v>0</v>
      </c>
      <c r="T195" s="213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4" t="s">
        <v>154</v>
      </c>
      <c r="AT195" s="214" t="s">
        <v>150</v>
      </c>
      <c r="AU195" s="214" t="s">
        <v>83</v>
      </c>
      <c r="AY195" s="19" t="s">
        <v>148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9" t="s">
        <v>81</v>
      </c>
      <c r="BK195" s="215">
        <f>ROUND(I195*H195,2)</f>
        <v>0</v>
      </c>
      <c r="BL195" s="19" t="s">
        <v>154</v>
      </c>
      <c r="BM195" s="214" t="s">
        <v>301</v>
      </c>
    </row>
    <row r="196" spans="1:47" s="2" customFormat="1" ht="12">
      <c r="A196" s="40"/>
      <c r="B196" s="41"/>
      <c r="C196" s="42"/>
      <c r="D196" s="216" t="s">
        <v>156</v>
      </c>
      <c r="E196" s="42"/>
      <c r="F196" s="217" t="s">
        <v>302</v>
      </c>
      <c r="G196" s="42"/>
      <c r="H196" s="42"/>
      <c r="I196" s="218"/>
      <c r="J196" s="42"/>
      <c r="K196" s="42"/>
      <c r="L196" s="46"/>
      <c r="M196" s="219"/>
      <c r="N196" s="220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156</v>
      </c>
      <c r="AU196" s="19" t="s">
        <v>83</v>
      </c>
    </row>
    <row r="197" spans="1:51" s="13" customFormat="1" ht="12">
      <c r="A197" s="13"/>
      <c r="B197" s="221"/>
      <c r="C197" s="222"/>
      <c r="D197" s="216" t="s">
        <v>163</v>
      </c>
      <c r="E197" s="223" t="s">
        <v>19</v>
      </c>
      <c r="F197" s="224" t="s">
        <v>271</v>
      </c>
      <c r="G197" s="222"/>
      <c r="H197" s="223" t="s">
        <v>19</v>
      </c>
      <c r="I197" s="225"/>
      <c r="J197" s="222"/>
      <c r="K197" s="222"/>
      <c r="L197" s="226"/>
      <c r="M197" s="227"/>
      <c r="N197" s="228"/>
      <c r="O197" s="228"/>
      <c r="P197" s="228"/>
      <c r="Q197" s="228"/>
      <c r="R197" s="228"/>
      <c r="S197" s="228"/>
      <c r="T197" s="229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0" t="s">
        <v>163</v>
      </c>
      <c r="AU197" s="230" t="s">
        <v>83</v>
      </c>
      <c r="AV197" s="13" t="s">
        <v>81</v>
      </c>
      <c r="AW197" s="13" t="s">
        <v>34</v>
      </c>
      <c r="AX197" s="13" t="s">
        <v>73</v>
      </c>
      <c r="AY197" s="230" t="s">
        <v>148</v>
      </c>
    </row>
    <row r="198" spans="1:51" s="14" customFormat="1" ht="12">
      <c r="A198" s="14"/>
      <c r="B198" s="231"/>
      <c r="C198" s="232"/>
      <c r="D198" s="216" t="s">
        <v>163</v>
      </c>
      <c r="E198" s="233" t="s">
        <v>19</v>
      </c>
      <c r="F198" s="234" t="s">
        <v>303</v>
      </c>
      <c r="G198" s="232"/>
      <c r="H198" s="235">
        <v>18.382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1" t="s">
        <v>163</v>
      </c>
      <c r="AU198" s="241" t="s">
        <v>83</v>
      </c>
      <c r="AV198" s="14" t="s">
        <v>83</v>
      </c>
      <c r="AW198" s="14" t="s">
        <v>34</v>
      </c>
      <c r="AX198" s="14" t="s">
        <v>81</v>
      </c>
      <c r="AY198" s="241" t="s">
        <v>148</v>
      </c>
    </row>
    <row r="199" spans="1:65" s="2" customFormat="1" ht="16.5" customHeight="1">
      <c r="A199" s="40"/>
      <c r="B199" s="41"/>
      <c r="C199" s="203" t="s">
        <v>304</v>
      </c>
      <c r="D199" s="203" t="s">
        <v>150</v>
      </c>
      <c r="E199" s="204" t="s">
        <v>305</v>
      </c>
      <c r="F199" s="205" t="s">
        <v>306</v>
      </c>
      <c r="G199" s="206" t="s">
        <v>239</v>
      </c>
      <c r="H199" s="207">
        <v>18.382</v>
      </c>
      <c r="I199" s="208"/>
      <c r="J199" s="209">
        <f>ROUND(I199*H199,2)</f>
        <v>0</v>
      </c>
      <c r="K199" s="205" t="s">
        <v>160</v>
      </c>
      <c r="L199" s="46"/>
      <c r="M199" s="210" t="s">
        <v>19</v>
      </c>
      <c r="N199" s="211" t="s">
        <v>44</v>
      </c>
      <c r="O199" s="86"/>
      <c r="P199" s="212">
        <f>O199*H199</f>
        <v>0</v>
      </c>
      <c r="Q199" s="212">
        <v>0.00438</v>
      </c>
      <c r="R199" s="212">
        <f>Q199*H199</f>
        <v>0.08051316000000001</v>
      </c>
      <c r="S199" s="212">
        <v>0</v>
      </c>
      <c r="T199" s="213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4" t="s">
        <v>154</v>
      </c>
      <c r="AT199" s="214" t="s">
        <v>150</v>
      </c>
      <c r="AU199" s="214" t="s">
        <v>83</v>
      </c>
      <c r="AY199" s="19" t="s">
        <v>148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19" t="s">
        <v>81</v>
      </c>
      <c r="BK199" s="215">
        <f>ROUND(I199*H199,2)</f>
        <v>0</v>
      </c>
      <c r="BL199" s="19" t="s">
        <v>154</v>
      </c>
      <c r="BM199" s="214" t="s">
        <v>307</v>
      </c>
    </row>
    <row r="200" spans="1:47" s="2" customFormat="1" ht="12">
      <c r="A200" s="40"/>
      <c r="B200" s="41"/>
      <c r="C200" s="42"/>
      <c r="D200" s="216" t="s">
        <v>156</v>
      </c>
      <c r="E200" s="42"/>
      <c r="F200" s="217" t="s">
        <v>308</v>
      </c>
      <c r="G200" s="42"/>
      <c r="H200" s="42"/>
      <c r="I200" s="218"/>
      <c r="J200" s="42"/>
      <c r="K200" s="42"/>
      <c r="L200" s="46"/>
      <c r="M200" s="219"/>
      <c r="N200" s="220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156</v>
      </c>
      <c r="AU200" s="19" t="s">
        <v>83</v>
      </c>
    </row>
    <row r="201" spans="1:65" s="2" customFormat="1" ht="16.5" customHeight="1">
      <c r="A201" s="40"/>
      <c r="B201" s="41"/>
      <c r="C201" s="203" t="s">
        <v>309</v>
      </c>
      <c r="D201" s="203" t="s">
        <v>150</v>
      </c>
      <c r="E201" s="204" t="s">
        <v>310</v>
      </c>
      <c r="F201" s="205" t="s">
        <v>311</v>
      </c>
      <c r="G201" s="206" t="s">
        <v>312</v>
      </c>
      <c r="H201" s="207">
        <v>2</v>
      </c>
      <c r="I201" s="208"/>
      <c r="J201" s="209">
        <f>ROUND(I201*H201,2)</f>
        <v>0</v>
      </c>
      <c r="K201" s="205" t="s">
        <v>160</v>
      </c>
      <c r="L201" s="46"/>
      <c r="M201" s="210" t="s">
        <v>19</v>
      </c>
      <c r="N201" s="211" t="s">
        <v>44</v>
      </c>
      <c r="O201" s="86"/>
      <c r="P201" s="212">
        <f>O201*H201</f>
        <v>0</v>
      </c>
      <c r="Q201" s="212">
        <v>0.01</v>
      </c>
      <c r="R201" s="212">
        <f>Q201*H201</f>
        <v>0.02</v>
      </c>
      <c r="S201" s="212">
        <v>0</v>
      </c>
      <c r="T201" s="213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4" t="s">
        <v>154</v>
      </c>
      <c r="AT201" s="214" t="s">
        <v>150</v>
      </c>
      <c r="AU201" s="214" t="s">
        <v>83</v>
      </c>
      <c r="AY201" s="19" t="s">
        <v>148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19" t="s">
        <v>81</v>
      </c>
      <c r="BK201" s="215">
        <f>ROUND(I201*H201,2)</f>
        <v>0</v>
      </c>
      <c r="BL201" s="19" t="s">
        <v>154</v>
      </c>
      <c r="BM201" s="214" t="s">
        <v>313</v>
      </c>
    </row>
    <row r="202" spans="1:47" s="2" customFormat="1" ht="12">
      <c r="A202" s="40"/>
      <c r="B202" s="41"/>
      <c r="C202" s="42"/>
      <c r="D202" s="216" t="s">
        <v>156</v>
      </c>
      <c r="E202" s="42"/>
      <c r="F202" s="217" t="s">
        <v>314</v>
      </c>
      <c r="G202" s="42"/>
      <c r="H202" s="42"/>
      <c r="I202" s="218"/>
      <c r="J202" s="42"/>
      <c r="K202" s="42"/>
      <c r="L202" s="46"/>
      <c r="M202" s="219"/>
      <c r="N202" s="220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156</v>
      </c>
      <c r="AU202" s="19" t="s">
        <v>83</v>
      </c>
    </row>
    <row r="203" spans="1:51" s="13" customFormat="1" ht="12">
      <c r="A203" s="13"/>
      <c r="B203" s="221"/>
      <c r="C203" s="222"/>
      <c r="D203" s="216" t="s">
        <v>163</v>
      </c>
      <c r="E203" s="223" t="s">
        <v>19</v>
      </c>
      <c r="F203" s="224" t="s">
        <v>294</v>
      </c>
      <c r="G203" s="222"/>
      <c r="H203" s="223" t="s">
        <v>19</v>
      </c>
      <c r="I203" s="225"/>
      <c r="J203" s="222"/>
      <c r="K203" s="222"/>
      <c r="L203" s="226"/>
      <c r="M203" s="227"/>
      <c r="N203" s="228"/>
      <c r="O203" s="228"/>
      <c r="P203" s="228"/>
      <c r="Q203" s="228"/>
      <c r="R203" s="228"/>
      <c r="S203" s="228"/>
      <c r="T203" s="22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0" t="s">
        <v>163</v>
      </c>
      <c r="AU203" s="230" t="s">
        <v>83</v>
      </c>
      <c r="AV203" s="13" t="s">
        <v>81</v>
      </c>
      <c r="AW203" s="13" t="s">
        <v>34</v>
      </c>
      <c r="AX203" s="13" t="s">
        <v>73</v>
      </c>
      <c r="AY203" s="230" t="s">
        <v>148</v>
      </c>
    </row>
    <row r="204" spans="1:51" s="14" customFormat="1" ht="12">
      <c r="A204" s="14"/>
      <c r="B204" s="231"/>
      <c r="C204" s="232"/>
      <c r="D204" s="216" t="s">
        <v>163</v>
      </c>
      <c r="E204" s="233" t="s">
        <v>19</v>
      </c>
      <c r="F204" s="234" t="s">
        <v>83</v>
      </c>
      <c r="G204" s="232"/>
      <c r="H204" s="235">
        <v>2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1" t="s">
        <v>163</v>
      </c>
      <c r="AU204" s="241" t="s">
        <v>83</v>
      </c>
      <c r="AV204" s="14" t="s">
        <v>83</v>
      </c>
      <c r="AW204" s="14" t="s">
        <v>34</v>
      </c>
      <c r="AX204" s="14" t="s">
        <v>81</v>
      </c>
      <c r="AY204" s="241" t="s">
        <v>148</v>
      </c>
    </row>
    <row r="205" spans="1:65" s="2" customFormat="1" ht="16.5" customHeight="1">
      <c r="A205" s="40"/>
      <c r="B205" s="41"/>
      <c r="C205" s="203" t="s">
        <v>315</v>
      </c>
      <c r="D205" s="203" t="s">
        <v>150</v>
      </c>
      <c r="E205" s="204" t="s">
        <v>316</v>
      </c>
      <c r="F205" s="205" t="s">
        <v>317</v>
      </c>
      <c r="G205" s="206" t="s">
        <v>239</v>
      </c>
      <c r="H205" s="207">
        <v>5.55</v>
      </c>
      <c r="I205" s="208"/>
      <c r="J205" s="209">
        <f>ROUND(I205*H205,2)</f>
        <v>0</v>
      </c>
      <c r="K205" s="205" t="s">
        <v>160</v>
      </c>
      <c r="L205" s="46"/>
      <c r="M205" s="210" t="s">
        <v>19</v>
      </c>
      <c r="N205" s="211" t="s">
        <v>44</v>
      </c>
      <c r="O205" s="86"/>
      <c r="P205" s="212">
        <f>O205*H205</f>
        <v>0</v>
      </c>
      <c r="Q205" s="212">
        <v>0.03358</v>
      </c>
      <c r="R205" s="212">
        <f>Q205*H205</f>
        <v>0.18636899999999998</v>
      </c>
      <c r="S205" s="212">
        <v>0</v>
      </c>
      <c r="T205" s="213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4" t="s">
        <v>154</v>
      </c>
      <c r="AT205" s="214" t="s">
        <v>150</v>
      </c>
      <c r="AU205" s="214" t="s">
        <v>83</v>
      </c>
      <c r="AY205" s="19" t="s">
        <v>148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9" t="s">
        <v>81</v>
      </c>
      <c r="BK205" s="215">
        <f>ROUND(I205*H205,2)</f>
        <v>0</v>
      </c>
      <c r="BL205" s="19" t="s">
        <v>154</v>
      </c>
      <c r="BM205" s="214" t="s">
        <v>318</v>
      </c>
    </row>
    <row r="206" spans="1:47" s="2" customFormat="1" ht="12">
      <c r="A206" s="40"/>
      <c r="B206" s="41"/>
      <c r="C206" s="42"/>
      <c r="D206" s="216" t="s">
        <v>156</v>
      </c>
      <c r="E206" s="42"/>
      <c r="F206" s="217" t="s">
        <v>319</v>
      </c>
      <c r="G206" s="42"/>
      <c r="H206" s="42"/>
      <c r="I206" s="218"/>
      <c r="J206" s="42"/>
      <c r="K206" s="42"/>
      <c r="L206" s="46"/>
      <c r="M206" s="219"/>
      <c r="N206" s="220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156</v>
      </c>
      <c r="AU206" s="19" t="s">
        <v>83</v>
      </c>
    </row>
    <row r="207" spans="1:51" s="13" customFormat="1" ht="12">
      <c r="A207" s="13"/>
      <c r="B207" s="221"/>
      <c r="C207" s="222"/>
      <c r="D207" s="216" t="s">
        <v>163</v>
      </c>
      <c r="E207" s="223" t="s">
        <v>19</v>
      </c>
      <c r="F207" s="224" t="s">
        <v>320</v>
      </c>
      <c r="G207" s="222"/>
      <c r="H207" s="223" t="s">
        <v>19</v>
      </c>
      <c r="I207" s="225"/>
      <c r="J207" s="222"/>
      <c r="K207" s="222"/>
      <c r="L207" s="226"/>
      <c r="M207" s="227"/>
      <c r="N207" s="228"/>
      <c r="O207" s="228"/>
      <c r="P207" s="228"/>
      <c r="Q207" s="228"/>
      <c r="R207" s="228"/>
      <c r="S207" s="228"/>
      <c r="T207" s="22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0" t="s">
        <v>163</v>
      </c>
      <c r="AU207" s="230" t="s">
        <v>83</v>
      </c>
      <c r="AV207" s="13" t="s">
        <v>81</v>
      </c>
      <c r="AW207" s="13" t="s">
        <v>34</v>
      </c>
      <c r="AX207" s="13" t="s">
        <v>73</v>
      </c>
      <c r="AY207" s="230" t="s">
        <v>148</v>
      </c>
    </row>
    <row r="208" spans="1:51" s="14" customFormat="1" ht="12">
      <c r="A208" s="14"/>
      <c r="B208" s="231"/>
      <c r="C208" s="232"/>
      <c r="D208" s="216" t="s">
        <v>163</v>
      </c>
      <c r="E208" s="233" t="s">
        <v>19</v>
      </c>
      <c r="F208" s="234" t="s">
        <v>321</v>
      </c>
      <c r="G208" s="232"/>
      <c r="H208" s="235">
        <v>1.05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1" t="s">
        <v>163</v>
      </c>
      <c r="AU208" s="241" t="s">
        <v>83</v>
      </c>
      <c r="AV208" s="14" t="s">
        <v>83</v>
      </c>
      <c r="AW208" s="14" t="s">
        <v>34</v>
      </c>
      <c r="AX208" s="14" t="s">
        <v>73</v>
      </c>
      <c r="AY208" s="241" t="s">
        <v>148</v>
      </c>
    </row>
    <row r="209" spans="1:51" s="14" customFormat="1" ht="12">
      <c r="A209" s="14"/>
      <c r="B209" s="231"/>
      <c r="C209" s="232"/>
      <c r="D209" s="216" t="s">
        <v>163</v>
      </c>
      <c r="E209" s="233" t="s">
        <v>19</v>
      </c>
      <c r="F209" s="234" t="s">
        <v>322</v>
      </c>
      <c r="G209" s="232"/>
      <c r="H209" s="235">
        <v>4.5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1" t="s">
        <v>163</v>
      </c>
      <c r="AU209" s="241" t="s">
        <v>83</v>
      </c>
      <c r="AV209" s="14" t="s">
        <v>83</v>
      </c>
      <c r="AW209" s="14" t="s">
        <v>34</v>
      </c>
      <c r="AX209" s="14" t="s">
        <v>73</v>
      </c>
      <c r="AY209" s="241" t="s">
        <v>148</v>
      </c>
    </row>
    <row r="210" spans="1:51" s="16" customFormat="1" ht="12">
      <c r="A210" s="16"/>
      <c r="B210" s="253"/>
      <c r="C210" s="254"/>
      <c r="D210" s="216" t="s">
        <v>163</v>
      </c>
      <c r="E210" s="255" t="s">
        <v>19</v>
      </c>
      <c r="F210" s="256" t="s">
        <v>174</v>
      </c>
      <c r="G210" s="254"/>
      <c r="H210" s="257">
        <v>5.55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63" t="s">
        <v>163</v>
      </c>
      <c r="AU210" s="263" t="s">
        <v>83</v>
      </c>
      <c r="AV210" s="16" t="s">
        <v>154</v>
      </c>
      <c r="AW210" s="16" t="s">
        <v>34</v>
      </c>
      <c r="AX210" s="16" t="s">
        <v>81</v>
      </c>
      <c r="AY210" s="263" t="s">
        <v>148</v>
      </c>
    </row>
    <row r="211" spans="1:65" s="2" customFormat="1" ht="16.5" customHeight="1">
      <c r="A211" s="40"/>
      <c r="B211" s="41"/>
      <c r="C211" s="203" t="s">
        <v>323</v>
      </c>
      <c r="D211" s="203" t="s">
        <v>150</v>
      </c>
      <c r="E211" s="204" t="s">
        <v>324</v>
      </c>
      <c r="F211" s="205" t="s">
        <v>325</v>
      </c>
      <c r="G211" s="206" t="s">
        <v>239</v>
      </c>
      <c r="H211" s="207">
        <v>24.432</v>
      </c>
      <c r="I211" s="208"/>
      <c r="J211" s="209">
        <f>ROUND(I211*H211,2)</f>
        <v>0</v>
      </c>
      <c r="K211" s="205" t="s">
        <v>160</v>
      </c>
      <c r="L211" s="46"/>
      <c r="M211" s="210" t="s">
        <v>19</v>
      </c>
      <c r="N211" s="211" t="s">
        <v>44</v>
      </c>
      <c r="O211" s="86"/>
      <c r="P211" s="212">
        <f>O211*H211</f>
        <v>0</v>
      </c>
      <c r="Q211" s="212">
        <v>0.00026</v>
      </c>
      <c r="R211" s="212">
        <f>Q211*H211</f>
        <v>0.006352319999999999</v>
      </c>
      <c r="S211" s="212">
        <v>0</v>
      </c>
      <c r="T211" s="213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4" t="s">
        <v>154</v>
      </c>
      <c r="AT211" s="214" t="s">
        <v>150</v>
      </c>
      <c r="AU211" s="214" t="s">
        <v>83</v>
      </c>
      <c r="AY211" s="19" t="s">
        <v>148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9" t="s">
        <v>81</v>
      </c>
      <c r="BK211" s="215">
        <f>ROUND(I211*H211,2)</f>
        <v>0</v>
      </c>
      <c r="BL211" s="19" t="s">
        <v>154</v>
      </c>
      <c r="BM211" s="214" t="s">
        <v>326</v>
      </c>
    </row>
    <row r="212" spans="1:47" s="2" customFormat="1" ht="12">
      <c r="A212" s="40"/>
      <c r="B212" s="41"/>
      <c r="C212" s="42"/>
      <c r="D212" s="216" t="s">
        <v>156</v>
      </c>
      <c r="E212" s="42"/>
      <c r="F212" s="217" t="s">
        <v>327</v>
      </c>
      <c r="G212" s="42"/>
      <c r="H212" s="42"/>
      <c r="I212" s="218"/>
      <c r="J212" s="42"/>
      <c r="K212" s="42"/>
      <c r="L212" s="46"/>
      <c r="M212" s="219"/>
      <c r="N212" s="220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156</v>
      </c>
      <c r="AU212" s="19" t="s">
        <v>83</v>
      </c>
    </row>
    <row r="213" spans="1:51" s="14" customFormat="1" ht="12">
      <c r="A213" s="14"/>
      <c r="B213" s="231"/>
      <c r="C213" s="232"/>
      <c r="D213" s="216" t="s">
        <v>163</v>
      </c>
      <c r="E213" s="233" t="s">
        <v>19</v>
      </c>
      <c r="F213" s="234" t="s">
        <v>328</v>
      </c>
      <c r="G213" s="232"/>
      <c r="H213" s="235">
        <v>24.432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1" t="s">
        <v>163</v>
      </c>
      <c r="AU213" s="241" t="s">
        <v>83</v>
      </c>
      <c r="AV213" s="14" t="s">
        <v>83</v>
      </c>
      <c r="AW213" s="14" t="s">
        <v>34</v>
      </c>
      <c r="AX213" s="14" t="s">
        <v>81</v>
      </c>
      <c r="AY213" s="241" t="s">
        <v>148</v>
      </c>
    </row>
    <row r="214" spans="1:63" s="12" customFormat="1" ht="22.8" customHeight="1">
      <c r="A214" s="12"/>
      <c r="B214" s="187"/>
      <c r="C214" s="188"/>
      <c r="D214" s="189" t="s">
        <v>72</v>
      </c>
      <c r="E214" s="201" t="s">
        <v>329</v>
      </c>
      <c r="F214" s="201" t="s">
        <v>330</v>
      </c>
      <c r="G214" s="188"/>
      <c r="H214" s="188"/>
      <c r="I214" s="191"/>
      <c r="J214" s="202">
        <f>BK214</f>
        <v>0</v>
      </c>
      <c r="K214" s="188"/>
      <c r="L214" s="193"/>
      <c r="M214" s="194"/>
      <c r="N214" s="195"/>
      <c r="O214" s="195"/>
      <c r="P214" s="196">
        <f>SUM(P215:P551)</f>
        <v>0</v>
      </c>
      <c r="Q214" s="195"/>
      <c r="R214" s="196">
        <f>SUM(R215:R551)</f>
        <v>45.26642164000002</v>
      </c>
      <c r="S214" s="195"/>
      <c r="T214" s="197">
        <f>SUM(T215:T551)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98" t="s">
        <v>81</v>
      </c>
      <c r="AT214" s="199" t="s">
        <v>72</v>
      </c>
      <c r="AU214" s="199" t="s">
        <v>81</v>
      </c>
      <c r="AY214" s="198" t="s">
        <v>148</v>
      </c>
      <c r="BK214" s="200">
        <f>SUM(BK215:BK551)</f>
        <v>0</v>
      </c>
    </row>
    <row r="215" spans="1:65" s="2" customFormat="1" ht="16.5" customHeight="1">
      <c r="A215" s="40"/>
      <c r="B215" s="41"/>
      <c r="C215" s="203" t="s">
        <v>331</v>
      </c>
      <c r="D215" s="203" t="s">
        <v>150</v>
      </c>
      <c r="E215" s="204" t="s">
        <v>332</v>
      </c>
      <c r="F215" s="205" t="s">
        <v>333</v>
      </c>
      <c r="G215" s="206" t="s">
        <v>239</v>
      </c>
      <c r="H215" s="207">
        <v>205.028</v>
      </c>
      <c r="I215" s="208"/>
      <c r="J215" s="209">
        <f>ROUND(I215*H215,2)</f>
        <v>0</v>
      </c>
      <c r="K215" s="205" t="s">
        <v>160</v>
      </c>
      <c r="L215" s="46"/>
      <c r="M215" s="210" t="s">
        <v>19</v>
      </c>
      <c r="N215" s="211" t="s">
        <v>44</v>
      </c>
      <c r="O215" s="86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4" t="s">
        <v>154</v>
      </c>
      <c r="AT215" s="214" t="s">
        <v>150</v>
      </c>
      <c r="AU215" s="214" t="s">
        <v>83</v>
      </c>
      <c r="AY215" s="19" t="s">
        <v>148</v>
      </c>
      <c r="BE215" s="215">
        <f>IF(N215="základní",J215,0)</f>
        <v>0</v>
      </c>
      <c r="BF215" s="215">
        <f>IF(N215="snížená",J215,0)</f>
        <v>0</v>
      </c>
      <c r="BG215" s="215">
        <f>IF(N215="zákl. přenesená",J215,0)</f>
        <v>0</v>
      </c>
      <c r="BH215" s="215">
        <f>IF(N215="sníž. přenesená",J215,0)</f>
        <v>0</v>
      </c>
      <c r="BI215" s="215">
        <f>IF(N215="nulová",J215,0)</f>
        <v>0</v>
      </c>
      <c r="BJ215" s="19" t="s">
        <v>81</v>
      </c>
      <c r="BK215" s="215">
        <f>ROUND(I215*H215,2)</f>
        <v>0</v>
      </c>
      <c r="BL215" s="19" t="s">
        <v>154</v>
      </c>
      <c r="BM215" s="214" t="s">
        <v>334</v>
      </c>
    </row>
    <row r="216" spans="1:47" s="2" customFormat="1" ht="12">
      <c r="A216" s="40"/>
      <c r="B216" s="41"/>
      <c r="C216" s="42"/>
      <c r="D216" s="216" t="s">
        <v>156</v>
      </c>
      <c r="E216" s="42"/>
      <c r="F216" s="217" t="s">
        <v>335</v>
      </c>
      <c r="G216" s="42"/>
      <c r="H216" s="42"/>
      <c r="I216" s="218"/>
      <c r="J216" s="42"/>
      <c r="K216" s="42"/>
      <c r="L216" s="46"/>
      <c r="M216" s="219"/>
      <c r="N216" s="220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156</v>
      </c>
      <c r="AU216" s="19" t="s">
        <v>83</v>
      </c>
    </row>
    <row r="217" spans="1:51" s="14" customFormat="1" ht="12">
      <c r="A217" s="14"/>
      <c r="B217" s="231"/>
      <c r="C217" s="232"/>
      <c r="D217" s="216" t="s">
        <v>163</v>
      </c>
      <c r="E217" s="233" t="s">
        <v>19</v>
      </c>
      <c r="F217" s="234" t="s">
        <v>336</v>
      </c>
      <c r="G217" s="232"/>
      <c r="H217" s="235">
        <v>5.49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1" t="s">
        <v>163</v>
      </c>
      <c r="AU217" s="241" t="s">
        <v>83</v>
      </c>
      <c r="AV217" s="14" t="s">
        <v>83</v>
      </c>
      <c r="AW217" s="14" t="s">
        <v>34</v>
      </c>
      <c r="AX217" s="14" t="s">
        <v>73</v>
      </c>
      <c r="AY217" s="241" t="s">
        <v>148</v>
      </c>
    </row>
    <row r="218" spans="1:51" s="14" customFormat="1" ht="12">
      <c r="A218" s="14"/>
      <c r="B218" s="231"/>
      <c r="C218" s="232"/>
      <c r="D218" s="216" t="s">
        <v>163</v>
      </c>
      <c r="E218" s="233" t="s">
        <v>19</v>
      </c>
      <c r="F218" s="234" t="s">
        <v>337</v>
      </c>
      <c r="G218" s="232"/>
      <c r="H218" s="235">
        <v>25.5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1" t="s">
        <v>163</v>
      </c>
      <c r="AU218" s="241" t="s">
        <v>83</v>
      </c>
      <c r="AV218" s="14" t="s">
        <v>83</v>
      </c>
      <c r="AW218" s="14" t="s">
        <v>34</v>
      </c>
      <c r="AX218" s="14" t="s">
        <v>73</v>
      </c>
      <c r="AY218" s="241" t="s">
        <v>148</v>
      </c>
    </row>
    <row r="219" spans="1:51" s="14" customFormat="1" ht="12">
      <c r="A219" s="14"/>
      <c r="B219" s="231"/>
      <c r="C219" s="232"/>
      <c r="D219" s="216" t="s">
        <v>163</v>
      </c>
      <c r="E219" s="233" t="s">
        <v>19</v>
      </c>
      <c r="F219" s="234" t="s">
        <v>338</v>
      </c>
      <c r="G219" s="232"/>
      <c r="H219" s="235">
        <v>174.038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1" t="s">
        <v>163</v>
      </c>
      <c r="AU219" s="241" t="s">
        <v>83</v>
      </c>
      <c r="AV219" s="14" t="s">
        <v>83</v>
      </c>
      <c r="AW219" s="14" t="s">
        <v>34</v>
      </c>
      <c r="AX219" s="14" t="s">
        <v>73</v>
      </c>
      <c r="AY219" s="241" t="s">
        <v>148</v>
      </c>
    </row>
    <row r="220" spans="1:51" s="16" customFormat="1" ht="12">
      <c r="A220" s="16"/>
      <c r="B220" s="253"/>
      <c r="C220" s="254"/>
      <c r="D220" s="216" t="s">
        <v>163</v>
      </c>
      <c r="E220" s="255" t="s">
        <v>19</v>
      </c>
      <c r="F220" s="256" t="s">
        <v>174</v>
      </c>
      <c r="G220" s="254"/>
      <c r="H220" s="257">
        <v>205.028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63" t="s">
        <v>163</v>
      </c>
      <c r="AU220" s="263" t="s">
        <v>83</v>
      </c>
      <c r="AV220" s="16" t="s">
        <v>154</v>
      </c>
      <c r="AW220" s="16" t="s">
        <v>34</v>
      </c>
      <c r="AX220" s="16" t="s">
        <v>81</v>
      </c>
      <c r="AY220" s="263" t="s">
        <v>148</v>
      </c>
    </row>
    <row r="221" spans="1:65" s="2" customFormat="1" ht="16.5" customHeight="1">
      <c r="A221" s="40"/>
      <c r="B221" s="41"/>
      <c r="C221" s="203" t="s">
        <v>339</v>
      </c>
      <c r="D221" s="203" t="s">
        <v>150</v>
      </c>
      <c r="E221" s="204" t="s">
        <v>340</v>
      </c>
      <c r="F221" s="205" t="s">
        <v>341</v>
      </c>
      <c r="G221" s="206" t="s">
        <v>239</v>
      </c>
      <c r="H221" s="207">
        <v>1406.307</v>
      </c>
      <c r="I221" s="208"/>
      <c r="J221" s="209">
        <f>ROUND(I221*H221,2)</f>
        <v>0</v>
      </c>
      <c r="K221" s="205" t="s">
        <v>160</v>
      </c>
      <c r="L221" s="46"/>
      <c r="M221" s="210" t="s">
        <v>19</v>
      </c>
      <c r="N221" s="211" t="s">
        <v>44</v>
      </c>
      <c r="O221" s="86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3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4" t="s">
        <v>154</v>
      </c>
      <c r="AT221" s="214" t="s">
        <v>150</v>
      </c>
      <c r="AU221" s="214" t="s">
        <v>83</v>
      </c>
      <c r="AY221" s="19" t="s">
        <v>148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9" t="s">
        <v>81</v>
      </c>
      <c r="BK221" s="215">
        <f>ROUND(I221*H221,2)</f>
        <v>0</v>
      </c>
      <c r="BL221" s="19" t="s">
        <v>154</v>
      </c>
      <c r="BM221" s="214" t="s">
        <v>342</v>
      </c>
    </row>
    <row r="222" spans="1:47" s="2" customFormat="1" ht="12">
      <c r="A222" s="40"/>
      <c r="B222" s="41"/>
      <c r="C222" s="42"/>
      <c r="D222" s="216" t="s">
        <v>156</v>
      </c>
      <c r="E222" s="42"/>
      <c r="F222" s="217" t="s">
        <v>343</v>
      </c>
      <c r="G222" s="42"/>
      <c r="H222" s="42"/>
      <c r="I222" s="218"/>
      <c r="J222" s="42"/>
      <c r="K222" s="42"/>
      <c r="L222" s="46"/>
      <c r="M222" s="219"/>
      <c r="N222" s="220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156</v>
      </c>
      <c r="AU222" s="19" t="s">
        <v>83</v>
      </c>
    </row>
    <row r="223" spans="1:51" s="14" customFormat="1" ht="12">
      <c r="A223" s="14"/>
      <c r="B223" s="231"/>
      <c r="C223" s="232"/>
      <c r="D223" s="216" t="s">
        <v>163</v>
      </c>
      <c r="E223" s="233" t="s">
        <v>19</v>
      </c>
      <c r="F223" s="234" t="s">
        <v>344</v>
      </c>
      <c r="G223" s="232"/>
      <c r="H223" s="235">
        <v>124.8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1" t="s">
        <v>163</v>
      </c>
      <c r="AU223" s="241" t="s">
        <v>83</v>
      </c>
      <c r="AV223" s="14" t="s">
        <v>83</v>
      </c>
      <c r="AW223" s="14" t="s">
        <v>34</v>
      </c>
      <c r="AX223" s="14" t="s">
        <v>73</v>
      </c>
      <c r="AY223" s="241" t="s">
        <v>148</v>
      </c>
    </row>
    <row r="224" spans="1:51" s="14" customFormat="1" ht="12">
      <c r="A224" s="14"/>
      <c r="B224" s="231"/>
      <c r="C224" s="232"/>
      <c r="D224" s="216" t="s">
        <v>163</v>
      </c>
      <c r="E224" s="233" t="s">
        <v>19</v>
      </c>
      <c r="F224" s="234" t="s">
        <v>345</v>
      </c>
      <c r="G224" s="232"/>
      <c r="H224" s="235">
        <v>241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1" t="s">
        <v>163</v>
      </c>
      <c r="AU224" s="241" t="s">
        <v>83</v>
      </c>
      <c r="AV224" s="14" t="s">
        <v>83</v>
      </c>
      <c r="AW224" s="14" t="s">
        <v>34</v>
      </c>
      <c r="AX224" s="14" t="s">
        <v>73</v>
      </c>
      <c r="AY224" s="241" t="s">
        <v>148</v>
      </c>
    </row>
    <row r="225" spans="1:51" s="14" customFormat="1" ht="12">
      <c r="A225" s="14"/>
      <c r="B225" s="231"/>
      <c r="C225" s="232"/>
      <c r="D225" s="216" t="s">
        <v>163</v>
      </c>
      <c r="E225" s="233" t="s">
        <v>19</v>
      </c>
      <c r="F225" s="234" t="s">
        <v>346</v>
      </c>
      <c r="G225" s="232"/>
      <c r="H225" s="235">
        <v>97.282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1" t="s">
        <v>163</v>
      </c>
      <c r="AU225" s="241" t="s">
        <v>83</v>
      </c>
      <c r="AV225" s="14" t="s">
        <v>83</v>
      </c>
      <c r="AW225" s="14" t="s">
        <v>34</v>
      </c>
      <c r="AX225" s="14" t="s">
        <v>73</v>
      </c>
      <c r="AY225" s="241" t="s">
        <v>148</v>
      </c>
    </row>
    <row r="226" spans="1:51" s="14" customFormat="1" ht="12">
      <c r="A226" s="14"/>
      <c r="B226" s="231"/>
      <c r="C226" s="232"/>
      <c r="D226" s="216" t="s">
        <v>163</v>
      </c>
      <c r="E226" s="233" t="s">
        <v>19</v>
      </c>
      <c r="F226" s="234" t="s">
        <v>347</v>
      </c>
      <c r="G226" s="232"/>
      <c r="H226" s="235">
        <v>48.19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1" t="s">
        <v>163</v>
      </c>
      <c r="AU226" s="241" t="s">
        <v>83</v>
      </c>
      <c r="AV226" s="14" t="s">
        <v>83</v>
      </c>
      <c r="AW226" s="14" t="s">
        <v>34</v>
      </c>
      <c r="AX226" s="14" t="s">
        <v>73</v>
      </c>
      <c r="AY226" s="241" t="s">
        <v>148</v>
      </c>
    </row>
    <row r="227" spans="1:51" s="14" customFormat="1" ht="12">
      <c r="A227" s="14"/>
      <c r="B227" s="231"/>
      <c r="C227" s="232"/>
      <c r="D227" s="216" t="s">
        <v>163</v>
      </c>
      <c r="E227" s="233" t="s">
        <v>19</v>
      </c>
      <c r="F227" s="234" t="s">
        <v>348</v>
      </c>
      <c r="G227" s="232"/>
      <c r="H227" s="235">
        <v>7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1" t="s">
        <v>163</v>
      </c>
      <c r="AU227" s="241" t="s">
        <v>83</v>
      </c>
      <c r="AV227" s="14" t="s">
        <v>83</v>
      </c>
      <c r="AW227" s="14" t="s">
        <v>34</v>
      </c>
      <c r="AX227" s="14" t="s">
        <v>73</v>
      </c>
      <c r="AY227" s="241" t="s">
        <v>148</v>
      </c>
    </row>
    <row r="228" spans="1:51" s="14" customFormat="1" ht="12">
      <c r="A228" s="14"/>
      <c r="B228" s="231"/>
      <c r="C228" s="232"/>
      <c r="D228" s="216" t="s">
        <v>163</v>
      </c>
      <c r="E228" s="233" t="s">
        <v>19</v>
      </c>
      <c r="F228" s="234" t="s">
        <v>349</v>
      </c>
      <c r="G228" s="232"/>
      <c r="H228" s="235">
        <v>775.211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1" t="s">
        <v>163</v>
      </c>
      <c r="AU228" s="241" t="s">
        <v>83</v>
      </c>
      <c r="AV228" s="14" t="s">
        <v>83</v>
      </c>
      <c r="AW228" s="14" t="s">
        <v>34</v>
      </c>
      <c r="AX228" s="14" t="s">
        <v>73</v>
      </c>
      <c r="AY228" s="241" t="s">
        <v>148</v>
      </c>
    </row>
    <row r="229" spans="1:51" s="14" customFormat="1" ht="12">
      <c r="A229" s="14"/>
      <c r="B229" s="231"/>
      <c r="C229" s="232"/>
      <c r="D229" s="216" t="s">
        <v>163</v>
      </c>
      <c r="E229" s="233" t="s">
        <v>19</v>
      </c>
      <c r="F229" s="234" t="s">
        <v>350</v>
      </c>
      <c r="G229" s="232"/>
      <c r="H229" s="235">
        <v>35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1" t="s">
        <v>163</v>
      </c>
      <c r="AU229" s="241" t="s">
        <v>83</v>
      </c>
      <c r="AV229" s="14" t="s">
        <v>83</v>
      </c>
      <c r="AW229" s="14" t="s">
        <v>34</v>
      </c>
      <c r="AX229" s="14" t="s">
        <v>73</v>
      </c>
      <c r="AY229" s="241" t="s">
        <v>148</v>
      </c>
    </row>
    <row r="230" spans="1:51" s="14" customFormat="1" ht="12">
      <c r="A230" s="14"/>
      <c r="B230" s="231"/>
      <c r="C230" s="232"/>
      <c r="D230" s="216" t="s">
        <v>163</v>
      </c>
      <c r="E230" s="233" t="s">
        <v>19</v>
      </c>
      <c r="F230" s="234" t="s">
        <v>351</v>
      </c>
      <c r="G230" s="232"/>
      <c r="H230" s="235">
        <v>77.824</v>
      </c>
      <c r="I230" s="236"/>
      <c r="J230" s="232"/>
      <c r="K230" s="232"/>
      <c r="L230" s="237"/>
      <c r="M230" s="238"/>
      <c r="N230" s="239"/>
      <c r="O230" s="239"/>
      <c r="P230" s="239"/>
      <c r="Q230" s="239"/>
      <c r="R230" s="239"/>
      <c r="S230" s="239"/>
      <c r="T230" s="24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1" t="s">
        <v>163</v>
      </c>
      <c r="AU230" s="241" t="s">
        <v>83</v>
      </c>
      <c r="AV230" s="14" t="s">
        <v>83</v>
      </c>
      <c r="AW230" s="14" t="s">
        <v>34</v>
      </c>
      <c r="AX230" s="14" t="s">
        <v>73</v>
      </c>
      <c r="AY230" s="241" t="s">
        <v>148</v>
      </c>
    </row>
    <row r="231" spans="1:51" s="16" customFormat="1" ht="12">
      <c r="A231" s="16"/>
      <c r="B231" s="253"/>
      <c r="C231" s="254"/>
      <c r="D231" s="216" t="s">
        <v>163</v>
      </c>
      <c r="E231" s="255" t="s">
        <v>19</v>
      </c>
      <c r="F231" s="256" t="s">
        <v>174</v>
      </c>
      <c r="G231" s="254"/>
      <c r="H231" s="257">
        <v>1406.307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63" t="s">
        <v>163</v>
      </c>
      <c r="AU231" s="263" t="s">
        <v>83</v>
      </c>
      <c r="AV231" s="16" t="s">
        <v>154</v>
      </c>
      <c r="AW231" s="16" t="s">
        <v>34</v>
      </c>
      <c r="AX231" s="16" t="s">
        <v>81</v>
      </c>
      <c r="AY231" s="263" t="s">
        <v>148</v>
      </c>
    </row>
    <row r="232" spans="1:65" s="2" customFormat="1" ht="16.5" customHeight="1">
      <c r="A232" s="40"/>
      <c r="B232" s="41"/>
      <c r="C232" s="203" t="s">
        <v>352</v>
      </c>
      <c r="D232" s="203" t="s">
        <v>150</v>
      </c>
      <c r="E232" s="204" t="s">
        <v>353</v>
      </c>
      <c r="F232" s="205" t="s">
        <v>354</v>
      </c>
      <c r="G232" s="206" t="s">
        <v>239</v>
      </c>
      <c r="H232" s="207">
        <v>365.8</v>
      </c>
      <c r="I232" s="208"/>
      <c r="J232" s="209">
        <f>ROUND(I232*H232,2)</f>
        <v>0</v>
      </c>
      <c r="K232" s="205" t="s">
        <v>160</v>
      </c>
      <c r="L232" s="46"/>
      <c r="M232" s="210" t="s">
        <v>19</v>
      </c>
      <c r="N232" s="211" t="s">
        <v>44</v>
      </c>
      <c r="O232" s="86"/>
      <c r="P232" s="212">
        <f>O232*H232</f>
        <v>0</v>
      </c>
      <c r="Q232" s="212">
        <v>0.0273</v>
      </c>
      <c r="R232" s="212">
        <f>Q232*H232</f>
        <v>9.98634</v>
      </c>
      <c r="S232" s="212">
        <v>0</v>
      </c>
      <c r="T232" s="213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4" t="s">
        <v>154</v>
      </c>
      <c r="AT232" s="214" t="s">
        <v>150</v>
      </c>
      <c r="AU232" s="214" t="s">
        <v>83</v>
      </c>
      <c r="AY232" s="19" t="s">
        <v>148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9" t="s">
        <v>81</v>
      </c>
      <c r="BK232" s="215">
        <f>ROUND(I232*H232,2)</f>
        <v>0</v>
      </c>
      <c r="BL232" s="19" t="s">
        <v>154</v>
      </c>
      <c r="BM232" s="214" t="s">
        <v>355</v>
      </c>
    </row>
    <row r="233" spans="1:47" s="2" customFormat="1" ht="12">
      <c r="A233" s="40"/>
      <c r="B233" s="41"/>
      <c r="C233" s="42"/>
      <c r="D233" s="216" t="s">
        <v>156</v>
      </c>
      <c r="E233" s="42"/>
      <c r="F233" s="217" t="s">
        <v>356</v>
      </c>
      <c r="G233" s="42"/>
      <c r="H233" s="42"/>
      <c r="I233" s="218"/>
      <c r="J233" s="42"/>
      <c r="K233" s="42"/>
      <c r="L233" s="46"/>
      <c r="M233" s="219"/>
      <c r="N233" s="220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156</v>
      </c>
      <c r="AU233" s="19" t="s">
        <v>83</v>
      </c>
    </row>
    <row r="234" spans="1:51" s="14" customFormat="1" ht="12">
      <c r="A234" s="14"/>
      <c r="B234" s="231"/>
      <c r="C234" s="232"/>
      <c r="D234" s="216" t="s">
        <v>163</v>
      </c>
      <c r="E234" s="233" t="s">
        <v>19</v>
      </c>
      <c r="F234" s="234" t="s">
        <v>344</v>
      </c>
      <c r="G234" s="232"/>
      <c r="H234" s="235">
        <v>124.8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1" t="s">
        <v>163</v>
      </c>
      <c r="AU234" s="241" t="s">
        <v>83</v>
      </c>
      <c r="AV234" s="14" t="s">
        <v>83</v>
      </c>
      <c r="AW234" s="14" t="s">
        <v>34</v>
      </c>
      <c r="AX234" s="14" t="s">
        <v>73</v>
      </c>
      <c r="AY234" s="241" t="s">
        <v>148</v>
      </c>
    </row>
    <row r="235" spans="1:51" s="14" customFormat="1" ht="12">
      <c r="A235" s="14"/>
      <c r="B235" s="231"/>
      <c r="C235" s="232"/>
      <c r="D235" s="216" t="s">
        <v>163</v>
      </c>
      <c r="E235" s="233" t="s">
        <v>19</v>
      </c>
      <c r="F235" s="234" t="s">
        <v>345</v>
      </c>
      <c r="G235" s="232"/>
      <c r="H235" s="235">
        <v>241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1" t="s">
        <v>163</v>
      </c>
      <c r="AU235" s="241" t="s">
        <v>83</v>
      </c>
      <c r="AV235" s="14" t="s">
        <v>83</v>
      </c>
      <c r="AW235" s="14" t="s">
        <v>34</v>
      </c>
      <c r="AX235" s="14" t="s">
        <v>73</v>
      </c>
      <c r="AY235" s="241" t="s">
        <v>148</v>
      </c>
    </row>
    <row r="236" spans="1:51" s="16" customFormat="1" ht="12">
      <c r="A236" s="16"/>
      <c r="B236" s="253"/>
      <c r="C236" s="254"/>
      <c r="D236" s="216" t="s">
        <v>163</v>
      </c>
      <c r="E236" s="255" t="s">
        <v>19</v>
      </c>
      <c r="F236" s="256" t="s">
        <v>174</v>
      </c>
      <c r="G236" s="254"/>
      <c r="H236" s="257">
        <v>365.8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T236" s="263" t="s">
        <v>163</v>
      </c>
      <c r="AU236" s="263" t="s">
        <v>83</v>
      </c>
      <c r="AV236" s="16" t="s">
        <v>154</v>
      </c>
      <c r="AW236" s="16" t="s">
        <v>34</v>
      </c>
      <c r="AX236" s="16" t="s">
        <v>81</v>
      </c>
      <c r="AY236" s="263" t="s">
        <v>148</v>
      </c>
    </row>
    <row r="237" spans="1:65" s="2" customFormat="1" ht="16.5" customHeight="1">
      <c r="A237" s="40"/>
      <c r="B237" s="41"/>
      <c r="C237" s="203" t="s">
        <v>357</v>
      </c>
      <c r="D237" s="203" t="s">
        <v>150</v>
      </c>
      <c r="E237" s="204" t="s">
        <v>358</v>
      </c>
      <c r="F237" s="205" t="s">
        <v>359</v>
      </c>
      <c r="G237" s="206" t="s">
        <v>239</v>
      </c>
      <c r="H237" s="207">
        <v>654.605</v>
      </c>
      <c r="I237" s="208"/>
      <c r="J237" s="209">
        <f>ROUND(I237*H237,2)</f>
        <v>0</v>
      </c>
      <c r="K237" s="205" t="s">
        <v>160</v>
      </c>
      <c r="L237" s="46"/>
      <c r="M237" s="210" t="s">
        <v>19</v>
      </c>
      <c r="N237" s="211" t="s">
        <v>44</v>
      </c>
      <c r="O237" s="86"/>
      <c r="P237" s="212">
        <f>O237*H237</f>
        <v>0</v>
      </c>
      <c r="Q237" s="212">
        <v>0.00026</v>
      </c>
      <c r="R237" s="212">
        <f>Q237*H237</f>
        <v>0.1701973</v>
      </c>
      <c r="S237" s="212">
        <v>0</v>
      </c>
      <c r="T237" s="213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4" t="s">
        <v>154</v>
      </c>
      <c r="AT237" s="214" t="s">
        <v>150</v>
      </c>
      <c r="AU237" s="214" t="s">
        <v>83</v>
      </c>
      <c r="AY237" s="19" t="s">
        <v>148</v>
      </c>
      <c r="BE237" s="215">
        <f>IF(N237="základní",J237,0)</f>
        <v>0</v>
      </c>
      <c r="BF237" s="215">
        <f>IF(N237="snížená",J237,0)</f>
        <v>0</v>
      </c>
      <c r="BG237" s="215">
        <f>IF(N237="zákl. přenesená",J237,0)</f>
        <v>0</v>
      </c>
      <c r="BH237" s="215">
        <f>IF(N237="sníž. přenesená",J237,0)</f>
        <v>0</v>
      </c>
      <c r="BI237" s="215">
        <f>IF(N237="nulová",J237,0)</f>
        <v>0</v>
      </c>
      <c r="BJ237" s="19" t="s">
        <v>81</v>
      </c>
      <c r="BK237" s="215">
        <f>ROUND(I237*H237,2)</f>
        <v>0</v>
      </c>
      <c r="BL237" s="19" t="s">
        <v>154</v>
      </c>
      <c r="BM237" s="214" t="s">
        <v>360</v>
      </c>
    </row>
    <row r="238" spans="1:47" s="2" customFormat="1" ht="12">
      <c r="A238" s="40"/>
      <c r="B238" s="41"/>
      <c r="C238" s="42"/>
      <c r="D238" s="216" t="s">
        <v>156</v>
      </c>
      <c r="E238" s="42"/>
      <c r="F238" s="217" t="s">
        <v>361</v>
      </c>
      <c r="G238" s="42"/>
      <c r="H238" s="42"/>
      <c r="I238" s="218"/>
      <c r="J238" s="42"/>
      <c r="K238" s="42"/>
      <c r="L238" s="46"/>
      <c r="M238" s="219"/>
      <c r="N238" s="220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156</v>
      </c>
      <c r="AU238" s="19" t="s">
        <v>83</v>
      </c>
    </row>
    <row r="239" spans="1:51" s="14" customFormat="1" ht="12">
      <c r="A239" s="14"/>
      <c r="B239" s="231"/>
      <c r="C239" s="232"/>
      <c r="D239" s="216" t="s">
        <v>163</v>
      </c>
      <c r="E239" s="233" t="s">
        <v>19</v>
      </c>
      <c r="F239" s="234" t="s">
        <v>344</v>
      </c>
      <c r="G239" s="232"/>
      <c r="H239" s="235">
        <v>124.8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1" t="s">
        <v>163</v>
      </c>
      <c r="AU239" s="241" t="s">
        <v>83</v>
      </c>
      <c r="AV239" s="14" t="s">
        <v>83</v>
      </c>
      <c r="AW239" s="14" t="s">
        <v>34</v>
      </c>
      <c r="AX239" s="14" t="s">
        <v>73</v>
      </c>
      <c r="AY239" s="241" t="s">
        <v>148</v>
      </c>
    </row>
    <row r="240" spans="1:51" s="14" customFormat="1" ht="12">
      <c r="A240" s="14"/>
      <c r="B240" s="231"/>
      <c r="C240" s="232"/>
      <c r="D240" s="216" t="s">
        <v>163</v>
      </c>
      <c r="E240" s="233" t="s">
        <v>19</v>
      </c>
      <c r="F240" s="234" t="s">
        <v>345</v>
      </c>
      <c r="G240" s="232"/>
      <c r="H240" s="235">
        <v>241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1" t="s">
        <v>163</v>
      </c>
      <c r="AU240" s="241" t="s">
        <v>83</v>
      </c>
      <c r="AV240" s="14" t="s">
        <v>83</v>
      </c>
      <c r="AW240" s="14" t="s">
        <v>34</v>
      </c>
      <c r="AX240" s="14" t="s">
        <v>73</v>
      </c>
      <c r="AY240" s="241" t="s">
        <v>148</v>
      </c>
    </row>
    <row r="241" spans="1:51" s="14" customFormat="1" ht="12">
      <c r="A241" s="14"/>
      <c r="B241" s="231"/>
      <c r="C241" s="232"/>
      <c r="D241" s="216" t="s">
        <v>163</v>
      </c>
      <c r="E241" s="233" t="s">
        <v>19</v>
      </c>
      <c r="F241" s="234" t="s">
        <v>362</v>
      </c>
      <c r="G241" s="232"/>
      <c r="H241" s="235">
        <v>29.185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1" t="s">
        <v>163</v>
      </c>
      <c r="AU241" s="241" t="s">
        <v>83</v>
      </c>
      <c r="AV241" s="14" t="s">
        <v>83</v>
      </c>
      <c r="AW241" s="14" t="s">
        <v>34</v>
      </c>
      <c r="AX241" s="14" t="s">
        <v>73</v>
      </c>
      <c r="AY241" s="241" t="s">
        <v>148</v>
      </c>
    </row>
    <row r="242" spans="1:51" s="14" customFormat="1" ht="12">
      <c r="A242" s="14"/>
      <c r="B242" s="231"/>
      <c r="C242" s="232"/>
      <c r="D242" s="216" t="s">
        <v>163</v>
      </c>
      <c r="E242" s="233" t="s">
        <v>19</v>
      </c>
      <c r="F242" s="234" t="s">
        <v>363</v>
      </c>
      <c r="G242" s="232"/>
      <c r="H242" s="235">
        <v>14.457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1" t="s">
        <v>163</v>
      </c>
      <c r="AU242" s="241" t="s">
        <v>83</v>
      </c>
      <c r="AV242" s="14" t="s">
        <v>83</v>
      </c>
      <c r="AW242" s="14" t="s">
        <v>34</v>
      </c>
      <c r="AX242" s="14" t="s">
        <v>73</v>
      </c>
      <c r="AY242" s="241" t="s">
        <v>148</v>
      </c>
    </row>
    <row r="243" spans="1:51" s="14" customFormat="1" ht="12">
      <c r="A243" s="14"/>
      <c r="B243" s="231"/>
      <c r="C243" s="232"/>
      <c r="D243" s="216" t="s">
        <v>163</v>
      </c>
      <c r="E243" s="233" t="s">
        <v>19</v>
      </c>
      <c r="F243" s="234" t="s">
        <v>364</v>
      </c>
      <c r="G243" s="232"/>
      <c r="H243" s="235">
        <v>2.1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1" t="s">
        <v>163</v>
      </c>
      <c r="AU243" s="241" t="s">
        <v>83</v>
      </c>
      <c r="AV243" s="14" t="s">
        <v>83</v>
      </c>
      <c r="AW243" s="14" t="s">
        <v>34</v>
      </c>
      <c r="AX243" s="14" t="s">
        <v>73</v>
      </c>
      <c r="AY243" s="241" t="s">
        <v>148</v>
      </c>
    </row>
    <row r="244" spans="1:51" s="14" customFormat="1" ht="12">
      <c r="A244" s="14"/>
      <c r="B244" s="231"/>
      <c r="C244" s="232"/>
      <c r="D244" s="216" t="s">
        <v>163</v>
      </c>
      <c r="E244" s="233" t="s">
        <v>19</v>
      </c>
      <c r="F244" s="234" t="s">
        <v>365</v>
      </c>
      <c r="G244" s="232"/>
      <c r="H244" s="235">
        <v>232.563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1" t="s">
        <v>163</v>
      </c>
      <c r="AU244" s="241" t="s">
        <v>83</v>
      </c>
      <c r="AV244" s="14" t="s">
        <v>83</v>
      </c>
      <c r="AW244" s="14" t="s">
        <v>34</v>
      </c>
      <c r="AX244" s="14" t="s">
        <v>73</v>
      </c>
      <c r="AY244" s="241" t="s">
        <v>148</v>
      </c>
    </row>
    <row r="245" spans="1:51" s="14" customFormat="1" ht="12">
      <c r="A245" s="14"/>
      <c r="B245" s="231"/>
      <c r="C245" s="232"/>
      <c r="D245" s="216" t="s">
        <v>163</v>
      </c>
      <c r="E245" s="233" t="s">
        <v>19</v>
      </c>
      <c r="F245" s="234" t="s">
        <v>366</v>
      </c>
      <c r="G245" s="232"/>
      <c r="H245" s="235">
        <v>10.5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1" t="s">
        <v>163</v>
      </c>
      <c r="AU245" s="241" t="s">
        <v>83</v>
      </c>
      <c r="AV245" s="14" t="s">
        <v>83</v>
      </c>
      <c r="AW245" s="14" t="s">
        <v>34</v>
      </c>
      <c r="AX245" s="14" t="s">
        <v>73</v>
      </c>
      <c r="AY245" s="241" t="s">
        <v>148</v>
      </c>
    </row>
    <row r="246" spans="1:51" s="16" customFormat="1" ht="12">
      <c r="A246" s="16"/>
      <c r="B246" s="253"/>
      <c r="C246" s="254"/>
      <c r="D246" s="216" t="s">
        <v>163</v>
      </c>
      <c r="E246" s="255" t="s">
        <v>19</v>
      </c>
      <c r="F246" s="256" t="s">
        <v>174</v>
      </c>
      <c r="G246" s="254"/>
      <c r="H246" s="257">
        <v>654.605</v>
      </c>
      <c r="I246" s="258"/>
      <c r="J246" s="254"/>
      <c r="K246" s="254"/>
      <c r="L246" s="259"/>
      <c r="M246" s="260"/>
      <c r="N246" s="261"/>
      <c r="O246" s="261"/>
      <c r="P246" s="261"/>
      <c r="Q246" s="261"/>
      <c r="R246" s="261"/>
      <c r="S246" s="261"/>
      <c r="T246" s="262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63" t="s">
        <v>163</v>
      </c>
      <c r="AU246" s="263" t="s">
        <v>83</v>
      </c>
      <c r="AV246" s="16" t="s">
        <v>154</v>
      </c>
      <c r="AW246" s="16" t="s">
        <v>34</v>
      </c>
      <c r="AX246" s="16" t="s">
        <v>81</v>
      </c>
      <c r="AY246" s="263" t="s">
        <v>148</v>
      </c>
    </row>
    <row r="247" spans="1:65" s="2" customFormat="1" ht="16.5" customHeight="1">
      <c r="A247" s="40"/>
      <c r="B247" s="41"/>
      <c r="C247" s="203" t="s">
        <v>367</v>
      </c>
      <c r="D247" s="203" t="s">
        <v>150</v>
      </c>
      <c r="E247" s="204" t="s">
        <v>368</v>
      </c>
      <c r="F247" s="205" t="s">
        <v>369</v>
      </c>
      <c r="G247" s="206" t="s">
        <v>239</v>
      </c>
      <c r="H247" s="207">
        <v>971.183</v>
      </c>
      <c r="I247" s="208"/>
      <c r="J247" s="209">
        <f>ROUND(I247*H247,2)</f>
        <v>0</v>
      </c>
      <c r="K247" s="205" t="s">
        <v>160</v>
      </c>
      <c r="L247" s="46"/>
      <c r="M247" s="210" t="s">
        <v>19</v>
      </c>
      <c r="N247" s="211" t="s">
        <v>44</v>
      </c>
      <c r="O247" s="86"/>
      <c r="P247" s="212">
        <f>O247*H247</f>
        <v>0</v>
      </c>
      <c r="Q247" s="212">
        <v>0.01146</v>
      </c>
      <c r="R247" s="212">
        <f>Q247*H247</f>
        <v>11.12975718</v>
      </c>
      <c r="S247" s="212">
        <v>0</v>
      </c>
      <c r="T247" s="213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4" t="s">
        <v>154</v>
      </c>
      <c r="AT247" s="214" t="s">
        <v>150</v>
      </c>
      <c r="AU247" s="214" t="s">
        <v>83</v>
      </c>
      <c r="AY247" s="19" t="s">
        <v>148</v>
      </c>
      <c r="BE247" s="215">
        <f>IF(N247="základní",J247,0)</f>
        <v>0</v>
      </c>
      <c r="BF247" s="215">
        <f>IF(N247="snížená",J247,0)</f>
        <v>0</v>
      </c>
      <c r="BG247" s="215">
        <f>IF(N247="zákl. přenesená",J247,0)</f>
        <v>0</v>
      </c>
      <c r="BH247" s="215">
        <f>IF(N247="sníž. přenesená",J247,0)</f>
        <v>0</v>
      </c>
      <c r="BI247" s="215">
        <f>IF(N247="nulová",J247,0)</f>
        <v>0</v>
      </c>
      <c r="BJ247" s="19" t="s">
        <v>81</v>
      </c>
      <c r="BK247" s="215">
        <f>ROUND(I247*H247,2)</f>
        <v>0</v>
      </c>
      <c r="BL247" s="19" t="s">
        <v>154</v>
      </c>
      <c r="BM247" s="214" t="s">
        <v>370</v>
      </c>
    </row>
    <row r="248" spans="1:47" s="2" customFormat="1" ht="12">
      <c r="A248" s="40"/>
      <c r="B248" s="41"/>
      <c r="C248" s="42"/>
      <c r="D248" s="216" t="s">
        <v>156</v>
      </c>
      <c r="E248" s="42"/>
      <c r="F248" s="217" t="s">
        <v>371</v>
      </c>
      <c r="G248" s="42"/>
      <c r="H248" s="42"/>
      <c r="I248" s="218"/>
      <c r="J248" s="42"/>
      <c r="K248" s="42"/>
      <c r="L248" s="46"/>
      <c r="M248" s="219"/>
      <c r="N248" s="220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156</v>
      </c>
      <c r="AU248" s="19" t="s">
        <v>83</v>
      </c>
    </row>
    <row r="249" spans="1:51" s="13" customFormat="1" ht="12">
      <c r="A249" s="13"/>
      <c r="B249" s="221"/>
      <c r="C249" s="222"/>
      <c r="D249" s="216" t="s">
        <v>163</v>
      </c>
      <c r="E249" s="223" t="s">
        <v>19</v>
      </c>
      <c r="F249" s="224" t="s">
        <v>372</v>
      </c>
      <c r="G249" s="222"/>
      <c r="H249" s="223" t="s">
        <v>19</v>
      </c>
      <c r="I249" s="225"/>
      <c r="J249" s="222"/>
      <c r="K249" s="222"/>
      <c r="L249" s="226"/>
      <c r="M249" s="227"/>
      <c r="N249" s="228"/>
      <c r="O249" s="228"/>
      <c r="P249" s="228"/>
      <c r="Q249" s="228"/>
      <c r="R249" s="228"/>
      <c r="S249" s="228"/>
      <c r="T249" s="22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0" t="s">
        <v>163</v>
      </c>
      <c r="AU249" s="230" t="s">
        <v>83</v>
      </c>
      <c r="AV249" s="13" t="s">
        <v>81</v>
      </c>
      <c r="AW249" s="13" t="s">
        <v>34</v>
      </c>
      <c r="AX249" s="13" t="s">
        <v>73</v>
      </c>
      <c r="AY249" s="230" t="s">
        <v>148</v>
      </c>
    </row>
    <row r="250" spans="1:51" s="14" customFormat="1" ht="12">
      <c r="A250" s="14"/>
      <c r="B250" s="231"/>
      <c r="C250" s="232"/>
      <c r="D250" s="216" t="s">
        <v>163</v>
      </c>
      <c r="E250" s="233" t="s">
        <v>19</v>
      </c>
      <c r="F250" s="234" t="s">
        <v>346</v>
      </c>
      <c r="G250" s="232"/>
      <c r="H250" s="235">
        <v>97.282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1" t="s">
        <v>163</v>
      </c>
      <c r="AU250" s="241" t="s">
        <v>83</v>
      </c>
      <c r="AV250" s="14" t="s">
        <v>83</v>
      </c>
      <c r="AW250" s="14" t="s">
        <v>34</v>
      </c>
      <c r="AX250" s="14" t="s">
        <v>73</v>
      </c>
      <c r="AY250" s="241" t="s">
        <v>148</v>
      </c>
    </row>
    <row r="251" spans="1:51" s="14" customFormat="1" ht="12">
      <c r="A251" s="14"/>
      <c r="B251" s="231"/>
      <c r="C251" s="232"/>
      <c r="D251" s="216" t="s">
        <v>163</v>
      </c>
      <c r="E251" s="233" t="s">
        <v>19</v>
      </c>
      <c r="F251" s="234" t="s">
        <v>347</v>
      </c>
      <c r="G251" s="232"/>
      <c r="H251" s="235">
        <v>48.19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1" t="s">
        <v>163</v>
      </c>
      <c r="AU251" s="241" t="s">
        <v>83</v>
      </c>
      <c r="AV251" s="14" t="s">
        <v>83</v>
      </c>
      <c r="AW251" s="14" t="s">
        <v>34</v>
      </c>
      <c r="AX251" s="14" t="s">
        <v>73</v>
      </c>
      <c r="AY251" s="241" t="s">
        <v>148</v>
      </c>
    </row>
    <row r="252" spans="1:51" s="14" customFormat="1" ht="12">
      <c r="A252" s="14"/>
      <c r="B252" s="231"/>
      <c r="C252" s="232"/>
      <c r="D252" s="216" t="s">
        <v>163</v>
      </c>
      <c r="E252" s="233" t="s">
        <v>19</v>
      </c>
      <c r="F252" s="234" t="s">
        <v>348</v>
      </c>
      <c r="G252" s="232"/>
      <c r="H252" s="235">
        <v>7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1" t="s">
        <v>163</v>
      </c>
      <c r="AU252" s="241" t="s">
        <v>83</v>
      </c>
      <c r="AV252" s="14" t="s">
        <v>83</v>
      </c>
      <c r="AW252" s="14" t="s">
        <v>34</v>
      </c>
      <c r="AX252" s="14" t="s">
        <v>73</v>
      </c>
      <c r="AY252" s="241" t="s">
        <v>148</v>
      </c>
    </row>
    <row r="253" spans="1:51" s="14" customFormat="1" ht="12">
      <c r="A253" s="14"/>
      <c r="B253" s="231"/>
      <c r="C253" s="232"/>
      <c r="D253" s="216" t="s">
        <v>163</v>
      </c>
      <c r="E253" s="233" t="s">
        <v>19</v>
      </c>
      <c r="F253" s="234" t="s">
        <v>349</v>
      </c>
      <c r="G253" s="232"/>
      <c r="H253" s="235">
        <v>775.211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1" t="s">
        <v>163</v>
      </c>
      <c r="AU253" s="241" t="s">
        <v>83</v>
      </c>
      <c r="AV253" s="14" t="s">
        <v>83</v>
      </c>
      <c r="AW253" s="14" t="s">
        <v>34</v>
      </c>
      <c r="AX253" s="14" t="s">
        <v>73</v>
      </c>
      <c r="AY253" s="241" t="s">
        <v>148</v>
      </c>
    </row>
    <row r="254" spans="1:51" s="14" customFormat="1" ht="12">
      <c r="A254" s="14"/>
      <c r="B254" s="231"/>
      <c r="C254" s="232"/>
      <c r="D254" s="216" t="s">
        <v>163</v>
      </c>
      <c r="E254" s="233" t="s">
        <v>19</v>
      </c>
      <c r="F254" s="234" t="s">
        <v>350</v>
      </c>
      <c r="G254" s="232"/>
      <c r="H254" s="235">
        <v>35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1" t="s">
        <v>163</v>
      </c>
      <c r="AU254" s="241" t="s">
        <v>83</v>
      </c>
      <c r="AV254" s="14" t="s">
        <v>83</v>
      </c>
      <c r="AW254" s="14" t="s">
        <v>34</v>
      </c>
      <c r="AX254" s="14" t="s">
        <v>73</v>
      </c>
      <c r="AY254" s="241" t="s">
        <v>148</v>
      </c>
    </row>
    <row r="255" spans="1:51" s="13" customFormat="1" ht="12">
      <c r="A255" s="13"/>
      <c r="B255" s="221"/>
      <c r="C255" s="222"/>
      <c r="D255" s="216" t="s">
        <v>163</v>
      </c>
      <c r="E255" s="223" t="s">
        <v>19</v>
      </c>
      <c r="F255" s="224" t="s">
        <v>373</v>
      </c>
      <c r="G255" s="222"/>
      <c r="H255" s="223" t="s">
        <v>19</v>
      </c>
      <c r="I255" s="225"/>
      <c r="J255" s="222"/>
      <c r="K255" s="222"/>
      <c r="L255" s="226"/>
      <c r="M255" s="227"/>
      <c r="N255" s="228"/>
      <c r="O255" s="228"/>
      <c r="P255" s="228"/>
      <c r="Q255" s="228"/>
      <c r="R255" s="228"/>
      <c r="S255" s="228"/>
      <c r="T255" s="22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0" t="s">
        <v>163</v>
      </c>
      <c r="AU255" s="230" t="s">
        <v>83</v>
      </c>
      <c r="AV255" s="13" t="s">
        <v>81</v>
      </c>
      <c r="AW255" s="13" t="s">
        <v>34</v>
      </c>
      <c r="AX255" s="13" t="s">
        <v>73</v>
      </c>
      <c r="AY255" s="230" t="s">
        <v>148</v>
      </c>
    </row>
    <row r="256" spans="1:51" s="14" customFormat="1" ht="12">
      <c r="A256" s="14"/>
      <c r="B256" s="231"/>
      <c r="C256" s="232"/>
      <c r="D256" s="216" t="s">
        <v>163</v>
      </c>
      <c r="E256" s="233" t="s">
        <v>19</v>
      </c>
      <c r="F256" s="234" t="s">
        <v>374</v>
      </c>
      <c r="G256" s="232"/>
      <c r="H256" s="235">
        <v>8.5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1" t="s">
        <v>163</v>
      </c>
      <c r="AU256" s="241" t="s">
        <v>83</v>
      </c>
      <c r="AV256" s="14" t="s">
        <v>83</v>
      </c>
      <c r="AW256" s="14" t="s">
        <v>34</v>
      </c>
      <c r="AX256" s="14" t="s">
        <v>73</v>
      </c>
      <c r="AY256" s="241" t="s">
        <v>148</v>
      </c>
    </row>
    <row r="257" spans="1:51" s="16" customFormat="1" ht="12">
      <c r="A257" s="16"/>
      <c r="B257" s="253"/>
      <c r="C257" s="254"/>
      <c r="D257" s="216" t="s">
        <v>163</v>
      </c>
      <c r="E257" s="255" t="s">
        <v>19</v>
      </c>
      <c r="F257" s="256" t="s">
        <v>174</v>
      </c>
      <c r="G257" s="254"/>
      <c r="H257" s="257">
        <v>971.183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T257" s="263" t="s">
        <v>163</v>
      </c>
      <c r="AU257" s="263" t="s">
        <v>83</v>
      </c>
      <c r="AV257" s="16" t="s">
        <v>154</v>
      </c>
      <c r="AW257" s="16" t="s">
        <v>34</v>
      </c>
      <c r="AX257" s="16" t="s">
        <v>81</v>
      </c>
      <c r="AY257" s="263" t="s">
        <v>148</v>
      </c>
    </row>
    <row r="258" spans="1:65" s="2" customFormat="1" ht="16.5" customHeight="1">
      <c r="A258" s="40"/>
      <c r="B258" s="41"/>
      <c r="C258" s="203" t="s">
        <v>375</v>
      </c>
      <c r="D258" s="203" t="s">
        <v>150</v>
      </c>
      <c r="E258" s="204" t="s">
        <v>376</v>
      </c>
      <c r="F258" s="205" t="s">
        <v>377</v>
      </c>
      <c r="G258" s="206" t="s">
        <v>239</v>
      </c>
      <c r="H258" s="207">
        <v>77.824</v>
      </c>
      <c r="I258" s="208"/>
      <c r="J258" s="209">
        <f>ROUND(I258*H258,2)</f>
        <v>0</v>
      </c>
      <c r="K258" s="205" t="s">
        <v>160</v>
      </c>
      <c r="L258" s="46"/>
      <c r="M258" s="210" t="s">
        <v>19</v>
      </c>
      <c r="N258" s="211" t="s">
        <v>44</v>
      </c>
      <c r="O258" s="86"/>
      <c r="P258" s="212">
        <f>O258*H258</f>
        <v>0</v>
      </c>
      <c r="Q258" s="212">
        <v>0.01146</v>
      </c>
      <c r="R258" s="212">
        <f>Q258*H258</f>
        <v>0.8918630399999999</v>
      </c>
      <c r="S258" s="212">
        <v>0</v>
      </c>
      <c r="T258" s="213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4" t="s">
        <v>154</v>
      </c>
      <c r="AT258" s="214" t="s">
        <v>150</v>
      </c>
      <c r="AU258" s="214" t="s">
        <v>83</v>
      </c>
      <c r="AY258" s="19" t="s">
        <v>148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19" t="s">
        <v>81</v>
      </c>
      <c r="BK258" s="215">
        <f>ROUND(I258*H258,2)</f>
        <v>0</v>
      </c>
      <c r="BL258" s="19" t="s">
        <v>154</v>
      </c>
      <c r="BM258" s="214" t="s">
        <v>378</v>
      </c>
    </row>
    <row r="259" spans="1:47" s="2" customFormat="1" ht="12">
      <c r="A259" s="40"/>
      <c r="B259" s="41"/>
      <c r="C259" s="42"/>
      <c r="D259" s="216" t="s">
        <v>156</v>
      </c>
      <c r="E259" s="42"/>
      <c r="F259" s="217" t="s">
        <v>379</v>
      </c>
      <c r="G259" s="42"/>
      <c r="H259" s="42"/>
      <c r="I259" s="218"/>
      <c r="J259" s="42"/>
      <c r="K259" s="42"/>
      <c r="L259" s="46"/>
      <c r="M259" s="219"/>
      <c r="N259" s="220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156</v>
      </c>
      <c r="AU259" s="19" t="s">
        <v>83</v>
      </c>
    </row>
    <row r="260" spans="1:51" s="14" customFormat="1" ht="12">
      <c r="A260" s="14"/>
      <c r="B260" s="231"/>
      <c r="C260" s="232"/>
      <c r="D260" s="216" t="s">
        <v>163</v>
      </c>
      <c r="E260" s="233" t="s">
        <v>19</v>
      </c>
      <c r="F260" s="234" t="s">
        <v>351</v>
      </c>
      <c r="G260" s="232"/>
      <c r="H260" s="235">
        <v>77.824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1" t="s">
        <v>163</v>
      </c>
      <c r="AU260" s="241" t="s">
        <v>83</v>
      </c>
      <c r="AV260" s="14" t="s">
        <v>83</v>
      </c>
      <c r="AW260" s="14" t="s">
        <v>34</v>
      </c>
      <c r="AX260" s="14" t="s">
        <v>81</v>
      </c>
      <c r="AY260" s="241" t="s">
        <v>148</v>
      </c>
    </row>
    <row r="261" spans="1:65" s="2" customFormat="1" ht="24.15" customHeight="1">
      <c r="A261" s="40"/>
      <c r="B261" s="41"/>
      <c r="C261" s="203" t="s">
        <v>380</v>
      </c>
      <c r="D261" s="203" t="s">
        <v>150</v>
      </c>
      <c r="E261" s="204" t="s">
        <v>381</v>
      </c>
      <c r="F261" s="205" t="s">
        <v>382</v>
      </c>
      <c r="G261" s="206" t="s">
        <v>239</v>
      </c>
      <c r="H261" s="207">
        <v>124.8</v>
      </c>
      <c r="I261" s="208"/>
      <c r="J261" s="209">
        <f>ROUND(I261*H261,2)</f>
        <v>0</v>
      </c>
      <c r="K261" s="205" t="s">
        <v>160</v>
      </c>
      <c r="L261" s="46"/>
      <c r="M261" s="210" t="s">
        <v>19</v>
      </c>
      <c r="N261" s="211" t="s">
        <v>44</v>
      </c>
      <c r="O261" s="86"/>
      <c r="P261" s="212">
        <f>O261*H261</f>
        <v>0</v>
      </c>
      <c r="Q261" s="212">
        <v>0.00835</v>
      </c>
      <c r="R261" s="212">
        <f>Q261*H261</f>
        <v>1.04208</v>
      </c>
      <c r="S261" s="212">
        <v>0</v>
      </c>
      <c r="T261" s="213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4" t="s">
        <v>154</v>
      </c>
      <c r="AT261" s="214" t="s">
        <v>150</v>
      </c>
      <c r="AU261" s="214" t="s">
        <v>83</v>
      </c>
      <c r="AY261" s="19" t="s">
        <v>148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19" t="s">
        <v>81</v>
      </c>
      <c r="BK261" s="215">
        <f>ROUND(I261*H261,2)</f>
        <v>0</v>
      </c>
      <c r="BL261" s="19" t="s">
        <v>154</v>
      </c>
      <c r="BM261" s="214" t="s">
        <v>383</v>
      </c>
    </row>
    <row r="262" spans="1:47" s="2" customFormat="1" ht="12">
      <c r="A262" s="40"/>
      <c r="B262" s="41"/>
      <c r="C262" s="42"/>
      <c r="D262" s="216" t="s">
        <v>156</v>
      </c>
      <c r="E262" s="42"/>
      <c r="F262" s="217" t="s">
        <v>384</v>
      </c>
      <c r="G262" s="42"/>
      <c r="H262" s="42"/>
      <c r="I262" s="218"/>
      <c r="J262" s="42"/>
      <c r="K262" s="42"/>
      <c r="L262" s="46"/>
      <c r="M262" s="219"/>
      <c r="N262" s="220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156</v>
      </c>
      <c r="AU262" s="19" t="s">
        <v>83</v>
      </c>
    </row>
    <row r="263" spans="1:51" s="13" customFormat="1" ht="12">
      <c r="A263" s="13"/>
      <c r="B263" s="221"/>
      <c r="C263" s="222"/>
      <c r="D263" s="216" t="s">
        <v>163</v>
      </c>
      <c r="E263" s="223" t="s">
        <v>19</v>
      </c>
      <c r="F263" s="224" t="s">
        <v>385</v>
      </c>
      <c r="G263" s="222"/>
      <c r="H263" s="223" t="s">
        <v>19</v>
      </c>
      <c r="I263" s="225"/>
      <c r="J263" s="222"/>
      <c r="K263" s="222"/>
      <c r="L263" s="226"/>
      <c r="M263" s="227"/>
      <c r="N263" s="228"/>
      <c r="O263" s="228"/>
      <c r="P263" s="228"/>
      <c r="Q263" s="228"/>
      <c r="R263" s="228"/>
      <c r="S263" s="228"/>
      <c r="T263" s="22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0" t="s">
        <v>163</v>
      </c>
      <c r="AU263" s="230" t="s">
        <v>83</v>
      </c>
      <c r="AV263" s="13" t="s">
        <v>81</v>
      </c>
      <c r="AW263" s="13" t="s">
        <v>34</v>
      </c>
      <c r="AX263" s="13" t="s">
        <v>73</v>
      </c>
      <c r="AY263" s="230" t="s">
        <v>148</v>
      </c>
    </row>
    <row r="264" spans="1:51" s="14" customFormat="1" ht="12">
      <c r="A264" s="14"/>
      <c r="B264" s="231"/>
      <c r="C264" s="232"/>
      <c r="D264" s="216" t="s">
        <v>163</v>
      </c>
      <c r="E264" s="233" t="s">
        <v>19</v>
      </c>
      <c r="F264" s="234" t="s">
        <v>386</v>
      </c>
      <c r="G264" s="232"/>
      <c r="H264" s="235">
        <v>36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1" t="s">
        <v>163</v>
      </c>
      <c r="AU264" s="241" t="s">
        <v>83</v>
      </c>
      <c r="AV264" s="14" t="s">
        <v>83</v>
      </c>
      <c r="AW264" s="14" t="s">
        <v>34</v>
      </c>
      <c r="AX264" s="14" t="s">
        <v>73</v>
      </c>
      <c r="AY264" s="241" t="s">
        <v>148</v>
      </c>
    </row>
    <row r="265" spans="1:51" s="14" customFormat="1" ht="12">
      <c r="A265" s="14"/>
      <c r="B265" s="231"/>
      <c r="C265" s="232"/>
      <c r="D265" s="216" t="s">
        <v>163</v>
      </c>
      <c r="E265" s="233" t="s">
        <v>19</v>
      </c>
      <c r="F265" s="234" t="s">
        <v>387</v>
      </c>
      <c r="G265" s="232"/>
      <c r="H265" s="235">
        <v>17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1" t="s">
        <v>163</v>
      </c>
      <c r="AU265" s="241" t="s">
        <v>83</v>
      </c>
      <c r="AV265" s="14" t="s">
        <v>83</v>
      </c>
      <c r="AW265" s="14" t="s">
        <v>34</v>
      </c>
      <c r="AX265" s="14" t="s">
        <v>73</v>
      </c>
      <c r="AY265" s="241" t="s">
        <v>148</v>
      </c>
    </row>
    <row r="266" spans="1:51" s="14" customFormat="1" ht="12">
      <c r="A266" s="14"/>
      <c r="B266" s="231"/>
      <c r="C266" s="232"/>
      <c r="D266" s="216" t="s">
        <v>163</v>
      </c>
      <c r="E266" s="233" t="s">
        <v>19</v>
      </c>
      <c r="F266" s="234" t="s">
        <v>388</v>
      </c>
      <c r="G266" s="232"/>
      <c r="H266" s="235">
        <v>1.6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1" t="s">
        <v>163</v>
      </c>
      <c r="AU266" s="241" t="s">
        <v>83</v>
      </c>
      <c r="AV266" s="14" t="s">
        <v>83</v>
      </c>
      <c r="AW266" s="14" t="s">
        <v>34</v>
      </c>
      <c r="AX266" s="14" t="s">
        <v>73</v>
      </c>
      <c r="AY266" s="241" t="s">
        <v>148</v>
      </c>
    </row>
    <row r="267" spans="1:51" s="14" customFormat="1" ht="12">
      <c r="A267" s="14"/>
      <c r="B267" s="231"/>
      <c r="C267" s="232"/>
      <c r="D267" s="216" t="s">
        <v>163</v>
      </c>
      <c r="E267" s="233" t="s">
        <v>19</v>
      </c>
      <c r="F267" s="234" t="s">
        <v>389</v>
      </c>
      <c r="G267" s="232"/>
      <c r="H267" s="235">
        <v>14.5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1" t="s">
        <v>163</v>
      </c>
      <c r="AU267" s="241" t="s">
        <v>83</v>
      </c>
      <c r="AV267" s="14" t="s">
        <v>83</v>
      </c>
      <c r="AW267" s="14" t="s">
        <v>34</v>
      </c>
      <c r="AX267" s="14" t="s">
        <v>73</v>
      </c>
      <c r="AY267" s="241" t="s">
        <v>148</v>
      </c>
    </row>
    <row r="268" spans="1:51" s="14" customFormat="1" ht="12">
      <c r="A268" s="14"/>
      <c r="B268" s="231"/>
      <c r="C268" s="232"/>
      <c r="D268" s="216" t="s">
        <v>163</v>
      </c>
      <c r="E268" s="233" t="s">
        <v>19</v>
      </c>
      <c r="F268" s="234" t="s">
        <v>390</v>
      </c>
      <c r="G268" s="232"/>
      <c r="H268" s="235">
        <v>14.5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1" t="s">
        <v>163</v>
      </c>
      <c r="AU268" s="241" t="s">
        <v>83</v>
      </c>
      <c r="AV268" s="14" t="s">
        <v>83</v>
      </c>
      <c r="AW268" s="14" t="s">
        <v>34</v>
      </c>
      <c r="AX268" s="14" t="s">
        <v>73</v>
      </c>
      <c r="AY268" s="241" t="s">
        <v>148</v>
      </c>
    </row>
    <row r="269" spans="1:51" s="14" customFormat="1" ht="12">
      <c r="A269" s="14"/>
      <c r="B269" s="231"/>
      <c r="C269" s="232"/>
      <c r="D269" s="216" t="s">
        <v>163</v>
      </c>
      <c r="E269" s="233" t="s">
        <v>19</v>
      </c>
      <c r="F269" s="234" t="s">
        <v>391</v>
      </c>
      <c r="G269" s="232"/>
      <c r="H269" s="235">
        <v>15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1" t="s">
        <v>163</v>
      </c>
      <c r="AU269" s="241" t="s">
        <v>83</v>
      </c>
      <c r="AV269" s="14" t="s">
        <v>83</v>
      </c>
      <c r="AW269" s="14" t="s">
        <v>34</v>
      </c>
      <c r="AX269" s="14" t="s">
        <v>73</v>
      </c>
      <c r="AY269" s="241" t="s">
        <v>148</v>
      </c>
    </row>
    <row r="270" spans="1:51" s="14" customFormat="1" ht="12">
      <c r="A270" s="14"/>
      <c r="B270" s="231"/>
      <c r="C270" s="232"/>
      <c r="D270" s="216" t="s">
        <v>163</v>
      </c>
      <c r="E270" s="233" t="s">
        <v>19</v>
      </c>
      <c r="F270" s="234" t="s">
        <v>392</v>
      </c>
      <c r="G270" s="232"/>
      <c r="H270" s="235">
        <v>12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1" t="s">
        <v>163</v>
      </c>
      <c r="AU270" s="241" t="s">
        <v>83</v>
      </c>
      <c r="AV270" s="14" t="s">
        <v>83</v>
      </c>
      <c r="AW270" s="14" t="s">
        <v>34</v>
      </c>
      <c r="AX270" s="14" t="s">
        <v>73</v>
      </c>
      <c r="AY270" s="241" t="s">
        <v>148</v>
      </c>
    </row>
    <row r="271" spans="1:51" s="14" customFormat="1" ht="12">
      <c r="A271" s="14"/>
      <c r="B271" s="231"/>
      <c r="C271" s="232"/>
      <c r="D271" s="216" t="s">
        <v>163</v>
      </c>
      <c r="E271" s="233" t="s">
        <v>19</v>
      </c>
      <c r="F271" s="234" t="s">
        <v>393</v>
      </c>
      <c r="G271" s="232"/>
      <c r="H271" s="235">
        <v>14.2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1" t="s">
        <v>163</v>
      </c>
      <c r="AU271" s="241" t="s">
        <v>83</v>
      </c>
      <c r="AV271" s="14" t="s">
        <v>83</v>
      </c>
      <c r="AW271" s="14" t="s">
        <v>34</v>
      </c>
      <c r="AX271" s="14" t="s">
        <v>73</v>
      </c>
      <c r="AY271" s="241" t="s">
        <v>148</v>
      </c>
    </row>
    <row r="272" spans="1:51" s="16" customFormat="1" ht="12">
      <c r="A272" s="16"/>
      <c r="B272" s="253"/>
      <c r="C272" s="254"/>
      <c r="D272" s="216" t="s">
        <v>163</v>
      </c>
      <c r="E272" s="255" t="s">
        <v>89</v>
      </c>
      <c r="F272" s="256" t="s">
        <v>174</v>
      </c>
      <c r="G272" s="254"/>
      <c r="H272" s="257">
        <v>124.8</v>
      </c>
      <c r="I272" s="258"/>
      <c r="J272" s="254"/>
      <c r="K272" s="254"/>
      <c r="L272" s="259"/>
      <c r="M272" s="260"/>
      <c r="N272" s="261"/>
      <c r="O272" s="261"/>
      <c r="P272" s="261"/>
      <c r="Q272" s="261"/>
      <c r="R272" s="261"/>
      <c r="S272" s="261"/>
      <c r="T272" s="262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T272" s="263" t="s">
        <v>163</v>
      </c>
      <c r="AU272" s="263" t="s">
        <v>83</v>
      </c>
      <c r="AV272" s="16" t="s">
        <v>154</v>
      </c>
      <c r="AW272" s="16" t="s">
        <v>34</v>
      </c>
      <c r="AX272" s="16" t="s">
        <v>81</v>
      </c>
      <c r="AY272" s="263" t="s">
        <v>148</v>
      </c>
    </row>
    <row r="273" spans="1:65" s="2" customFormat="1" ht="16.5" customHeight="1">
      <c r="A273" s="40"/>
      <c r="B273" s="41"/>
      <c r="C273" s="264" t="s">
        <v>394</v>
      </c>
      <c r="D273" s="264" t="s">
        <v>243</v>
      </c>
      <c r="E273" s="265" t="s">
        <v>395</v>
      </c>
      <c r="F273" s="266" t="s">
        <v>396</v>
      </c>
      <c r="G273" s="267" t="s">
        <v>239</v>
      </c>
      <c r="H273" s="268">
        <v>127.296</v>
      </c>
      <c r="I273" s="269"/>
      <c r="J273" s="270">
        <f>ROUND(I273*H273,2)</f>
        <v>0</v>
      </c>
      <c r="K273" s="266" t="s">
        <v>160</v>
      </c>
      <c r="L273" s="271"/>
      <c r="M273" s="272" t="s">
        <v>19</v>
      </c>
      <c r="N273" s="273" t="s">
        <v>44</v>
      </c>
      <c r="O273" s="86"/>
      <c r="P273" s="212">
        <f>O273*H273</f>
        <v>0</v>
      </c>
      <c r="Q273" s="212">
        <v>0.0015</v>
      </c>
      <c r="R273" s="212">
        <f>Q273*H273</f>
        <v>0.190944</v>
      </c>
      <c r="S273" s="212">
        <v>0</v>
      </c>
      <c r="T273" s="213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4" t="s">
        <v>210</v>
      </c>
      <c r="AT273" s="214" t="s">
        <v>243</v>
      </c>
      <c r="AU273" s="214" t="s">
        <v>83</v>
      </c>
      <c r="AY273" s="19" t="s">
        <v>148</v>
      </c>
      <c r="BE273" s="215">
        <f>IF(N273="základní",J273,0)</f>
        <v>0</v>
      </c>
      <c r="BF273" s="215">
        <f>IF(N273="snížená",J273,0)</f>
        <v>0</v>
      </c>
      <c r="BG273" s="215">
        <f>IF(N273="zákl. přenesená",J273,0)</f>
        <v>0</v>
      </c>
      <c r="BH273" s="215">
        <f>IF(N273="sníž. přenesená",J273,0)</f>
        <v>0</v>
      </c>
      <c r="BI273" s="215">
        <f>IF(N273="nulová",J273,0)</f>
        <v>0</v>
      </c>
      <c r="BJ273" s="19" t="s">
        <v>81</v>
      </c>
      <c r="BK273" s="215">
        <f>ROUND(I273*H273,2)</f>
        <v>0</v>
      </c>
      <c r="BL273" s="19" t="s">
        <v>154</v>
      </c>
      <c r="BM273" s="214" t="s">
        <v>397</v>
      </c>
    </row>
    <row r="274" spans="1:47" s="2" customFormat="1" ht="12">
      <c r="A274" s="40"/>
      <c r="B274" s="41"/>
      <c r="C274" s="42"/>
      <c r="D274" s="216" t="s">
        <v>156</v>
      </c>
      <c r="E274" s="42"/>
      <c r="F274" s="217" t="s">
        <v>396</v>
      </c>
      <c r="G274" s="42"/>
      <c r="H274" s="42"/>
      <c r="I274" s="218"/>
      <c r="J274" s="42"/>
      <c r="K274" s="42"/>
      <c r="L274" s="46"/>
      <c r="M274" s="219"/>
      <c r="N274" s="220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156</v>
      </c>
      <c r="AU274" s="19" t="s">
        <v>83</v>
      </c>
    </row>
    <row r="275" spans="1:51" s="14" customFormat="1" ht="12">
      <c r="A275" s="14"/>
      <c r="B275" s="231"/>
      <c r="C275" s="232"/>
      <c r="D275" s="216" t="s">
        <v>163</v>
      </c>
      <c r="E275" s="233" t="s">
        <v>19</v>
      </c>
      <c r="F275" s="234" t="s">
        <v>398</v>
      </c>
      <c r="G275" s="232"/>
      <c r="H275" s="235">
        <v>127.296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1" t="s">
        <v>163</v>
      </c>
      <c r="AU275" s="241" t="s">
        <v>83</v>
      </c>
      <c r="AV275" s="14" t="s">
        <v>83</v>
      </c>
      <c r="AW275" s="14" t="s">
        <v>34</v>
      </c>
      <c r="AX275" s="14" t="s">
        <v>81</v>
      </c>
      <c r="AY275" s="241" t="s">
        <v>148</v>
      </c>
    </row>
    <row r="276" spans="1:65" s="2" customFormat="1" ht="24.15" customHeight="1">
      <c r="A276" s="40"/>
      <c r="B276" s="41"/>
      <c r="C276" s="203" t="s">
        <v>103</v>
      </c>
      <c r="D276" s="203" t="s">
        <v>150</v>
      </c>
      <c r="E276" s="204" t="s">
        <v>381</v>
      </c>
      <c r="F276" s="205" t="s">
        <v>382</v>
      </c>
      <c r="G276" s="206" t="s">
        <v>239</v>
      </c>
      <c r="H276" s="207">
        <v>241</v>
      </c>
      <c r="I276" s="208"/>
      <c r="J276" s="209">
        <f>ROUND(I276*H276,2)</f>
        <v>0</v>
      </c>
      <c r="K276" s="205" t="s">
        <v>160</v>
      </c>
      <c r="L276" s="46"/>
      <c r="M276" s="210" t="s">
        <v>19</v>
      </c>
      <c r="N276" s="211" t="s">
        <v>44</v>
      </c>
      <c r="O276" s="86"/>
      <c r="P276" s="212">
        <f>O276*H276</f>
        <v>0</v>
      </c>
      <c r="Q276" s="212">
        <v>0.00835</v>
      </c>
      <c r="R276" s="212">
        <f>Q276*H276</f>
        <v>2.01235</v>
      </c>
      <c r="S276" s="212">
        <v>0</v>
      </c>
      <c r="T276" s="213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14" t="s">
        <v>154</v>
      </c>
      <c r="AT276" s="214" t="s">
        <v>150</v>
      </c>
      <c r="AU276" s="214" t="s">
        <v>83</v>
      </c>
      <c r="AY276" s="19" t="s">
        <v>148</v>
      </c>
      <c r="BE276" s="215">
        <f>IF(N276="základní",J276,0)</f>
        <v>0</v>
      </c>
      <c r="BF276" s="215">
        <f>IF(N276="snížená",J276,0)</f>
        <v>0</v>
      </c>
      <c r="BG276" s="215">
        <f>IF(N276="zákl. přenesená",J276,0)</f>
        <v>0</v>
      </c>
      <c r="BH276" s="215">
        <f>IF(N276="sníž. přenesená",J276,0)</f>
        <v>0</v>
      </c>
      <c r="BI276" s="215">
        <f>IF(N276="nulová",J276,0)</f>
        <v>0</v>
      </c>
      <c r="BJ276" s="19" t="s">
        <v>81</v>
      </c>
      <c r="BK276" s="215">
        <f>ROUND(I276*H276,2)</f>
        <v>0</v>
      </c>
      <c r="BL276" s="19" t="s">
        <v>154</v>
      </c>
      <c r="BM276" s="214" t="s">
        <v>399</v>
      </c>
    </row>
    <row r="277" spans="1:47" s="2" customFormat="1" ht="12">
      <c r="A277" s="40"/>
      <c r="B277" s="41"/>
      <c r="C277" s="42"/>
      <c r="D277" s="216" t="s">
        <v>156</v>
      </c>
      <c r="E277" s="42"/>
      <c r="F277" s="217" t="s">
        <v>384</v>
      </c>
      <c r="G277" s="42"/>
      <c r="H277" s="42"/>
      <c r="I277" s="218"/>
      <c r="J277" s="42"/>
      <c r="K277" s="42"/>
      <c r="L277" s="46"/>
      <c r="M277" s="219"/>
      <c r="N277" s="220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156</v>
      </c>
      <c r="AU277" s="19" t="s">
        <v>83</v>
      </c>
    </row>
    <row r="278" spans="1:51" s="13" customFormat="1" ht="12">
      <c r="A278" s="13"/>
      <c r="B278" s="221"/>
      <c r="C278" s="222"/>
      <c r="D278" s="216" t="s">
        <v>163</v>
      </c>
      <c r="E278" s="223" t="s">
        <v>19</v>
      </c>
      <c r="F278" s="224" t="s">
        <v>400</v>
      </c>
      <c r="G278" s="222"/>
      <c r="H278" s="223" t="s">
        <v>19</v>
      </c>
      <c r="I278" s="225"/>
      <c r="J278" s="222"/>
      <c r="K278" s="222"/>
      <c r="L278" s="226"/>
      <c r="M278" s="227"/>
      <c r="N278" s="228"/>
      <c r="O278" s="228"/>
      <c r="P278" s="228"/>
      <c r="Q278" s="228"/>
      <c r="R278" s="228"/>
      <c r="S278" s="228"/>
      <c r="T278" s="22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0" t="s">
        <v>163</v>
      </c>
      <c r="AU278" s="230" t="s">
        <v>83</v>
      </c>
      <c r="AV278" s="13" t="s">
        <v>81</v>
      </c>
      <c r="AW278" s="13" t="s">
        <v>34</v>
      </c>
      <c r="AX278" s="13" t="s">
        <v>73</v>
      </c>
      <c r="AY278" s="230" t="s">
        <v>148</v>
      </c>
    </row>
    <row r="279" spans="1:51" s="14" customFormat="1" ht="12">
      <c r="A279" s="14"/>
      <c r="B279" s="231"/>
      <c r="C279" s="232"/>
      <c r="D279" s="216" t="s">
        <v>163</v>
      </c>
      <c r="E279" s="233" t="s">
        <v>19</v>
      </c>
      <c r="F279" s="234" t="s">
        <v>401</v>
      </c>
      <c r="G279" s="232"/>
      <c r="H279" s="235">
        <v>48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1" t="s">
        <v>163</v>
      </c>
      <c r="AU279" s="241" t="s">
        <v>83</v>
      </c>
      <c r="AV279" s="14" t="s">
        <v>83</v>
      </c>
      <c r="AW279" s="14" t="s">
        <v>34</v>
      </c>
      <c r="AX279" s="14" t="s">
        <v>73</v>
      </c>
      <c r="AY279" s="241" t="s">
        <v>148</v>
      </c>
    </row>
    <row r="280" spans="1:51" s="14" customFormat="1" ht="12">
      <c r="A280" s="14"/>
      <c r="B280" s="231"/>
      <c r="C280" s="232"/>
      <c r="D280" s="216" t="s">
        <v>163</v>
      </c>
      <c r="E280" s="233" t="s">
        <v>19</v>
      </c>
      <c r="F280" s="234" t="s">
        <v>402</v>
      </c>
      <c r="G280" s="232"/>
      <c r="H280" s="235">
        <v>54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41" t="s">
        <v>163</v>
      </c>
      <c r="AU280" s="241" t="s">
        <v>83</v>
      </c>
      <c r="AV280" s="14" t="s">
        <v>83</v>
      </c>
      <c r="AW280" s="14" t="s">
        <v>34</v>
      </c>
      <c r="AX280" s="14" t="s">
        <v>73</v>
      </c>
      <c r="AY280" s="241" t="s">
        <v>148</v>
      </c>
    </row>
    <row r="281" spans="1:51" s="14" customFormat="1" ht="12">
      <c r="A281" s="14"/>
      <c r="B281" s="231"/>
      <c r="C281" s="232"/>
      <c r="D281" s="216" t="s">
        <v>163</v>
      </c>
      <c r="E281" s="233" t="s">
        <v>19</v>
      </c>
      <c r="F281" s="234" t="s">
        <v>403</v>
      </c>
      <c r="G281" s="232"/>
      <c r="H281" s="235">
        <v>7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1" t="s">
        <v>163</v>
      </c>
      <c r="AU281" s="241" t="s">
        <v>83</v>
      </c>
      <c r="AV281" s="14" t="s">
        <v>83</v>
      </c>
      <c r="AW281" s="14" t="s">
        <v>34</v>
      </c>
      <c r="AX281" s="14" t="s">
        <v>73</v>
      </c>
      <c r="AY281" s="241" t="s">
        <v>148</v>
      </c>
    </row>
    <row r="282" spans="1:51" s="14" customFormat="1" ht="12">
      <c r="A282" s="14"/>
      <c r="B282" s="231"/>
      <c r="C282" s="232"/>
      <c r="D282" s="216" t="s">
        <v>163</v>
      </c>
      <c r="E282" s="233" t="s">
        <v>19</v>
      </c>
      <c r="F282" s="234" t="s">
        <v>404</v>
      </c>
      <c r="G282" s="232"/>
      <c r="H282" s="235">
        <v>30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1" t="s">
        <v>163</v>
      </c>
      <c r="AU282" s="241" t="s">
        <v>83</v>
      </c>
      <c r="AV282" s="14" t="s">
        <v>83</v>
      </c>
      <c r="AW282" s="14" t="s">
        <v>34</v>
      </c>
      <c r="AX282" s="14" t="s">
        <v>73</v>
      </c>
      <c r="AY282" s="241" t="s">
        <v>148</v>
      </c>
    </row>
    <row r="283" spans="1:51" s="14" customFormat="1" ht="12">
      <c r="A283" s="14"/>
      <c r="B283" s="231"/>
      <c r="C283" s="232"/>
      <c r="D283" s="216" t="s">
        <v>163</v>
      </c>
      <c r="E283" s="233" t="s">
        <v>19</v>
      </c>
      <c r="F283" s="234" t="s">
        <v>405</v>
      </c>
      <c r="G283" s="232"/>
      <c r="H283" s="235">
        <v>32</v>
      </c>
      <c r="I283" s="236"/>
      <c r="J283" s="232"/>
      <c r="K283" s="232"/>
      <c r="L283" s="237"/>
      <c r="M283" s="238"/>
      <c r="N283" s="239"/>
      <c r="O283" s="239"/>
      <c r="P283" s="239"/>
      <c r="Q283" s="239"/>
      <c r="R283" s="239"/>
      <c r="S283" s="239"/>
      <c r="T283" s="24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1" t="s">
        <v>163</v>
      </c>
      <c r="AU283" s="241" t="s">
        <v>83</v>
      </c>
      <c r="AV283" s="14" t="s">
        <v>83</v>
      </c>
      <c r="AW283" s="14" t="s">
        <v>34</v>
      </c>
      <c r="AX283" s="14" t="s">
        <v>73</v>
      </c>
      <c r="AY283" s="241" t="s">
        <v>148</v>
      </c>
    </row>
    <row r="284" spans="1:51" s="14" customFormat="1" ht="12">
      <c r="A284" s="14"/>
      <c r="B284" s="231"/>
      <c r="C284" s="232"/>
      <c r="D284" s="216" t="s">
        <v>163</v>
      </c>
      <c r="E284" s="233" t="s">
        <v>19</v>
      </c>
      <c r="F284" s="234" t="s">
        <v>406</v>
      </c>
      <c r="G284" s="232"/>
      <c r="H284" s="235">
        <v>10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1" t="s">
        <v>163</v>
      </c>
      <c r="AU284" s="241" t="s">
        <v>83</v>
      </c>
      <c r="AV284" s="14" t="s">
        <v>83</v>
      </c>
      <c r="AW284" s="14" t="s">
        <v>34</v>
      </c>
      <c r="AX284" s="14" t="s">
        <v>73</v>
      </c>
      <c r="AY284" s="241" t="s">
        <v>148</v>
      </c>
    </row>
    <row r="285" spans="1:51" s="14" customFormat="1" ht="12">
      <c r="A285" s="14"/>
      <c r="B285" s="231"/>
      <c r="C285" s="232"/>
      <c r="D285" s="216" t="s">
        <v>163</v>
      </c>
      <c r="E285" s="233" t="s">
        <v>19</v>
      </c>
      <c r="F285" s="234" t="s">
        <v>407</v>
      </c>
      <c r="G285" s="232"/>
      <c r="H285" s="235">
        <v>30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4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1" t="s">
        <v>163</v>
      </c>
      <c r="AU285" s="241" t="s">
        <v>83</v>
      </c>
      <c r="AV285" s="14" t="s">
        <v>83</v>
      </c>
      <c r="AW285" s="14" t="s">
        <v>34</v>
      </c>
      <c r="AX285" s="14" t="s">
        <v>73</v>
      </c>
      <c r="AY285" s="241" t="s">
        <v>148</v>
      </c>
    </row>
    <row r="286" spans="1:51" s="14" customFormat="1" ht="12">
      <c r="A286" s="14"/>
      <c r="B286" s="231"/>
      <c r="C286" s="232"/>
      <c r="D286" s="216" t="s">
        <v>163</v>
      </c>
      <c r="E286" s="233" t="s">
        <v>19</v>
      </c>
      <c r="F286" s="234" t="s">
        <v>408</v>
      </c>
      <c r="G286" s="232"/>
      <c r="H286" s="235">
        <v>30</v>
      </c>
      <c r="I286" s="236"/>
      <c r="J286" s="232"/>
      <c r="K286" s="232"/>
      <c r="L286" s="237"/>
      <c r="M286" s="238"/>
      <c r="N286" s="239"/>
      <c r="O286" s="239"/>
      <c r="P286" s="239"/>
      <c r="Q286" s="239"/>
      <c r="R286" s="239"/>
      <c r="S286" s="239"/>
      <c r="T286" s="24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1" t="s">
        <v>163</v>
      </c>
      <c r="AU286" s="241" t="s">
        <v>83</v>
      </c>
      <c r="AV286" s="14" t="s">
        <v>83</v>
      </c>
      <c r="AW286" s="14" t="s">
        <v>34</v>
      </c>
      <c r="AX286" s="14" t="s">
        <v>73</v>
      </c>
      <c r="AY286" s="241" t="s">
        <v>148</v>
      </c>
    </row>
    <row r="287" spans="1:51" s="16" customFormat="1" ht="12">
      <c r="A287" s="16"/>
      <c r="B287" s="253"/>
      <c r="C287" s="254"/>
      <c r="D287" s="216" t="s">
        <v>163</v>
      </c>
      <c r="E287" s="255" t="s">
        <v>93</v>
      </c>
      <c r="F287" s="256" t="s">
        <v>174</v>
      </c>
      <c r="G287" s="254"/>
      <c r="H287" s="257">
        <v>241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T287" s="263" t="s">
        <v>163</v>
      </c>
      <c r="AU287" s="263" t="s">
        <v>83</v>
      </c>
      <c r="AV287" s="16" t="s">
        <v>154</v>
      </c>
      <c r="AW287" s="16" t="s">
        <v>34</v>
      </c>
      <c r="AX287" s="16" t="s">
        <v>81</v>
      </c>
      <c r="AY287" s="263" t="s">
        <v>148</v>
      </c>
    </row>
    <row r="288" spans="1:65" s="2" customFormat="1" ht="16.5" customHeight="1">
      <c r="A288" s="40"/>
      <c r="B288" s="41"/>
      <c r="C288" s="264" t="s">
        <v>409</v>
      </c>
      <c r="D288" s="264" t="s">
        <v>243</v>
      </c>
      <c r="E288" s="265" t="s">
        <v>395</v>
      </c>
      <c r="F288" s="266" t="s">
        <v>396</v>
      </c>
      <c r="G288" s="267" t="s">
        <v>239</v>
      </c>
      <c r="H288" s="268">
        <v>245.82</v>
      </c>
      <c r="I288" s="269"/>
      <c r="J288" s="270">
        <f>ROUND(I288*H288,2)</f>
        <v>0</v>
      </c>
      <c r="K288" s="266" t="s">
        <v>160</v>
      </c>
      <c r="L288" s="271"/>
      <c r="M288" s="272" t="s">
        <v>19</v>
      </c>
      <c r="N288" s="273" t="s">
        <v>44</v>
      </c>
      <c r="O288" s="86"/>
      <c r="P288" s="212">
        <f>O288*H288</f>
        <v>0</v>
      </c>
      <c r="Q288" s="212">
        <v>0.0015</v>
      </c>
      <c r="R288" s="212">
        <f>Q288*H288</f>
        <v>0.36873</v>
      </c>
      <c r="S288" s="212">
        <v>0</v>
      </c>
      <c r="T288" s="213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14" t="s">
        <v>210</v>
      </c>
      <c r="AT288" s="214" t="s">
        <v>243</v>
      </c>
      <c r="AU288" s="214" t="s">
        <v>83</v>
      </c>
      <c r="AY288" s="19" t="s">
        <v>148</v>
      </c>
      <c r="BE288" s="215">
        <f>IF(N288="základní",J288,0)</f>
        <v>0</v>
      </c>
      <c r="BF288" s="215">
        <f>IF(N288="snížená",J288,0)</f>
        <v>0</v>
      </c>
      <c r="BG288" s="215">
        <f>IF(N288="zákl. přenesená",J288,0)</f>
        <v>0</v>
      </c>
      <c r="BH288" s="215">
        <f>IF(N288="sníž. přenesená",J288,0)</f>
        <v>0</v>
      </c>
      <c r="BI288" s="215">
        <f>IF(N288="nulová",J288,0)</f>
        <v>0</v>
      </c>
      <c r="BJ288" s="19" t="s">
        <v>81</v>
      </c>
      <c r="BK288" s="215">
        <f>ROUND(I288*H288,2)</f>
        <v>0</v>
      </c>
      <c r="BL288" s="19" t="s">
        <v>154</v>
      </c>
      <c r="BM288" s="214" t="s">
        <v>410</v>
      </c>
    </row>
    <row r="289" spans="1:47" s="2" customFormat="1" ht="12">
      <c r="A289" s="40"/>
      <c r="B289" s="41"/>
      <c r="C289" s="42"/>
      <c r="D289" s="216" t="s">
        <v>156</v>
      </c>
      <c r="E289" s="42"/>
      <c r="F289" s="217" t="s">
        <v>396</v>
      </c>
      <c r="G289" s="42"/>
      <c r="H289" s="42"/>
      <c r="I289" s="218"/>
      <c r="J289" s="42"/>
      <c r="K289" s="42"/>
      <c r="L289" s="46"/>
      <c r="M289" s="219"/>
      <c r="N289" s="220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156</v>
      </c>
      <c r="AU289" s="19" t="s">
        <v>83</v>
      </c>
    </row>
    <row r="290" spans="1:51" s="14" customFormat="1" ht="12">
      <c r="A290" s="14"/>
      <c r="B290" s="231"/>
      <c r="C290" s="232"/>
      <c r="D290" s="216" t="s">
        <v>163</v>
      </c>
      <c r="E290" s="233" t="s">
        <v>19</v>
      </c>
      <c r="F290" s="234" t="s">
        <v>411</v>
      </c>
      <c r="G290" s="232"/>
      <c r="H290" s="235">
        <v>245.82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1" t="s">
        <v>163</v>
      </c>
      <c r="AU290" s="241" t="s">
        <v>83</v>
      </c>
      <c r="AV290" s="14" t="s">
        <v>83</v>
      </c>
      <c r="AW290" s="14" t="s">
        <v>34</v>
      </c>
      <c r="AX290" s="14" t="s">
        <v>81</v>
      </c>
      <c r="AY290" s="241" t="s">
        <v>148</v>
      </c>
    </row>
    <row r="291" spans="1:65" s="2" customFormat="1" ht="24.15" customHeight="1">
      <c r="A291" s="40"/>
      <c r="B291" s="41"/>
      <c r="C291" s="203" t="s">
        <v>412</v>
      </c>
      <c r="D291" s="203" t="s">
        <v>150</v>
      </c>
      <c r="E291" s="204" t="s">
        <v>413</v>
      </c>
      <c r="F291" s="205" t="s">
        <v>414</v>
      </c>
      <c r="G291" s="206" t="s">
        <v>239</v>
      </c>
      <c r="H291" s="207">
        <v>97.282</v>
      </c>
      <c r="I291" s="208"/>
      <c r="J291" s="209">
        <f>ROUND(I291*H291,2)</f>
        <v>0</v>
      </c>
      <c r="K291" s="205" t="s">
        <v>160</v>
      </c>
      <c r="L291" s="46"/>
      <c r="M291" s="210" t="s">
        <v>19</v>
      </c>
      <c r="N291" s="211" t="s">
        <v>44</v>
      </c>
      <c r="O291" s="86"/>
      <c r="P291" s="212">
        <f>O291*H291</f>
        <v>0</v>
      </c>
      <c r="Q291" s="212">
        <v>0.0086</v>
      </c>
      <c r="R291" s="212">
        <f>Q291*H291</f>
        <v>0.8366252</v>
      </c>
      <c r="S291" s="212">
        <v>0</v>
      </c>
      <c r="T291" s="213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4" t="s">
        <v>154</v>
      </c>
      <c r="AT291" s="214" t="s">
        <v>150</v>
      </c>
      <c r="AU291" s="214" t="s">
        <v>83</v>
      </c>
      <c r="AY291" s="19" t="s">
        <v>148</v>
      </c>
      <c r="BE291" s="215">
        <f>IF(N291="základní",J291,0)</f>
        <v>0</v>
      </c>
      <c r="BF291" s="215">
        <f>IF(N291="snížená",J291,0)</f>
        <v>0</v>
      </c>
      <c r="BG291" s="215">
        <f>IF(N291="zákl. přenesená",J291,0)</f>
        <v>0</v>
      </c>
      <c r="BH291" s="215">
        <f>IF(N291="sníž. přenesená",J291,0)</f>
        <v>0</v>
      </c>
      <c r="BI291" s="215">
        <f>IF(N291="nulová",J291,0)</f>
        <v>0</v>
      </c>
      <c r="BJ291" s="19" t="s">
        <v>81</v>
      </c>
      <c r="BK291" s="215">
        <f>ROUND(I291*H291,2)</f>
        <v>0</v>
      </c>
      <c r="BL291" s="19" t="s">
        <v>154</v>
      </c>
      <c r="BM291" s="214" t="s">
        <v>415</v>
      </c>
    </row>
    <row r="292" spans="1:47" s="2" customFormat="1" ht="12">
      <c r="A292" s="40"/>
      <c r="B292" s="41"/>
      <c r="C292" s="42"/>
      <c r="D292" s="216" t="s">
        <v>156</v>
      </c>
      <c r="E292" s="42"/>
      <c r="F292" s="217" t="s">
        <v>416</v>
      </c>
      <c r="G292" s="42"/>
      <c r="H292" s="42"/>
      <c r="I292" s="218"/>
      <c r="J292" s="42"/>
      <c r="K292" s="42"/>
      <c r="L292" s="46"/>
      <c r="M292" s="219"/>
      <c r="N292" s="220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156</v>
      </c>
      <c r="AU292" s="19" t="s">
        <v>83</v>
      </c>
    </row>
    <row r="293" spans="1:51" s="13" customFormat="1" ht="12">
      <c r="A293" s="13"/>
      <c r="B293" s="221"/>
      <c r="C293" s="222"/>
      <c r="D293" s="216" t="s">
        <v>163</v>
      </c>
      <c r="E293" s="223" t="s">
        <v>19</v>
      </c>
      <c r="F293" s="224" t="s">
        <v>417</v>
      </c>
      <c r="G293" s="222"/>
      <c r="H293" s="223" t="s">
        <v>19</v>
      </c>
      <c r="I293" s="225"/>
      <c r="J293" s="222"/>
      <c r="K293" s="222"/>
      <c r="L293" s="226"/>
      <c r="M293" s="227"/>
      <c r="N293" s="228"/>
      <c r="O293" s="228"/>
      <c r="P293" s="228"/>
      <c r="Q293" s="228"/>
      <c r="R293" s="228"/>
      <c r="S293" s="228"/>
      <c r="T293" s="22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0" t="s">
        <v>163</v>
      </c>
      <c r="AU293" s="230" t="s">
        <v>83</v>
      </c>
      <c r="AV293" s="13" t="s">
        <v>81</v>
      </c>
      <c r="AW293" s="13" t="s">
        <v>34</v>
      </c>
      <c r="AX293" s="13" t="s">
        <v>73</v>
      </c>
      <c r="AY293" s="230" t="s">
        <v>148</v>
      </c>
    </row>
    <row r="294" spans="1:51" s="13" customFormat="1" ht="12">
      <c r="A294" s="13"/>
      <c r="B294" s="221"/>
      <c r="C294" s="222"/>
      <c r="D294" s="216" t="s">
        <v>163</v>
      </c>
      <c r="E294" s="223" t="s">
        <v>19</v>
      </c>
      <c r="F294" s="224" t="s">
        <v>418</v>
      </c>
      <c r="G294" s="222"/>
      <c r="H294" s="223" t="s">
        <v>19</v>
      </c>
      <c r="I294" s="225"/>
      <c r="J294" s="222"/>
      <c r="K294" s="222"/>
      <c r="L294" s="226"/>
      <c r="M294" s="227"/>
      <c r="N294" s="228"/>
      <c r="O294" s="228"/>
      <c r="P294" s="228"/>
      <c r="Q294" s="228"/>
      <c r="R294" s="228"/>
      <c r="S294" s="228"/>
      <c r="T294" s="22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0" t="s">
        <v>163</v>
      </c>
      <c r="AU294" s="230" t="s">
        <v>83</v>
      </c>
      <c r="AV294" s="13" t="s">
        <v>81</v>
      </c>
      <c r="AW294" s="13" t="s">
        <v>34</v>
      </c>
      <c r="AX294" s="13" t="s">
        <v>73</v>
      </c>
      <c r="AY294" s="230" t="s">
        <v>148</v>
      </c>
    </row>
    <row r="295" spans="1:51" s="14" customFormat="1" ht="12">
      <c r="A295" s="14"/>
      <c r="B295" s="231"/>
      <c r="C295" s="232"/>
      <c r="D295" s="216" t="s">
        <v>163</v>
      </c>
      <c r="E295" s="233" t="s">
        <v>19</v>
      </c>
      <c r="F295" s="234" t="s">
        <v>419</v>
      </c>
      <c r="G295" s="232"/>
      <c r="H295" s="235">
        <v>32.4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1" t="s">
        <v>163</v>
      </c>
      <c r="AU295" s="241" t="s">
        <v>83</v>
      </c>
      <c r="AV295" s="14" t="s">
        <v>83</v>
      </c>
      <c r="AW295" s="14" t="s">
        <v>34</v>
      </c>
      <c r="AX295" s="14" t="s">
        <v>73</v>
      </c>
      <c r="AY295" s="241" t="s">
        <v>148</v>
      </c>
    </row>
    <row r="296" spans="1:51" s="14" customFormat="1" ht="12">
      <c r="A296" s="14"/>
      <c r="B296" s="231"/>
      <c r="C296" s="232"/>
      <c r="D296" s="216" t="s">
        <v>163</v>
      </c>
      <c r="E296" s="233" t="s">
        <v>19</v>
      </c>
      <c r="F296" s="234" t="s">
        <v>420</v>
      </c>
      <c r="G296" s="232"/>
      <c r="H296" s="235">
        <v>-6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1" t="s">
        <v>163</v>
      </c>
      <c r="AU296" s="241" t="s">
        <v>83</v>
      </c>
      <c r="AV296" s="14" t="s">
        <v>83</v>
      </c>
      <c r="AW296" s="14" t="s">
        <v>34</v>
      </c>
      <c r="AX296" s="14" t="s">
        <v>73</v>
      </c>
      <c r="AY296" s="241" t="s">
        <v>148</v>
      </c>
    </row>
    <row r="297" spans="1:51" s="14" customFormat="1" ht="12">
      <c r="A297" s="14"/>
      <c r="B297" s="231"/>
      <c r="C297" s="232"/>
      <c r="D297" s="216" t="s">
        <v>163</v>
      </c>
      <c r="E297" s="233" t="s">
        <v>19</v>
      </c>
      <c r="F297" s="234" t="s">
        <v>421</v>
      </c>
      <c r="G297" s="232"/>
      <c r="H297" s="235">
        <v>21.6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1" t="s">
        <v>163</v>
      </c>
      <c r="AU297" s="241" t="s">
        <v>83</v>
      </c>
      <c r="AV297" s="14" t="s">
        <v>83</v>
      </c>
      <c r="AW297" s="14" t="s">
        <v>34</v>
      </c>
      <c r="AX297" s="14" t="s">
        <v>73</v>
      </c>
      <c r="AY297" s="241" t="s">
        <v>148</v>
      </c>
    </row>
    <row r="298" spans="1:51" s="14" customFormat="1" ht="12">
      <c r="A298" s="14"/>
      <c r="B298" s="231"/>
      <c r="C298" s="232"/>
      <c r="D298" s="216" t="s">
        <v>163</v>
      </c>
      <c r="E298" s="233" t="s">
        <v>19</v>
      </c>
      <c r="F298" s="234" t="s">
        <v>422</v>
      </c>
      <c r="G298" s="232"/>
      <c r="H298" s="235">
        <v>-3.875</v>
      </c>
      <c r="I298" s="236"/>
      <c r="J298" s="232"/>
      <c r="K298" s="232"/>
      <c r="L298" s="237"/>
      <c r="M298" s="238"/>
      <c r="N298" s="239"/>
      <c r="O298" s="239"/>
      <c r="P298" s="239"/>
      <c r="Q298" s="239"/>
      <c r="R298" s="239"/>
      <c r="S298" s="239"/>
      <c r="T298" s="24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1" t="s">
        <v>163</v>
      </c>
      <c r="AU298" s="241" t="s">
        <v>83</v>
      </c>
      <c r="AV298" s="14" t="s">
        <v>83</v>
      </c>
      <c r="AW298" s="14" t="s">
        <v>34</v>
      </c>
      <c r="AX298" s="14" t="s">
        <v>73</v>
      </c>
      <c r="AY298" s="241" t="s">
        <v>148</v>
      </c>
    </row>
    <row r="299" spans="1:51" s="13" customFormat="1" ht="12">
      <c r="A299" s="13"/>
      <c r="B299" s="221"/>
      <c r="C299" s="222"/>
      <c r="D299" s="216" t="s">
        <v>163</v>
      </c>
      <c r="E299" s="223" t="s">
        <v>19</v>
      </c>
      <c r="F299" s="224" t="s">
        <v>423</v>
      </c>
      <c r="G299" s="222"/>
      <c r="H299" s="223" t="s">
        <v>19</v>
      </c>
      <c r="I299" s="225"/>
      <c r="J299" s="222"/>
      <c r="K299" s="222"/>
      <c r="L299" s="226"/>
      <c r="M299" s="227"/>
      <c r="N299" s="228"/>
      <c r="O299" s="228"/>
      <c r="P299" s="228"/>
      <c r="Q299" s="228"/>
      <c r="R299" s="228"/>
      <c r="S299" s="228"/>
      <c r="T299" s="22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0" t="s">
        <v>163</v>
      </c>
      <c r="AU299" s="230" t="s">
        <v>83</v>
      </c>
      <c r="AV299" s="13" t="s">
        <v>81</v>
      </c>
      <c r="AW299" s="13" t="s">
        <v>34</v>
      </c>
      <c r="AX299" s="13" t="s">
        <v>73</v>
      </c>
      <c r="AY299" s="230" t="s">
        <v>148</v>
      </c>
    </row>
    <row r="300" spans="1:51" s="14" customFormat="1" ht="12">
      <c r="A300" s="14"/>
      <c r="B300" s="231"/>
      <c r="C300" s="232"/>
      <c r="D300" s="216" t="s">
        <v>163</v>
      </c>
      <c r="E300" s="233" t="s">
        <v>19</v>
      </c>
      <c r="F300" s="234" t="s">
        <v>424</v>
      </c>
      <c r="G300" s="232"/>
      <c r="H300" s="235">
        <v>24.4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1" t="s">
        <v>163</v>
      </c>
      <c r="AU300" s="241" t="s">
        <v>83</v>
      </c>
      <c r="AV300" s="14" t="s">
        <v>83</v>
      </c>
      <c r="AW300" s="14" t="s">
        <v>34</v>
      </c>
      <c r="AX300" s="14" t="s">
        <v>73</v>
      </c>
      <c r="AY300" s="241" t="s">
        <v>148</v>
      </c>
    </row>
    <row r="301" spans="1:51" s="14" customFormat="1" ht="12">
      <c r="A301" s="14"/>
      <c r="B301" s="231"/>
      <c r="C301" s="232"/>
      <c r="D301" s="216" t="s">
        <v>163</v>
      </c>
      <c r="E301" s="233" t="s">
        <v>19</v>
      </c>
      <c r="F301" s="234" t="s">
        <v>425</v>
      </c>
      <c r="G301" s="232"/>
      <c r="H301" s="235">
        <v>-1.75</v>
      </c>
      <c r="I301" s="236"/>
      <c r="J301" s="232"/>
      <c r="K301" s="232"/>
      <c r="L301" s="237"/>
      <c r="M301" s="238"/>
      <c r="N301" s="239"/>
      <c r="O301" s="239"/>
      <c r="P301" s="239"/>
      <c r="Q301" s="239"/>
      <c r="R301" s="239"/>
      <c r="S301" s="239"/>
      <c r="T301" s="24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1" t="s">
        <v>163</v>
      </c>
      <c r="AU301" s="241" t="s">
        <v>83</v>
      </c>
      <c r="AV301" s="14" t="s">
        <v>83</v>
      </c>
      <c r="AW301" s="14" t="s">
        <v>34</v>
      </c>
      <c r="AX301" s="14" t="s">
        <v>73</v>
      </c>
      <c r="AY301" s="241" t="s">
        <v>148</v>
      </c>
    </row>
    <row r="302" spans="1:51" s="14" customFormat="1" ht="12">
      <c r="A302" s="14"/>
      <c r="B302" s="231"/>
      <c r="C302" s="232"/>
      <c r="D302" s="216" t="s">
        <v>163</v>
      </c>
      <c r="E302" s="233" t="s">
        <v>19</v>
      </c>
      <c r="F302" s="234" t="s">
        <v>421</v>
      </c>
      <c r="G302" s="232"/>
      <c r="H302" s="235">
        <v>21.6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1" t="s">
        <v>163</v>
      </c>
      <c r="AU302" s="241" t="s">
        <v>83</v>
      </c>
      <c r="AV302" s="14" t="s">
        <v>83</v>
      </c>
      <c r="AW302" s="14" t="s">
        <v>34</v>
      </c>
      <c r="AX302" s="14" t="s">
        <v>73</v>
      </c>
      <c r="AY302" s="241" t="s">
        <v>148</v>
      </c>
    </row>
    <row r="303" spans="1:51" s="14" customFormat="1" ht="12">
      <c r="A303" s="14"/>
      <c r="B303" s="231"/>
      <c r="C303" s="232"/>
      <c r="D303" s="216" t="s">
        <v>163</v>
      </c>
      <c r="E303" s="233" t="s">
        <v>19</v>
      </c>
      <c r="F303" s="234" t="s">
        <v>426</v>
      </c>
      <c r="G303" s="232"/>
      <c r="H303" s="235">
        <v>-3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1" t="s">
        <v>163</v>
      </c>
      <c r="AU303" s="241" t="s">
        <v>83</v>
      </c>
      <c r="AV303" s="14" t="s">
        <v>83</v>
      </c>
      <c r="AW303" s="14" t="s">
        <v>34</v>
      </c>
      <c r="AX303" s="14" t="s">
        <v>73</v>
      </c>
      <c r="AY303" s="241" t="s">
        <v>148</v>
      </c>
    </row>
    <row r="304" spans="1:51" s="14" customFormat="1" ht="12">
      <c r="A304" s="14"/>
      <c r="B304" s="231"/>
      <c r="C304" s="232"/>
      <c r="D304" s="216" t="s">
        <v>163</v>
      </c>
      <c r="E304" s="233" t="s">
        <v>19</v>
      </c>
      <c r="F304" s="234" t="s">
        <v>427</v>
      </c>
      <c r="G304" s="232"/>
      <c r="H304" s="235">
        <v>10.8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1" t="s">
        <v>163</v>
      </c>
      <c r="AU304" s="241" t="s">
        <v>83</v>
      </c>
      <c r="AV304" s="14" t="s">
        <v>83</v>
      </c>
      <c r="AW304" s="14" t="s">
        <v>34</v>
      </c>
      <c r="AX304" s="14" t="s">
        <v>73</v>
      </c>
      <c r="AY304" s="241" t="s">
        <v>148</v>
      </c>
    </row>
    <row r="305" spans="1:51" s="14" customFormat="1" ht="12">
      <c r="A305" s="14"/>
      <c r="B305" s="231"/>
      <c r="C305" s="232"/>
      <c r="D305" s="216" t="s">
        <v>163</v>
      </c>
      <c r="E305" s="233" t="s">
        <v>19</v>
      </c>
      <c r="F305" s="234" t="s">
        <v>428</v>
      </c>
      <c r="G305" s="232"/>
      <c r="H305" s="235">
        <v>-2.125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1" t="s">
        <v>163</v>
      </c>
      <c r="AU305" s="241" t="s">
        <v>83</v>
      </c>
      <c r="AV305" s="14" t="s">
        <v>83</v>
      </c>
      <c r="AW305" s="14" t="s">
        <v>34</v>
      </c>
      <c r="AX305" s="14" t="s">
        <v>73</v>
      </c>
      <c r="AY305" s="241" t="s">
        <v>148</v>
      </c>
    </row>
    <row r="306" spans="1:51" s="13" customFormat="1" ht="12">
      <c r="A306" s="13"/>
      <c r="B306" s="221"/>
      <c r="C306" s="222"/>
      <c r="D306" s="216" t="s">
        <v>163</v>
      </c>
      <c r="E306" s="223" t="s">
        <v>19</v>
      </c>
      <c r="F306" s="224" t="s">
        <v>429</v>
      </c>
      <c r="G306" s="222"/>
      <c r="H306" s="223" t="s">
        <v>19</v>
      </c>
      <c r="I306" s="225"/>
      <c r="J306" s="222"/>
      <c r="K306" s="222"/>
      <c r="L306" s="226"/>
      <c r="M306" s="227"/>
      <c r="N306" s="228"/>
      <c r="O306" s="228"/>
      <c r="P306" s="228"/>
      <c r="Q306" s="228"/>
      <c r="R306" s="228"/>
      <c r="S306" s="228"/>
      <c r="T306" s="22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0" t="s">
        <v>163</v>
      </c>
      <c r="AU306" s="230" t="s">
        <v>83</v>
      </c>
      <c r="AV306" s="13" t="s">
        <v>81</v>
      </c>
      <c r="AW306" s="13" t="s">
        <v>34</v>
      </c>
      <c r="AX306" s="13" t="s">
        <v>73</v>
      </c>
      <c r="AY306" s="230" t="s">
        <v>148</v>
      </c>
    </row>
    <row r="307" spans="1:51" s="14" customFormat="1" ht="12">
      <c r="A307" s="14"/>
      <c r="B307" s="231"/>
      <c r="C307" s="232"/>
      <c r="D307" s="216" t="s">
        <v>163</v>
      </c>
      <c r="E307" s="233" t="s">
        <v>19</v>
      </c>
      <c r="F307" s="234" t="s">
        <v>430</v>
      </c>
      <c r="G307" s="232"/>
      <c r="H307" s="235">
        <v>4.482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1" t="s">
        <v>163</v>
      </c>
      <c r="AU307" s="241" t="s">
        <v>83</v>
      </c>
      <c r="AV307" s="14" t="s">
        <v>83</v>
      </c>
      <c r="AW307" s="14" t="s">
        <v>34</v>
      </c>
      <c r="AX307" s="14" t="s">
        <v>73</v>
      </c>
      <c r="AY307" s="241" t="s">
        <v>148</v>
      </c>
    </row>
    <row r="308" spans="1:51" s="14" customFormat="1" ht="12">
      <c r="A308" s="14"/>
      <c r="B308" s="231"/>
      <c r="C308" s="232"/>
      <c r="D308" s="216" t="s">
        <v>163</v>
      </c>
      <c r="E308" s="233" t="s">
        <v>19</v>
      </c>
      <c r="F308" s="234" t="s">
        <v>431</v>
      </c>
      <c r="G308" s="232"/>
      <c r="H308" s="235">
        <v>-1.25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41" t="s">
        <v>163</v>
      </c>
      <c r="AU308" s="241" t="s">
        <v>83</v>
      </c>
      <c r="AV308" s="14" t="s">
        <v>83</v>
      </c>
      <c r="AW308" s="14" t="s">
        <v>34</v>
      </c>
      <c r="AX308" s="14" t="s">
        <v>73</v>
      </c>
      <c r="AY308" s="241" t="s">
        <v>148</v>
      </c>
    </row>
    <row r="309" spans="1:51" s="16" customFormat="1" ht="12">
      <c r="A309" s="16"/>
      <c r="B309" s="253"/>
      <c r="C309" s="254"/>
      <c r="D309" s="216" t="s">
        <v>163</v>
      </c>
      <c r="E309" s="255" t="s">
        <v>84</v>
      </c>
      <c r="F309" s="256" t="s">
        <v>174</v>
      </c>
      <c r="G309" s="254"/>
      <c r="H309" s="257">
        <v>97.282</v>
      </c>
      <c r="I309" s="258"/>
      <c r="J309" s="254"/>
      <c r="K309" s="254"/>
      <c r="L309" s="259"/>
      <c r="M309" s="260"/>
      <c r="N309" s="261"/>
      <c r="O309" s="261"/>
      <c r="P309" s="261"/>
      <c r="Q309" s="261"/>
      <c r="R309" s="261"/>
      <c r="S309" s="261"/>
      <c r="T309" s="262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63" t="s">
        <v>163</v>
      </c>
      <c r="AU309" s="263" t="s">
        <v>83</v>
      </c>
      <c r="AV309" s="16" t="s">
        <v>154</v>
      </c>
      <c r="AW309" s="16" t="s">
        <v>34</v>
      </c>
      <c r="AX309" s="16" t="s">
        <v>81</v>
      </c>
      <c r="AY309" s="263" t="s">
        <v>148</v>
      </c>
    </row>
    <row r="310" spans="1:65" s="2" customFormat="1" ht="16.5" customHeight="1">
      <c r="A310" s="40"/>
      <c r="B310" s="41"/>
      <c r="C310" s="264" t="s">
        <v>432</v>
      </c>
      <c r="D310" s="264" t="s">
        <v>243</v>
      </c>
      <c r="E310" s="265" t="s">
        <v>433</v>
      </c>
      <c r="F310" s="266" t="s">
        <v>434</v>
      </c>
      <c r="G310" s="267" t="s">
        <v>239</v>
      </c>
      <c r="H310" s="268">
        <v>99.228</v>
      </c>
      <c r="I310" s="269"/>
      <c r="J310" s="270">
        <f>ROUND(I310*H310,2)</f>
        <v>0</v>
      </c>
      <c r="K310" s="266" t="s">
        <v>160</v>
      </c>
      <c r="L310" s="271"/>
      <c r="M310" s="272" t="s">
        <v>19</v>
      </c>
      <c r="N310" s="273" t="s">
        <v>44</v>
      </c>
      <c r="O310" s="86"/>
      <c r="P310" s="212">
        <f>O310*H310</f>
        <v>0</v>
      </c>
      <c r="Q310" s="212">
        <v>0.00238</v>
      </c>
      <c r="R310" s="212">
        <f>Q310*H310</f>
        <v>0.23616264</v>
      </c>
      <c r="S310" s="212">
        <v>0</v>
      </c>
      <c r="T310" s="213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14" t="s">
        <v>210</v>
      </c>
      <c r="AT310" s="214" t="s">
        <v>243</v>
      </c>
      <c r="AU310" s="214" t="s">
        <v>83</v>
      </c>
      <c r="AY310" s="19" t="s">
        <v>148</v>
      </c>
      <c r="BE310" s="215">
        <f>IF(N310="základní",J310,0)</f>
        <v>0</v>
      </c>
      <c r="BF310" s="215">
        <f>IF(N310="snížená",J310,0)</f>
        <v>0</v>
      </c>
      <c r="BG310" s="215">
        <f>IF(N310="zákl. přenesená",J310,0)</f>
        <v>0</v>
      </c>
      <c r="BH310" s="215">
        <f>IF(N310="sníž. přenesená",J310,0)</f>
        <v>0</v>
      </c>
      <c r="BI310" s="215">
        <f>IF(N310="nulová",J310,0)</f>
        <v>0</v>
      </c>
      <c r="BJ310" s="19" t="s">
        <v>81</v>
      </c>
      <c r="BK310" s="215">
        <f>ROUND(I310*H310,2)</f>
        <v>0</v>
      </c>
      <c r="BL310" s="19" t="s">
        <v>154</v>
      </c>
      <c r="BM310" s="214" t="s">
        <v>435</v>
      </c>
    </row>
    <row r="311" spans="1:47" s="2" customFormat="1" ht="12">
      <c r="A311" s="40"/>
      <c r="B311" s="41"/>
      <c r="C311" s="42"/>
      <c r="D311" s="216" t="s">
        <v>156</v>
      </c>
      <c r="E311" s="42"/>
      <c r="F311" s="217" t="s">
        <v>434</v>
      </c>
      <c r="G311" s="42"/>
      <c r="H311" s="42"/>
      <c r="I311" s="218"/>
      <c r="J311" s="42"/>
      <c r="K311" s="42"/>
      <c r="L311" s="46"/>
      <c r="M311" s="219"/>
      <c r="N311" s="220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156</v>
      </c>
      <c r="AU311" s="19" t="s">
        <v>83</v>
      </c>
    </row>
    <row r="312" spans="1:51" s="14" customFormat="1" ht="12">
      <c r="A312" s="14"/>
      <c r="B312" s="231"/>
      <c r="C312" s="232"/>
      <c r="D312" s="216" t="s">
        <v>163</v>
      </c>
      <c r="E312" s="233" t="s">
        <v>19</v>
      </c>
      <c r="F312" s="234" t="s">
        <v>436</v>
      </c>
      <c r="G312" s="232"/>
      <c r="H312" s="235">
        <v>99.228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1" t="s">
        <v>163</v>
      </c>
      <c r="AU312" s="241" t="s">
        <v>83</v>
      </c>
      <c r="AV312" s="14" t="s">
        <v>83</v>
      </c>
      <c r="AW312" s="14" t="s">
        <v>34</v>
      </c>
      <c r="AX312" s="14" t="s">
        <v>81</v>
      </c>
      <c r="AY312" s="241" t="s">
        <v>148</v>
      </c>
    </row>
    <row r="313" spans="1:65" s="2" customFormat="1" ht="24.15" customHeight="1">
      <c r="A313" s="40"/>
      <c r="B313" s="41"/>
      <c r="C313" s="203" t="s">
        <v>437</v>
      </c>
      <c r="D313" s="203" t="s">
        <v>150</v>
      </c>
      <c r="E313" s="204" t="s">
        <v>438</v>
      </c>
      <c r="F313" s="205" t="s">
        <v>439</v>
      </c>
      <c r="G313" s="206" t="s">
        <v>239</v>
      </c>
      <c r="H313" s="207">
        <v>48.19</v>
      </c>
      <c r="I313" s="208"/>
      <c r="J313" s="209">
        <f>ROUND(I313*H313,2)</f>
        <v>0</v>
      </c>
      <c r="K313" s="205" t="s">
        <v>160</v>
      </c>
      <c r="L313" s="46"/>
      <c r="M313" s="210" t="s">
        <v>19</v>
      </c>
      <c r="N313" s="211" t="s">
        <v>44</v>
      </c>
      <c r="O313" s="86"/>
      <c r="P313" s="212">
        <f>O313*H313</f>
        <v>0</v>
      </c>
      <c r="Q313" s="212">
        <v>0.0096</v>
      </c>
      <c r="R313" s="212">
        <f>Q313*H313</f>
        <v>0.4626239999999999</v>
      </c>
      <c r="S313" s="212">
        <v>0</v>
      </c>
      <c r="T313" s="213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4" t="s">
        <v>154</v>
      </c>
      <c r="AT313" s="214" t="s">
        <v>150</v>
      </c>
      <c r="AU313" s="214" t="s">
        <v>83</v>
      </c>
      <c r="AY313" s="19" t="s">
        <v>148</v>
      </c>
      <c r="BE313" s="215">
        <f>IF(N313="základní",J313,0)</f>
        <v>0</v>
      </c>
      <c r="BF313" s="215">
        <f>IF(N313="snížená",J313,0)</f>
        <v>0</v>
      </c>
      <c r="BG313" s="215">
        <f>IF(N313="zákl. přenesená",J313,0)</f>
        <v>0</v>
      </c>
      <c r="BH313" s="215">
        <f>IF(N313="sníž. přenesená",J313,0)</f>
        <v>0</v>
      </c>
      <c r="BI313" s="215">
        <f>IF(N313="nulová",J313,0)</f>
        <v>0</v>
      </c>
      <c r="BJ313" s="19" t="s">
        <v>81</v>
      </c>
      <c r="BK313" s="215">
        <f>ROUND(I313*H313,2)</f>
        <v>0</v>
      </c>
      <c r="BL313" s="19" t="s">
        <v>154</v>
      </c>
      <c r="BM313" s="214" t="s">
        <v>440</v>
      </c>
    </row>
    <row r="314" spans="1:47" s="2" customFormat="1" ht="12">
      <c r="A314" s="40"/>
      <c r="B314" s="41"/>
      <c r="C314" s="42"/>
      <c r="D314" s="216" t="s">
        <v>156</v>
      </c>
      <c r="E314" s="42"/>
      <c r="F314" s="217" t="s">
        <v>441</v>
      </c>
      <c r="G314" s="42"/>
      <c r="H314" s="42"/>
      <c r="I314" s="218"/>
      <c r="J314" s="42"/>
      <c r="K314" s="42"/>
      <c r="L314" s="46"/>
      <c r="M314" s="219"/>
      <c r="N314" s="220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156</v>
      </c>
      <c r="AU314" s="19" t="s">
        <v>83</v>
      </c>
    </row>
    <row r="315" spans="1:51" s="13" customFormat="1" ht="12">
      <c r="A315" s="13"/>
      <c r="B315" s="221"/>
      <c r="C315" s="222"/>
      <c r="D315" s="216" t="s">
        <v>163</v>
      </c>
      <c r="E315" s="223" t="s">
        <v>19</v>
      </c>
      <c r="F315" s="224" t="s">
        <v>442</v>
      </c>
      <c r="G315" s="222"/>
      <c r="H315" s="223" t="s">
        <v>19</v>
      </c>
      <c r="I315" s="225"/>
      <c r="J315" s="222"/>
      <c r="K315" s="222"/>
      <c r="L315" s="226"/>
      <c r="M315" s="227"/>
      <c r="N315" s="228"/>
      <c r="O315" s="228"/>
      <c r="P315" s="228"/>
      <c r="Q315" s="228"/>
      <c r="R315" s="228"/>
      <c r="S315" s="228"/>
      <c r="T315" s="22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0" t="s">
        <v>163</v>
      </c>
      <c r="AU315" s="230" t="s">
        <v>83</v>
      </c>
      <c r="AV315" s="13" t="s">
        <v>81</v>
      </c>
      <c r="AW315" s="13" t="s">
        <v>34</v>
      </c>
      <c r="AX315" s="13" t="s">
        <v>73</v>
      </c>
      <c r="AY315" s="230" t="s">
        <v>148</v>
      </c>
    </row>
    <row r="316" spans="1:51" s="13" customFormat="1" ht="12">
      <c r="A316" s="13"/>
      <c r="B316" s="221"/>
      <c r="C316" s="222"/>
      <c r="D316" s="216" t="s">
        <v>163</v>
      </c>
      <c r="E316" s="223" t="s">
        <v>19</v>
      </c>
      <c r="F316" s="224" t="s">
        <v>418</v>
      </c>
      <c r="G316" s="222"/>
      <c r="H316" s="223" t="s">
        <v>19</v>
      </c>
      <c r="I316" s="225"/>
      <c r="J316" s="222"/>
      <c r="K316" s="222"/>
      <c r="L316" s="226"/>
      <c r="M316" s="227"/>
      <c r="N316" s="228"/>
      <c r="O316" s="228"/>
      <c r="P316" s="228"/>
      <c r="Q316" s="228"/>
      <c r="R316" s="228"/>
      <c r="S316" s="228"/>
      <c r="T316" s="22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0" t="s">
        <v>163</v>
      </c>
      <c r="AU316" s="230" t="s">
        <v>83</v>
      </c>
      <c r="AV316" s="13" t="s">
        <v>81</v>
      </c>
      <c r="AW316" s="13" t="s">
        <v>34</v>
      </c>
      <c r="AX316" s="13" t="s">
        <v>73</v>
      </c>
      <c r="AY316" s="230" t="s">
        <v>148</v>
      </c>
    </row>
    <row r="317" spans="1:51" s="14" customFormat="1" ht="12">
      <c r="A317" s="14"/>
      <c r="B317" s="231"/>
      <c r="C317" s="232"/>
      <c r="D317" s="216" t="s">
        <v>163</v>
      </c>
      <c r="E317" s="233" t="s">
        <v>19</v>
      </c>
      <c r="F317" s="234" t="s">
        <v>443</v>
      </c>
      <c r="G317" s="232"/>
      <c r="H317" s="235">
        <v>18</v>
      </c>
      <c r="I317" s="236"/>
      <c r="J317" s="232"/>
      <c r="K317" s="232"/>
      <c r="L317" s="237"/>
      <c r="M317" s="238"/>
      <c r="N317" s="239"/>
      <c r="O317" s="239"/>
      <c r="P317" s="239"/>
      <c r="Q317" s="239"/>
      <c r="R317" s="239"/>
      <c r="S317" s="239"/>
      <c r="T317" s="24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1" t="s">
        <v>163</v>
      </c>
      <c r="AU317" s="241" t="s">
        <v>83</v>
      </c>
      <c r="AV317" s="14" t="s">
        <v>83</v>
      </c>
      <c r="AW317" s="14" t="s">
        <v>34</v>
      </c>
      <c r="AX317" s="14" t="s">
        <v>73</v>
      </c>
      <c r="AY317" s="241" t="s">
        <v>148</v>
      </c>
    </row>
    <row r="318" spans="1:51" s="14" customFormat="1" ht="12">
      <c r="A318" s="14"/>
      <c r="B318" s="231"/>
      <c r="C318" s="232"/>
      <c r="D318" s="216" t="s">
        <v>163</v>
      </c>
      <c r="E318" s="233" t="s">
        <v>19</v>
      </c>
      <c r="F318" s="234" t="s">
        <v>444</v>
      </c>
      <c r="G318" s="232"/>
      <c r="H318" s="235">
        <v>-2.5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1" t="s">
        <v>163</v>
      </c>
      <c r="AU318" s="241" t="s">
        <v>83</v>
      </c>
      <c r="AV318" s="14" t="s">
        <v>83</v>
      </c>
      <c r="AW318" s="14" t="s">
        <v>34</v>
      </c>
      <c r="AX318" s="14" t="s">
        <v>73</v>
      </c>
      <c r="AY318" s="241" t="s">
        <v>148</v>
      </c>
    </row>
    <row r="319" spans="1:51" s="14" customFormat="1" ht="12">
      <c r="A319" s="14"/>
      <c r="B319" s="231"/>
      <c r="C319" s="232"/>
      <c r="D319" s="216" t="s">
        <v>163</v>
      </c>
      <c r="E319" s="233" t="s">
        <v>19</v>
      </c>
      <c r="F319" s="234" t="s">
        <v>445</v>
      </c>
      <c r="G319" s="232"/>
      <c r="H319" s="235">
        <v>12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1" t="s">
        <v>163</v>
      </c>
      <c r="AU319" s="241" t="s">
        <v>83</v>
      </c>
      <c r="AV319" s="14" t="s">
        <v>83</v>
      </c>
      <c r="AW319" s="14" t="s">
        <v>34</v>
      </c>
      <c r="AX319" s="14" t="s">
        <v>73</v>
      </c>
      <c r="AY319" s="241" t="s">
        <v>148</v>
      </c>
    </row>
    <row r="320" spans="1:51" s="14" customFormat="1" ht="12">
      <c r="A320" s="14"/>
      <c r="B320" s="231"/>
      <c r="C320" s="232"/>
      <c r="D320" s="216" t="s">
        <v>163</v>
      </c>
      <c r="E320" s="233" t="s">
        <v>19</v>
      </c>
      <c r="F320" s="234" t="s">
        <v>446</v>
      </c>
      <c r="G320" s="232"/>
      <c r="H320" s="235">
        <v>-1.25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1" t="s">
        <v>163</v>
      </c>
      <c r="AU320" s="241" t="s">
        <v>83</v>
      </c>
      <c r="AV320" s="14" t="s">
        <v>83</v>
      </c>
      <c r="AW320" s="14" t="s">
        <v>34</v>
      </c>
      <c r="AX320" s="14" t="s">
        <v>73</v>
      </c>
      <c r="AY320" s="241" t="s">
        <v>148</v>
      </c>
    </row>
    <row r="321" spans="1:51" s="13" customFormat="1" ht="12">
      <c r="A321" s="13"/>
      <c r="B321" s="221"/>
      <c r="C321" s="222"/>
      <c r="D321" s="216" t="s">
        <v>163</v>
      </c>
      <c r="E321" s="223" t="s">
        <v>19</v>
      </c>
      <c r="F321" s="224" t="s">
        <v>423</v>
      </c>
      <c r="G321" s="222"/>
      <c r="H321" s="223" t="s">
        <v>19</v>
      </c>
      <c r="I321" s="225"/>
      <c r="J321" s="222"/>
      <c r="K321" s="222"/>
      <c r="L321" s="226"/>
      <c r="M321" s="227"/>
      <c r="N321" s="228"/>
      <c r="O321" s="228"/>
      <c r="P321" s="228"/>
      <c r="Q321" s="228"/>
      <c r="R321" s="228"/>
      <c r="S321" s="228"/>
      <c r="T321" s="22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0" t="s">
        <v>163</v>
      </c>
      <c r="AU321" s="230" t="s">
        <v>83</v>
      </c>
      <c r="AV321" s="13" t="s">
        <v>81</v>
      </c>
      <c r="AW321" s="13" t="s">
        <v>34</v>
      </c>
      <c r="AX321" s="13" t="s">
        <v>73</v>
      </c>
      <c r="AY321" s="230" t="s">
        <v>148</v>
      </c>
    </row>
    <row r="322" spans="1:51" s="14" customFormat="1" ht="12">
      <c r="A322" s="14"/>
      <c r="B322" s="231"/>
      <c r="C322" s="232"/>
      <c r="D322" s="216" t="s">
        <v>163</v>
      </c>
      <c r="E322" s="233" t="s">
        <v>19</v>
      </c>
      <c r="F322" s="234" t="s">
        <v>447</v>
      </c>
      <c r="G322" s="232"/>
      <c r="H322" s="235">
        <v>12.2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1" t="s">
        <v>163</v>
      </c>
      <c r="AU322" s="241" t="s">
        <v>83</v>
      </c>
      <c r="AV322" s="14" t="s">
        <v>83</v>
      </c>
      <c r="AW322" s="14" t="s">
        <v>34</v>
      </c>
      <c r="AX322" s="14" t="s">
        <v>73</v>
      </c>
      <c r="AY322" s="241" t="s">
        <v>148</v>
      </c>
    </row>
    <row r="323" spans="1:51" s="14" customFormat="1" ht="12">
      <c r="A323" s="14"/>
      <c r="B323" s="231"/>
      <c r="C323" s="232"/>
      <c r="D323" s="216" t="s">
        <v>163</v>
      </c>
      <c r="E323" s="233" t="s">
        <v>19</v>
      </c>
      <c r="F323" s="234" t="s">
        <v>445</v>
      </c>
      <c r="G323" s="232"/>
      <c r="H323" s="235">
        <v>12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1" t="s">
        <v>163</v>
      </c>
      <c r="AU323" s="241" t="s">
        <v>83</v>
      </c>
      <c r="AV323" s="14" t="s">
        <v>83</v>
      </c>
      <c r="AW323" s="14" t="s">
        <v>34</v>
      </c>
      <c r="AX323" s="14" t="s">
        <v>73</v>
      </c>
      <c r="AY323" s="241" t="s">
        <v>148</v>
      </c>
    </row>
    <row r="324" spans="1:51" s="14" customFormat="1" ht="12">
      <c r="A324" s="14"/>
      <c r="B324" s="231"/>
      <c r="C324" s="232"/>
      <c r="D324" s="216" t="s">
        <v>163</v>
      </c>
      <c r="E324" s="233" t="s">
        <v>19</v>
      </c>
      <c r="F324" s="234" t="s">
        <v>446</v>
      </c>
      <c r="G324" s="232"/>
      <c r="H324" s="235">
        <v>-1.25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4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1" t="s">
        <v>163</v>
      </c>
      <c r="AU324" s="241" t="s">
        <v>83</v>
      </c>
      <c r="AV324" s="14" t="s">
        <v>83</v>
      </c>
      <c r="AW324" s="14" t="s">
        <v>34</v>
      </c>
      <c r="AX324" s="14" t="s">
        <v>73</v>
      </c>
      <c r="AY324" s="241" t="s">
        <v>148</v>
      </c>
    </row>
    <row r="325" spans="1:51" s="14" customFormat="1" ht="12">
      <c r="A325" s="14"/>
      <c r="B325" s="231"/>
      <c r="C325" s="232"/>
      <c r="D325" s="216" t="s">
        <v>163</v>
      </c>
      <c r="E325" s="233" t="s">
        <v>19</v>
      </c>
      <c r="F325" s="234" t="s">
        <v>448</v>
      </c>
      <c r="G325" s="232"/>
      <c r="H325" s="235">
        <v>6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1" t="s">
        <v>163</v>
      </c>
      <c r="AU325" s="241" t="s">
        <v>83</v>
      </c>
      <c r="AV325" s="14" t="s">
        <v>83</v>
      </c>
      <c r="AW325" s="14" t="s">
        <v>34</v>
      </c>
      <c r="AX325" s="14" t="s">
        <v>73</v>
      </c>
      <c r="AY325" s="241" t="s">
        <v>148</v>
      </c>
    </row>
    <row r="326" spans="1:51" s="14" customFormat="1" ht="12">
      <c r="A326" s="14"/>
      <c r="B326" s="231"/>
      <c r="C326" s="232"/>
      <c r="D326" s="216" t="s">
        <v>163</v>
      </c>
      <c r="E326" s="233" t="s">
        <v>19</v>
      </c>
      <c r="F326" s="234" t="s">
        <v>449</v>
      </c>
      <c r="G326" s="232"/>
      <c r="H326" s="235">
        <v>-1.25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1" t="s">
        <v>163</v>
      </c>
      <c r="AU326" s="241" t="s">
        <v>83</v>
      </c>
      <c r="AV326" s="14" t="s">
        <v>83</v>
      </c>
      <c r="AW326" s="14" t="s">
        <v>34</v>
      </c>
      <c r="AX326" s="14" t="s">
        <v>73</v>
      </c>
      <c r="AY326" s="241" t="s">
        <v>148</v>
      </c>
    </row>
    <row r="327" spans="1:51" s="13" customFormat="1" ht="12">
      <c r="A327" s="13"/>
      <c r="B327" s="221"/>
      <c r="C327" s="222"/>
      <c r="D327" s="216" t="s">
        <v>163</v>
      </c>
      <c r="E327" s="223" t="s">
        <v>19</v>
      </c>
      <c r="F327" s="224" t="s">
        <v>429</v>
      </c>
      <c r="G327" s="222"/>
      <c r="H327" s="223" t="s">
        <v>19</v>
      </c>
      <c r="I327" s="225"/>
      <c r="J327" s="222"/>
      <c r="K327" s="222"/>
      <c r="L327" s="226"/>
      <c r="M327" s="227"/>
      <c r="N327" s="228"/>
      <c r="O327" s="228"/>
      <c r="P327" s="228"/>
      <c r="Q327" s="228"/>
      <c r="R327" s="228"/>
      <c r="S327" s="228"/>
      <c r="T327" s="22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0" t="s">
        <v>163</v>
      </c>
      <c r="AU327" s="230" t="s">
        <v>83</v>
      </c>
      <c r="AV327" s="13" t="s">
        <v>81</v>
      </c>
      <c r="AW327" s="13" t="s">
        <v>34</v>
      </c>
      <c r="AX327" s="13" t="s">
        <v>73</v>
      </c>
      <c r="AY327" s="230" t="s">
        <v>148</v>
      </c>
    </row>
    <row r="328" spans="1:51" s="14" customFormat="1" ht="12">
      <c r="A328" s="14"/>
      <c r="B328" s="231"/>
      <c r="C328" s="232"/>
      <c r="D328" s="216" t="s">
        <v>163</v>
      </c>
      <c r="E328" s="233" t="s">
        <v>19</v>
      </c>
      <c r="F328" s="234" t="s">
        <v>450</v>
      </c>
      <c r="G328" s="232"/>
      <c r="H328" s="235">
        <v>2.49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1" t="s">
        <v>163</v>
      </c>
      <c r="AU328" s="241" t="s">
        <v>83</v>
      </c>
      <c r="AV328" s="14" t="s">
        <v>83</v>
      </c>
      <c r="AW328" s="14" t="s">
        <v>34</v>
      </c>
      <c r="AX328" s="14" t="s">
        <v>73</v>
      </c>
      <c r="AY328" s="241" t="s">
        <v>148</v>
      </c>
    </row>
    <row r="329" spans="1:51" s="14" customFormat="1" ht="12">
      <c r="A329" s="14"/>
      <c r="B329" s="231"/>
      <c r="C329" s="232"/>
      <c r="D329" s="216" t="s">
        <v>163</v>
      </c>
      <c r="E329" s="233" t="s">
        <v>19</v>
      </c>
      <c r="F329" s="234" t="s">
        <v>446</v>
      </c>
      <c r="G329" s="232"/>
      <c r="H329" s="235">
        <v>-1.25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4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1" t="s">
        <v>163</v>
      </c>
      <c r="AU329" s="241" t="s">
        <v>83</v>
      </c>
      <c r="AV329" s="14" t="s">
        <v>83</v>
      </c>
      <c r="AW329" s="14" t="s">
        <v>34</v>
      </c>
      <c r="AX329" s="14" t="s">
        <v>73</v>
      </c>
      <c r="AY329" s="241" t="s">
        <v>148</v>
      </c>
    </row>
    <row r="330" spans="1:51" s="13" customFormat="1" ht="12">
      <c r="A330" s="13"/>
      <c r="B330" s="221"/>
      <c r="C330" s="222"/>
      <c r="D330" s="216" t="s">
        <v>163</v>
      </c>
      <c r="E330" s="223" t="s">
        <v>19</v>
      </c>
      <c r="F330" s="224" t="s">
        <v>451</v>
      </c>
      <c r="G330" s="222"/>
      <c r="H330" s="223" t="s">
        <v>19</v>
      </c>
      <c r="I330" s="225"/>
      <c r="J330" s="222"/>
      <c r="K330" s="222"/>
      <c r="L330" s="226"/>
      <c r="M330" s="227"/>
      <c r="N330" s="228"/>
      <c r="O330" s="228"/>
      <c r="P330" s="228"/>
      <c r="Q330" s="228"/>
      <c r="R330" s="228"/>
      <c r="S330" s="228"/>
      <c r="T330" s="22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0" t="s">
        <v>163</v>
      </c>
      <c r="AU330" s="230" t="s">
        <v>83</v>
      </c>
      <c r="AV330" s="13" t="s">
        <v>81</v>
      </c>
      <c r="AW330" s="13" t="s">
        <v>34</v>
      </c>
      <c r="AX330" s="13" t="s">
        <v>73</v>
      </c>
      <c r="AY330" s="230" t="s">
        <v>148</v>
      </c>
    </row>
    <row r="331" spans="1:51" s="14" customFormat="1" ht="12">
      <c r="A331" s="14"/>
      <c r="B331" s="231"/>
      <c r="C331" s="232"/>
      <c r="D331" s="216" t="s">
        <v>163</v>
      </c>
      <c r="E331" s="233" t="s">
        <v>19</v>
      </c>
      <c r="F331" s="234" t="s">
        <v>452</v>
      </c>
      <c r="G331" s="232"/>
      <c r="H331" s="235">
        <v>-7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1" t="s">
        <v>163</v>
      </c>
      <c r="AU331" s="241" t="s">
        <v>83</v>
      </c>
      <c r="AV331" s="14" t="s">
        <v>83</v>
      </c>
      <c r="AW331" s="14" t="s">
        <v>34</v>
      </c>
      <c r="AX331" s="14" t="s">
        <v>73</v>
      </c>
      <c r="AY331" s="241" t="s">
        <v>148</v>
      </c>
    </row>
    <row r="332" spans="1:51" s="16" customFormat="1" ht="12">
      <c r="A332" s="16"/>
      <c r="B332" s="253"/>
      <c r="C332" s="254"/>
      <c r="D332" s="216" t="s">
        <v>163</v>
      </c>
      <c r="E332" s="255" t="s">
        <v>95</v>
      </c>
      <c r="F332" s="256" t="s">
        <v>174</v>
      </c>
      <c r="G332" s="254"/>
      <c r="H332" s="257">
        <v>48.19</v>
      </c>
      <c r="I332" s="258"/>
      <c r="J332" s="254"/>
      <c r="K332" s="254"/>
      <c r="L332" s="259"/>
      <c r="M332" s="260"/>
      <c r="N332" s="261"/>
      <c r="O332" s="261"/>
      <c r="P332" s="261"/>
      <c r="Q332" s="261"/>
      <c r="R332" s="261"/>
      <c r="S332" s="261"/>
      <c r="T332" s="262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T332" s="263" t="s">
        <v>163</v>
      </c>
      <c r="AU332" s="263" t="s">
        <v>83</v>
      </c>
      <c r="AV332" s="16" t="s">
        <v>154</v>
      </c>
      <c r="AW332" s="16" t="s">
        <v>34</v>
      </c>
      <c r="AX332" s="16" t="s">
        <v>81</v>
      </c>
      <c r="AY332" s="263" t="s">
        <v>148</v>
      </c>
    </row>
    <row r="333" spans="1:65" s="2" customFormat="1" ht="16.5" customHeight="1">
      <c r="A333" s="40"/>
      <c r="B333" s="41"/>
      <c r="C333" s="264" t="s">
        <v>453</v>
      </c>
      <c r="D333" s="264" t="s">
        <v>243</v>
      </c>
      <c r="E333" s="265" t="s">
        <v>454</v>
      </c>
      <c r="F333" s="266" t="s">
        <v>455</v>
      </c>
      <c r="G333" s="267" t="s">
        <v>239</v>
      </c>
      <c r="H333" s="268">
        <v>49.154</v>
      </c>
      <c r="I333" s="269"/>
      <c r="J333" s="270">
        <f>ROUND(I333*H333,2)</f>
        <v>0</v>
      </c>
      <c r="K333" s="266" t="s">
        <v>160</v>
      </c>
      <c r="L333" s="271"/>
      <c r="M333" s="272" t="s">
        <v>19</v>
      </c>
      <c r="N333" s="273" t="s">
        <v>44</v>
      </c>
      <c r="O333" s="86"/>
      <c r="P333" s="212">
        <f>O333*H333</f>
        <v>0</v>
      </c>
      <c r="Q333" s="212">
        <v>0.0165</v>
      </c>
      <c r="R333" s="212">
        <f>Q333*H333</f>
        <v>0.8110410000000001</v>
      </c>
      <c r="S333" s="212">
        <v>0</v>
      </c>
      <c r="T333" s="213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4" t="s">
        <v>210</v>
      </c>
      <c r="AT333" s="214" t="s">
        <v>243</v>
      </c>
      <c r="AU333" s="214" t="s">
        <v>83</v>
      </c>
      <c r="AY333" s="19" t="s">
        <v>148</v>
      </c>
      <c r="BE333" s="215">
        <f>IF(N333="základní",J333,0)</f>
        <v>0</v>
      </c>
      <c r="BF333" s="215">
        <f>IF(N333="snížená",J333,0)</f>
        <v>0</v>
      </c>
      <c r="BG333" s="215">
        <f>IF(N333="zákl. přenesená",J333,0)</f>
        <v>0</v>
      </c>
      <c r="BH333" s="215">
        <f>IF(N333="sníž. přenesená",J333,0)</f>
        <v>0</v>
      </c>
      <c r="BI333" s="215">
        <f>IF(N333="nulová",J333,0)</f>
        <v>0</v>
      </c>
      <c r="BJ333" s="19" t="s">
        <v>81</v>
      </c>
      <c r="BK333" s="215">
        <f>ROUND(I333*H333,2)</f>
        <v>0</v>
      </c>
      <c r="BL333" s="19" t="s">
        <v>154</v>
      </c>
      <c r="BM333" s="214" t="s">
        <v>456</v>
      </c>
    </row>
    <row r="334" spans="1:47" s="2" customFormat="1" ht="12">
      <c r="A334" s="40"/>
      <c r="B334" s="41"/>
      <c r="C334" s="42"/>
      <c r="D334" s="216" t="s">
        <v>156</v>
      </c>
      <c r="E334" s="42"/>
      <c r="F334" s="217" t="s">
        <v>455</v>
      </c>
      <c r="G334" s="42"/>
      <c r="H334" s="42"/>
      <c r="I334" s="218"/>
      <c r="J334" s="42"/>
      <c r="K334" s="42"/>
      <c r="L334" s="46"/>
      <c r="M334" s="219"/>
      <c r="N334" s="220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156</v>
      </c>
      <c r="AU334" s="19" t="s">
        <v>83</v>
      </c>
    </row>
    <row r="335" spans="1:51" s="14" customFormat="1" ht="12">
      <c r="A335" s="14"/>
      <c r="B335" s="231"/>
      <c r="C335" s="232"/>
      <c r="D335" s="216" t="s">
        <v>163</v>
      </c>
      <c r="E335" s="233" t="s">
        <v>19</v>
      </c>
      <c r="F335" s="234" t="s">
        <v>457</v>
      </c>
      <c r="G335" s="232"/>
      <c r="H335" s="235">
        <v>49.154</v>
      </c>
      <c r="I335" s="236"/>
      <c r="J335" s="232"/>
      <c r="K335" s="232"/>
      <c r="L335" s="237"/>
      <c r="M335" s="238"/>
      <c r="N335" s="239"/>
      <c r="O335" s="239"/>
      <c r="P335" s="239"/>
      <c r="Q335" s="239"/>
      <c r="R335" s="239"/>
      <c r="S335" s="239"/>
      <c r="T335" s="240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1" t="s">
        <v>163</v>
      </c>
      <c r="AU335" s="241" t="s">
        <v>83</v>
      </c>
      <c r="AV335" s="14" t="s">
        <v>83</v>
      </c>
      <c r="AW335" s="14" t="s">
        <v>34</v>
      </c>
      <c r="AX335" s="14" t="s">
        <v>81</v>
      </c>
      <c r="AY335" s="241" t="s">
        <v>148</v>
      </c>
    </row>
    <row r="336" spans="1:65" s="2" customFormat="1" ht="24.15" customHeight="1">
      <c r="A336" s="40"/>
      <c r="B336" s="41"/>
      <c r="C336" s="203" t="s">
        <v>458</v>
      </c>
      <c r="D336" s="203" t="s">
        <v>150</v>
      </c>
      <c r="E336" s="204" t="s">
        <v>413</v>
      </c>
      <c r="F336" s="205" t="s">
        <v>414</v>
      </c>
      <c r="G336" s="206" t="s">
        <v>239</v>
      </c>
      <c r="H336" s="207">
        <v>7</v>
      </c>
      <c r="I336" s="208"/>
      <c r="J336" s="209">
        <f>ROUND(I336*H336,2)</f>
        <v>0</v>
      </c>
      <c r="K336" s="205" t="s">
        <v>160</v>
      </c>
      <c r="L336" s="46"/>
      <c r="M336" s="210" t="s">
        <v>19</v>
      </c>
      <c r="N336" s="211" t="s">
        <v>44</v>
      </c>
      <c r="O336" s="86"/>
      <c r="P336" s="212">
        <f>O336*H336</f>
        <v>0</v>
      </c>
      <c r="Q336" s="212">
        <v>0.0086</v>
      </c>
      <c r="R336" s="212">
        <f>Q336*H336</f>
        <v>0.060200000000000004</v>
      </c>
      <c r="S336" s="212">
        <v>0</v>
      </c>
      <c r="T336" s="213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14" t="s">
        <v>154</v>
      </c>
      <c r="AT336" s="214" t="s">
        <v>150</v>
      </c>
      <c r="AU336" s="214" t="s">
        <v>83</v>
      </c>
      <c r="AY336" s="19" t="s">
        <v>148</v>
      </c>
      <c r="BE336" s="215">
        <f>IF(N336="základní",J336,0)</f>
        <v>0</v>
      </c>
      <c r="BF336" s="215">
        <f>IF(N336="snížená",J336,0)</f>
        <v>0</v>
      </c>
      <c r="BG336" s="215">
        <f>IF(N336="zákl. přenesená",J336,0)</f>
        <v>0</v>
      </c>
      <c r="BH336" s="215">
        <f>IF(N336="sníž. přenesená",J336,0)</f>
        <v>0</v>
      </c>
      <c r="BI336" s="215">
        <f>IF(N336="nulová",J336,0)</f>
        <v>0</v>
      </c>
      <c r="BJ336" s="19" t="s">
        <v>81</v>
      </c>
      <c r="BK336" s="215">
        <f>ROUND(I336*H336,2)</f>
        <v>0</v>
      </c>
      <c r="BL336" s="19" t="s">
        <v>154</v>
      </c>
      <c r="BM336" s="214" t="s">
        <v>459</v>
      </c>
    </row>
    <row r="337" spans="1:47" s="2" customFormat="1" ht="12">
      <c r="A337" s="40"/>
      <c r="B337" s="41"/>
      <c r="C337" s="42"/>
      <c r="D337" s="216" t="s">
        <v>156</v>
      </c>
      <c r="E337" s="42"/>
      <c r="F337" s="217" t="s">
        <v>416</v>
      </c>
      <c r="G337" s="42"/>
      <c r="H337" s="42"/>
      <c r="I337" s="218"/>
      <c r="J337" s="42"/>
      <c r="K337" s="42"/>
      <c r="L337" s="46"/>
      <c r="M337" s="219"/>
      <c r="N337" s="220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156</v>
      </c>
      <c r="AU337" s="19" t="s">
        <v>83</v>
      </c>
    </row>
    <row r="338" spans="1:51" s="13" customFormat="1" ht="12">
      <c r="A338" s="13"/>
      <c r="B338" s="221"/>
      <c r="C338" s="222"/>
      <c r="D338" s="216" t="s">
        <v>163</v>
      </c>
      <c r="E338" s="223" t="s">
        <v>19</v>
      </c>
      <c r="F338" s="224" t="s">
        <v>460</v>
      </c>
      <c r="G338" s="222"/>
      <c r="H338" s="223" t="s">
        <v>19</v>
      </c>
      <c r="I338" s="225"/>
      <c r="J338" s="222"/>
      <c r="K338" s="222"/>
      <c r="L338" s="226"/>
      <c r="M338" s="227"/>
      <c r="N338" s="228"/>
      <c r="O338" s="228"/>
      <c r="P338" s="228"/>
      <c r="Q338" s="228"/>
      <c r="R338" s="228"/>
      <c r="S338" s="228"/>
      <c r="T338" s="229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0" t="s">
        <v>163</v>
      </c>
      <c r="AU338" s="230" t="s">
        <v>83</v>
      </c>
      <c r="AV338" s="13" t="s">
        <v>81</v>
      </c>
      <c r="AW338" s="13" t="s">
        <v>34</v>
      </c>
      <c r="AX338" s="13" t="s">
        <v>73</v>
      </c>
      <c r="AY338" s="230" t="s">
        <v>148</v>
      </c>
    </row>
    <row r="339" spans="1:51" s="13" customFormat="1" ht="12">
      <c r="A339" s="13"/>
      <c r="B339" s="221"/>
      <c r="C339" s="222"/>
      <c r="D339" s="216" t="s">
        <v>163</v>
      </c>
      <c r="E339" s="223" t="s">
        <v>19</v>
      </c>
      <c r="F339" s="224" t="s">
        <v>461</v>
      </c>
      <c r="G339" s="222"/>
      <c r="H339" s="223" t="s">
        <v>19</v>
      </c>
      <c r="I339" s="225"/>
      <c r="J339" s="222"/>
      <c r="K339" s="222"/>
      <c r="L339" s="226"/>
      <c r="M339" s="227"/>
      <c r="N339" s="228"/>
      <c r="O339" s="228"/>
      <c r="P339" s="228"/>
      <c r="Q339" s="228"/>
      <c r="R339" s="228"/>
      <c r="S339" s="228"/>
      <c r="T339" s="22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0" t="s">
        <v>163</v>
      </c>
      <c r="AU339" s="230" t="s">
        <v>83</v>
      </c>
      <c r="AV339" s="13" t="s">
        <v>81</v>
      </c>
      <c r="AW339" s="13" t="s">
        <v>34</v>
      </c>
      <c r="AX339" s="13" t="s">
        <v>73</v>
      </c>
      <c r="AY339" s="230" t="s">
        <v>148</v>
      </c>
    </row>
    <row r="340" spans="1:51" s="14" customFormat="1" ht="12">
      <c r="A340" s="14"/>
      <c r="B340" s="231"/>
      <c r="C340" s="232"/>
      <c r="D340" s="216" t="s">
        <v>163</v>
      </c>
      <c r="E340" s="233" t="s">
        <v>19</v>
      </c>
      <c r="F340" s="234" t="s">
        <v>462</v>
      </c>
      <c r="G340" s="232"/>
      <c r="H340" s="235">
        <v>7</v>
      </c>
      <c r="I340" s="236"/>
      <c r="J340" s="232"/>
      <c r="K340" s="232"/>
      <c r="L340" s="237"/>
      <c r="M340" s="238"/>
      <c r="N340" s="239"/>
      <c r="O340" s="239"/>
      <c r="P340" s="239"/>
      <c r="Q340" s="239"/>
      <c r="R340" s="239"/>
      <c r="S340" s="239"/>
      <c r="T340" s="24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1" t="s">
        <v>163</v>
      </c>
      <c r="AU340" s="241" t="s">
        <v>83</v>
      </c>
      <c r="AV340" s="14" t="s">
        <v>83</v>
      </c>
      <c r="AW340" s="14" t="s">
        <v>34</v>
      </c>
      <c r="AX340" s="14" t="s">
        <v>73</v>
      </c>
      <c r="AY340" s="241" t="s">
        <v>148</v>
      </c>
    </row>
    <row r="341" spans="1:51" s="16" customFormat="1" ht="12">
      <c r="A341" s="16"/>
      <c r="B341" s="253"/>
      <c r="C341" s="254"/>
      <c r="D341" s="216" t="s">
        <v>163</v>
      </c>
      <c r="E341" s="255" t="s">
        <v>104</v>
      </c>
      <c r="F341" s="256" t="s">
        <v>174</v>
      </c>
      <c r="G341" s="254"/>
      <c r="H341" s="257">
        <v>7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63" t="s">
        <v>163</v>
      </c>
      <c r="AU341" s="263" t="s">
        <v>83</v>
      </c>
      <c r="AV341" s="16" t="s">
        <v>154</v>
      </c>
      <c r="AW341" s="16" t="s">
        <v>34</v>
      </c>
      <c r="AX341" s="16" t="s">
        <v>81</v>
      </c>
      <c r="AY341" s="263" t="s">
        <v>148</v>
      </c>
    </row>
    <row r="342" spans="1:65" s="2" customFormat="1" ht="16.5" customHeight="1">
      <c r="A342" s="40"/>
      <c r="B342" s="41"/>
      <c r="C342" s="264" t="s">
        <v>463</v>
      </c>
      <c r="D342" s="264" t="s">
        <v>243</v>
      </c>
      <c r="E342" s="265" t="s">
        <v>464</v>
      </c>
      <c r="F342" s="266" t="s">
        <v>465</v>
      </c>
      <c r="G342" s="267" t="s">
        <v>239</v>
      </c>
      <c r="H342" s="268">
        <v>7.14</v>
      </c>
      <c r="I342" s="269"/>
      <c r="J342" s="270">
        <f>ROUND(I342*H342,2)</f>
        <v>0</v>
      </c>
      <c r="K342" s="266" t="s">
        <v>160</v>
      </c>
      <c r="L342" s="271"/>
      <c r="M342" s="272" t="s">
        <v>19</v>
      </c>
      <c r="N342" s="273" t="s">
        <v>44</v>
      </c>
      <c r="O342" s="86"/>
      <c r="P342" s="212">
        <f>O342*H342</f>
        <v>0</v>
      </c>
      <c r="Q342" s="212">
        <v>0.0042</v>
      </c>
      <c r="R342" s="212">
        <f>Q342*H342</f>
        <v>0.029987999999999997</v>
      </c>
      <c r="S342" s="212">
        <v>0</v>
      </c>
      <c r="T342" s="213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14" t="s">
        <v>210</v>
      </c>
      <c r="AT342" s="214" t="s">
        <v>243</v>
      </c>
      <c r="AU342" s="214" t="s">
        <v>83</v>
      </c>
      <c r="AY342" s="19" t="s">
        <v>148</v>
      </c>
      <c r="BE342" s="215">
        <f>IF(N342="základní",J342,0)</f>
        <v>0</v>
      </c>
      <c r="BF342" s="215">
        <f>IF(N342="snížená",J342,0)</f>
        <v>0</v>
      </c>
      <c r="BG342" s="215">
        <f>IF(N342="zákl. přenesená",J342,0)</f>
        <v>0</v>
      </c>
      <c r="BH342" s="215">
        <f>IF(N342="sníž. přenesená",J342,0)</f>
        <v>0</v>
      </c>
      <c r="BI342" s="215">
        <f>IF(N342="nulová",J342,0)</f>
        <v>0</v>
      </c>
      <c r="BJ342" s="19" t="s">
        <v>81</v>
      </c>
      <c r="BK342" s="215">
        <f>ROUND(I342*H342,2)</f>
        <v>0</v>
      </c>
      <c r="BL342" s="19" t="s">
        <v>154</v>
      </c>
      <c r="BM342" s="214" t="s">
        <v>466</v>
      </c>
    </row>
    <row r="343" spans="1:47" s="2" customFormat="1" ht="12">
      <c r="A343" s="40"/>
      <c r="B343" s="41"/>
      <c r="C343" s="42"/>
      <c r="D343" s="216" t="s">
        <v>156</v>
      </c>
      <c r="E343" s="42"/>
      <c r="F343" s="217" t="s">
        <v>465</v>
      </c>
      <c r="G343" s="42"/>
      <c r="H343" s="42"/>
      <c r="I343" s="218"/>
      <c r="J343" s="42"/>
      <c r="K343" s="42"/>
      <c r="L343" s="46"/>
      <c r="M343" s="219"/>
      <c r="N343" s="220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156</v>
      </c>
      <c r="AU343" s="19" t="s">
        <v>83</v>
      </c>
    </row>
    <row r="344" spans="1:51" s="14" customFormat="1" ht="12">
      <c r="A344" s="14"/>
      <c r="B344" s="231"/>
      <c r="C344" s="232"/>
      <c r="D344" s="216" t="s">
        <v>163</v>
      </c>
      <c r="E344" s="233" t="s">
        <v>19</v>
      </c>
      <c r="F344" s="234" t="s">
        <v>467</v>
      </c>
      <c r="G344" s="232"/>
      <c r="H344" s="235">
        <v>7.14</v>
      </c>
      <c r="I344" s="236"/>
      <c r="J344" s="232"/>
      <c r="K344" s="232"/>
      <c r="L344" s="237"/>
      <c r="M344" s="238"/>
      <c r="N344" s="239"/>
      <c r="O344" s="239"/>
      <c r="P344" s="239"/>
      <c r="Q344" s="239"/>
      <c r="R344" s="239"/>
      <c r="S344" s="239"/>
      <c r="T344" s="24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1" t="s">
        <v>163</v>
      </c>
      <c r="AU344" s="241" t="s">
        <v>83</v>
      </c>
      <c r="AV344" s="14" t="s">
        <v>83</v>
      </c>
      <c r="AW344" s="14" t="s">
        <v>34</v>
      </c>
      <c r="AX344" s="14" t="s">
        <v>81</v>
      </c>
      <c r="AY344" s="241" t="s">
        <v>148</v>
      </c>
    </row>
    <row r="345" spans="1:65" s="2" customFormat="1" ht="24.15" customHeight="1">
      <c r="A345" s="40"/>
      <c r="B345" s="41"/>
      <c r="C345" s="203" t="s">
        <v>468</v>
      </c>
      <c r="D345" s="203" t="s">
        <v>150</v>
      </c>
      <c r="E345" s="204" t="s">
        <v>469</v>
      </c>
      <c r="F345" s="205" t="s">
        <v>470</v>
      </c>
      <c r="G345" s="206" t="s">
        <v>239</v>
      </c>
      <c r="H345" s="207">
        <v>775.211</v>
      </c>
      <c r="I345" s="208"/>
      <c r="J345" s="209">
        <f>ROUND(I345*H345,2)</f>
        <v>0</v>
      </c>
      <c r="K345" s="205" t="s">
        <v>160</v>
      </c>
      <c r="L345" s="46"/>
      <c r="M345" s="210" t="s">
        <v>19</v>
      </c>
      <c r="N345" s="211" t="s">
        <v>44</v>
      </c>
      <c r="O345" s="86"/>
      <c r="P345" s="212">
        <f>O345*H345</f>
        <v>0</v>
      </c>
      <c r="Q345" s="212">
        <v>0.00868</v>
      </c>
      <c r="R345" s="212">
        <f>Q345*H345</f>
        <v>6.72883148</v>
      </c>
      <c r="S345" s="212">
        <v>0</v>
      </c>
      <c r="T345" s="213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14" t="s">
        <v>154</v>
      </c>
      <c r="AT345" s="214" t="s">
        <v>150</v>
      </c>
      <c r="AU345" s="214" t="s">
        <v>83</v>
      </c>
      <c r="AY345" s="19" t="s">
        <v>148</v>
      </c>
      <c r="BE345" s="215">
        <f>IF(N345="základní",J345,0)</f>
        <v>0</v>
      </c>
      <c r="BF345" s="215">
        <f>IF(N345="snížená",J345,0)</f>
        <v>0</v>
      </c>
      <c r="BG345" s="215">
        <f>IF(N345="zákl. přenesená",J345,0)</f>
        <v>0</v>
      </c>
      <c r="BH345" s="215">
        <f>IF(N345="sníž. přenesená",J345,0)</f>
        <v>0</v>
      </c>
      <c r="BI345" s="215">
        <f>IF(N345="nulová",J345,0)</f>
        <v>0</v>
      </c>
      <c r="BJ345" s="19" t="s">
        <v>81</v>
      </c>
      <c r="BK345" s="215">
        <f>ROUND(I345*H345,2)</f>
        <v>0</v>
      </c>
      <c r="BL345" s="19" t="s">
        <v>154</v>
      </c>
      <c r="BM345" s="214" t="s">
        <v>471</v>
      </c>
    </row>
    <row r="346" spans="1:47" s="2" customFormat="1" ht="12">
      <c r="A346" s="40"/>
      <c r="B346" s="41"/>
      <c r="C346" s="42"/>
      <c r="D346" s="216" t="s">
        <v>156</v>
      </c>
      <c r="E346" s="42"/>
      <c r="F346" s="217" t="s">
        <v>472</v>
      </c>
      <c r="G346" s="42"/>
      <c r="H346" s="42"/>
      <c r="I346" s="218"/>
      <c r="J346" s="42"/>
      <c r="K346" s="42"/>
      <c r="L346" s="46"/>
      <c r="M346" s="219"/>
      <c r="N346" s="220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156</v>
      </c>
      <c r="AU346" s="19" t="s">
        <v>83</v>
      </c>
    </row>
    <row r="347" spans="1:51" s="13" customFormat="1" ht="12">
      <c r="A347" s="13"/>
      <c r="B347" s="221"/>
      <c r="C347" s="222"/>
      <c r="D347" s="216" t="s">
        <v>163</v>
      </c>
      <c r="E347" s="223" t="s">
        <v>19</v>
      </c>
      <c r="F347" s="224" t="s">
        <v>473</v>
      </c>
      <c r="G347" s="222"/>
      <c r="H347" s="223" t="s">
        <v>19</v>
      </c>
      <c r="I347" s="225"/>
      <c r="J347" s="222"/>
      <c r="K347" s="222"/>
      <c r="L347" s="226"/>
      <c r="M347" s="227"/>
      <c r="N347" s="228"/>
      <c r="O347" s="228"/>
      <c r="P347" s="228"/>
      <c r="Q347" s="228"/>
      <c r="R347" s="228"/>
      <c r="S347" s="228"/>
      <c r="T347" s="229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0" t="s">
        <v>163</v>
      </c>
      <c r="AU347" s="230" t="s">
        <v>83</v>
      </c>
      <c r="AV347" s="13" t="s">
        <v>81</v>
      </c>
      <c r="AW347" s="13" t="s">
        <v>34</v>
      </c>
      <c r="AX347" s="13" t="s">
        <v>73</v>
      </c>
      <c r="AY347" s="230" t="s">
        <v>148</v>
      </c>
    </row>
    <row r="348" spans="1:51" s="13" customFormat="1" ht="12">
      <c r="A348" s="13"/>
      <c r="B348" s="221"/>
      <c r="C348" s="222"/>
      <c r="D348" s="216" t="s">
        <v>163</v>
      </c>
      <c r="E348" s="223" t="s">
        <v>19</v>
      </c>
      <c r="F348" s="224" t="s">
        <v>474</v>
      </c>
      <c r="G348" s="222"/>
      <c r="H348" s="223" t="s">
        <v>19</v>
      </c>
      <c r="I348" s="225"/>
      <c r="J348" s="222"/>
      <c r="K348" s="222"/>
      <c r="L348" s="226"/>
      <c r="M348" s="227"/>
      <c r="N348" s="228"/>
      <c r="O348" s="228"/>
      <c r="P348" s="228"/>
      <c r="Q348" s="228"/>
      <c r="R348" s="228"/>
      <c r="S348" s="228"/>
      <c r="T348" s="22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0" t="s">
        <v>163</v>
      </c>
      <c r="AU348" s="230" t="s">
        <v>83</v>
      </c>
      <c r="AV348" s="13" t="s">
        <v>81</v>
      </c>
      <c r="AW348" s="13" t="s">
        <v>34</v>
      </c>
      <c r="AX348" s="13" t="s">
        <v>73</v>
      </c>
      <c r="AY348" s="230" t="s">
        <v>148</v>
      </c>
    </row>
    <row r="349" spans="1:51" s="13" customFormat="1" ht="12">
      <c r="A349" s="13"/>
      <c r="B349" s="221"/>
      <c r="C349" s="222"/>
      <c r="D349" s="216" t="s">
        <v>163</v>
      </c>
      <c r="E349" s="223" t="s">
        <v>19</v>
      </c>
      <c r="F349" s="224" t="s">
        <v>475</v>
      </c>
      <c r="G349" s="222"/>
      <c r="H349" s="223" t="s">
        <v>19</v>
      </c>
      <c r="I349" s="225"/>
      <c r="J349" s="222"/>
      <c r="K349" s="222"/>
      <c r="L349" s="226"/>
      <c r="M349" s="227"/>
      <c r="N349" s="228"/>
      <c r="O349" s="228"/>
      <c r="P349" s="228"/>
      <c r="Q349" s="228"/>
      <c r="R349" s="228"/>
      <c r="S349" s="228"/>
      <c r="T349" s="22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0" t="s">
        <v>163</v>
      </c>
      <c r="AU349" s="230" t="s">
        <v>83</v>
      </c>
      <c r="AV349" s="13" t="s">
        <v>81</v>
      </c>
      <c r="AW349" s="13" t="s">
        <v>34</v>
      </c>
      <c r="AX349" s="13" t="s">
        <v>73</v>
      </c>
      <c r="AY349" s="230" t="s">
        <v>148</v>
      </c>
    </row>
    <row r="350" spans="1:51" s="14" customFormat="1" ht="12">
      <c r="A350" s="14"/>
      <c r="B350" s="231"/>
      <c r="C350" s="232"/>
      <c r="D350" s="216" t="s">
        <v>163</v>
      </c>
      <c r="E350" s="233" t="s">
        <v>19</v>
      </c>
      <c r="F350" s="234" t="s">
        <v>476</v>
      </c>
      <c r="G350" s="232"/>
      <c r="H350" s="235">
        <v>77.501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1" t="s">
        <v>163</v>
      </c>
      <c r="AU350" s="241" t="s">
        <v>83</v>
      </c>
      <c r="AV350" s="14" t="s">
        <v>83</v>
      </c>
      <c r="AW350" s="14" t="s">
        <v>34</v>
      </c>
      <c r="AX350" s="14" t="s">
        <v>73</v>
      </c>
      <c r="AY350" s="241" t="s">
        <v>148</v>
      </c>
    </row>
    <row r="351" spans="1:51" s="14" customFormat="1" ht="12">
      <c r="A351" s="14"/>
      <c r="B351" s="231"/>
      <c r="C351" s="232"/>
      <c r="D351" s="216" t="s">
        <v>163</v>
      </c>
      <c r="E351" s="233" t="s">
        <v>19</v>
      </c>
      <c r="F351" s="234" t="s">
        <v>477</v>
      </c>
      <c r="G351" s="232"/>
      <c r="H351" s="235">
        <v>-13.096</v>
      </c>
      <c r="I351" s="236"/>
      <c r="J351" s="232"/>
      <c r="K351" s="232"/>
      <c r="L351" s="237"/>
      <c r="M351" s="238"/>
      <c r="N351" s="239"/>
      <c r="O351" s="239"/>
      <c r="P351" s="239"/>
      <c r="Q351" s="239"/>
      <c r="R351" s="239"/>
      <c r="S351" s="239"/>
      <c r="T351" s="24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1" t="s">
        <v>163</v>
      </c>
      <c r="AU351" s="241" t="s">
        <v>83</v>
      </c>
      <c r="AV351" s="14" t="s">
        <v>83</v>
      </c>
      <c r="AW351" s="14" t="s">
        <v>34</v>
      </c>
      <c r="AX351" s="14" t="s">
        <v>73</v>
      </c>
      <c r="AY351" s="241" t="s">
        <v>148</v>
      </c>
    </row>
    <row r="352" spans="1:51" s="13" customFormat="1" ht="12">
      <c r="A352" s="13"/>
      <c r="B352" s="221"/>
      <c r="C352" s="222"/>
      <c r="D352" s="216" t="s">
        <v>163</v>
      </c>
      <c r="E352" s="223" t="s">
        <v>19</v>
      </c>
      <c r="F352" s="224" t="s">
        <v>478</v>
      </c>
      <c r="G352" s="222"/>
      <c r="H352" s="223" t="s">
        <v>19</v>
      </c>
      <c r="I352" s="225"/>
      <c r="J352" s="222"/>
      <c r="K352" s="222"/>
      <c r="L352" s="226"/>
      <c r="M352" s="227"/>
      <c r="N352" s="228"/>
      <c r="O352" s="228"/>
      <c r="P352" s="228"/>
      <c r="Q352" s="228"/>
      <c r="R352" s="228"/>
      <c r="S352" s="228"/>
      <c r="T352" s="22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0" t="s">
        <v>163</v>
      </c>
      <c r="AU352" s="230" t="s">
        <v>83</v>
      </c>
      <c r="AV352" s="13" t="s">
        <v>81</v>
      </c>
      <c r="AW352" s="13" t="s">
        <v>34</v>
      </c>
      <c r="AX352" s="13" t="s">
        <v>73</v>
      </c>
      <c r="AY352" s="230" t="s">
        <v>148</v>
      </c>
    </row>
    <row r="353" spans="1:51" s="14" customFormat="1" ht="12">
      <c r="A353" s="14"/>
      <c r="B353" s="231"/>
      <c r="C353" s="232"/>
      <c r="D353" s="216" t="s">
        <v>163</v>
      </c>
      <c r="E353" s="233" t="s">
        <v>19</v>
      </c>
      <c r="F353" s="234" t="s">
        <v>479</v>
      </c>
      <c r="G353" s="232"/>
      <c r="H353" s="235">
        <v>7.44</v>
      </c>
      <c r="I353" s="236"/>
      <c r="J353" s="232"/>
      <c r="K353" s="232"/>
      <c r="L353" s="237"/>
      <c r="M353" s="238"/>
      <c r="N353" s="239"/>
      <c r="O353" s="239"/>
      <c r="P353" s="239"/>
      <c r="Q353" s="239"/>
      <c r="R353" s="239"/>
      <c r="S353" s="239"/>
      <c r="T353" s="24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1" t="s">
        <v>163</v>
      </c>
      <c r="AU353" s="241" t="s">
        <v>83</v>
      </c>
      <c r="AV353" s="14" t="s">
        <v>83</v>
      </c>
      <c r="AW353" s="14" t="s">
        <v>34</v>
      </c>
      <c r="AX353" s="14" t="s">
        <v>73</v>
      </c>
      <c r="AY353" s="241" t="s">
        <v>148</v>
      </c>
    </row>
    <row r="354" spans="1:51" s="13" customFormat="1" ht="12">
      <c r="A354" s="13"/>
      <c r="B354" s="221"/>
      <c r="C354" s="222"/>
      <c r="D354" s="216" t="s">
        <v>163</v>
      </c>
      <c r="E354" s="223" t="s">
        <v>19</v>
      </c>
      <c r="F354" s="224" t="s">
        <v>480</v>
      </c>
      <c r="G354" s="222"/>
      <c r="H354" s="223" t="s">
        <v>19</v>
      </c>
      <c r="I354" s="225"/>
      <c r="J354" s="222"/>
      <c r="K354" s="222"/>
      <c r="L354" s="226"/>
      <c r="M354" s="227"/>
      <c r="N354" s="228"/>
      <c r="O354" s="228"/>
      <c r="P354" s="228"/>
      <c r="Q354" s="228"/>
      <c r="R354" s="228"/>
      <c r="S354" s="228"/>
      <c r="T354" s="22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0" t="s">
        <v>163</v>
      </c>
      <c r="AU354" s="230" t="s">
        <v>83</v>
      </c>
      <c r="AV354" s="13" t="s">
        <v>81</v>
      </c>
      <c r="AW354" s="13" t="s">
        <v>34</v>
      </c>
      <c r="AX354" s="13" t="s">
        <v>73</v>
      </c>
      <c r="AY354" s="230" t="s">
        <v>148</v>
      </c>
    </row>
    <row r="355" spans="1:51" s="14" customFormat="1" ht="12">
      <c r="A355" s="14"/>
      <c r="B355" s="231"/>
      <c r="C355" s="232"/>
      <c r="D355" s="216" t="s">
        <v>163</v>
      </c>
      <c r="E355" s="233" t="s">
        <v>19</v>
      </c>
      <c r="F355" s="234" t="s">
        <v>481</v>
      </c>
      <c r="G355" s="232"/>
      <c r="H355" s="235">
        <v>47.74</v>
      </c>
      <c r="I355" s="236"/>
      <c r="J355" s="232"/>
      <c r="K355" s="232"/>
      <c r="L355" s="237"/>
      <c r="M355" s="238"/>
      <c r="N355" s="239"/>
      <c r="O355" s="239"/>
      <c r="P355" s="239"/>
      <c r="Q355" s="239"/>
      <c r="R355" s="239"/>
      <c r="S355" s="239"/>
      <c r="T355" s="24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1" t="s">
        <v>163</v>
      </c>
      <c r="AU355" s="241" t="s">
        <v>83</v>
      </c>
      <c r="AV355" s="14" t="s">
        <v>83</v>
      </c>
      <c r="AW355" s="14" t="s">
        <v>34</v>
      </c>
      <c r="AX355" s="14" t="s">
        <v>73</v>
      </c>
      <c r="AY355" s="241" t="s">
        <v>148</v>
      </c>
    </row>
    <row r="356" spans="1:51" s="14" customFormat="1" ht="12">
      <c r="A356" s="14"/>
      <c r="B356" s="231"/>
      <c r="C356" s="232"/>
      <c r="D356" s="216" t="s">
        <v>163</v>
      </c>
      <c r="E356" s="233" t="s">
        <v>19</v>
      </c>
      <c r="F356" s="234" t="s">
        <v>482</v>
      </c>
      <c r="G356" s="232"/>
      <c r="H356" s="235">
        <v>-4.096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1" t="s">
        <v>163</v>
      </c>
      <c r="AU356" s="241" t="s">
        <v>83</v>
      </c>
      <c r="AV356" s="14" t="s">
        <v>83</v>
      </c>
      <c r="AW356" s="14" t="s">
        <v>34</v>
      </c>
      <c r="AX356" s="14" t="s">
        <v>73</v>
      </c>
      <c r="AY356" s="241" t="s">
        <v>148</v>
      </c>
    </row>
    <row r="357" spans="1:51" s="13" customFormat="1" ht="12">
      <c r="A357" s="13"/>
      <c r="B357" s="221"/>
      <c r="C357" s="222"/>
      <c r="D357" s="216" t="s">
        <v>163</v>
      </c>
      <c r="E357" s="223" t="s">
        <v>19</v>
      </c>
      <c r="F357" s="224" t="s">
        <v>483</v>
      </c>
      <c r="G357" s="222"/>
      <c r="H357" s="223" t="s">
        <v>19</v>
      </c>
      <c r="I357" s="225"/>
      <c r="J357" s="222"/>
      <c r="K357" s="222"/>
      <c r="L357" s="226"/>
      <c r="M357" s="227"/>
      <c r="N357" s="228"/>
      <c r="O357" s="228"/>
      <c r="P357" s="228"/>
      <c r="Q357" s="228"/>
      <c r="R357" s="228"/>
      <c r="S357" s="228"/>
      <c r="T357" s="22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0" t="s">
        <v>163</v>
      </c>
      <c r="AU357" s="230" t="s">
        <v>83</v>
      </c>
      <c r="AV357" s="13" t="s">
        <v>81</v>
      </c>
      <c r="AW357" s="13" t="s">
        <v>34</v>
      </c>
      <c r="AX357" s="13" t="s">
        <v>73</v>
      </c>
      <c r="AY357" s="230" t="s">
        <v>148</v>
      </c>
    </row>
    <row r="358" spans="1:51" s="14" customFormat="1" ht="12">
      <c r="A358" s="14"/>
      <c r="B358" s="231"/>
      <c r="C358" s="232"/>
      <c r="D358" s="216" t="s">
        <v>163</v>
      </c>
      <c r="E358" s="233" t="s">
        <v>19</v>
      </c>
      <c r="F358" s="234" t="s">
        <v>479</v>
      </c>
      <c r="G358" s="232"/>
      <c r="H358" s="235">
        <v>7.44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4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1" t="s">
        <v>163</v>
      </c>
      <c r="AU358" s="241" t="s">
        <v>83</v>
      </c>
      <c r="AV358" s="14" t="s">
        <v>83</v>
      </c>
      <c r="AW358" s="14" t="s">
        <v>34</v>
      </c>
      <c r="AX358" s="14" t="s">
        <v>73</v>
      </c>
      <c r="AY358" s="241" t="s">
        <v>148</v>
      </c>
    </row>
    <row r="359" spans="1:51" s="13" customFormat="1" ht="12">
      <c r="A359" s="13"/>
      <c r="B359" s="221"/>
      <c r="C359" s="222"/>
      <c r="D359" s="216" t="s">
        <v>163</v>
      </c>
      <c r="E359" s="223" t="s">
        <v>19</v>
      </c>
      <c r="F359" s="224" t="s">
        <v>484</v>
      </c>
      <c r="G359" s="222"/>
      <c r="H359" s="223" t="s">
        <v>19</v>
      </c>
      <c r="I359" s="225"/>
      <c r="J359" s="222"/>
      <c r="K359" s="222"/>
      <c r="L359" s="226"/>
      <c r="M359" s="227"/>
      <c r="N359" s="228"/>
      <c r="O359" s="228"/>
      <c r="P359" s="228"/>
      <c r="Q359" s="228"/>
      <c r="R359" s="228"/>
      <c r="S359" s="228"/>
      <c r="T359" s="22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0" t="s">
        <v>163</v>
      </c>
      <c r="AU359" s="230" t="s">
        <v>83</v>
      </c>
      <c r="AV359" s="13" t="s">
        <v>81</v>
      </c>
      <c r="AW359" s="13" t="s">
        <v>34</v>
      </c>
      <c r="AX359" s="13" t="s">
        <v>73</v>
      </c>
      <c r="AY359" s="230" t="s">
        <v>148</v>
      </c>
    </row>
    <row r="360" spans="1:51" s="14" customFormat="1" ht="12">
      <c r="A360" s="14"/>
      <c r="B360" s="231"/>
      <c r="C360" s="232"/>
      <c r="D360" s="216" t="s">
        <v>163</v>
      </c>
      <c r="E360" s="233" t="s">
        <v>19</v>
      </c>
      <c r="F360" s="234" t="s">
        <v>481</v>
      </c>
      <c r="G360" s="232"/>
      <c r="H360" s="235">
        <v>47.74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41" t="s">
        <v>163</v>
      </c>
      <c r="AU360" s="241" t="s">
        <v>83</v>
      </c>
      <c r="AV360" s="14" t="s">
        <v>83</v>
      </c>
      <c r="AW360" s="14" t="s">
        <v>34</v>
      </c>
      <c r="AX360" s="14" t="s">
        <v>73</v>
      </c>
      <c r="AY360" s="241" t="s">
        <v>148</v>
      </c>
    </row>
    <row r="361" spans="1:51" s="14" customFormat="1" ht="12">
      <c r="A361" s="14"/>
      <c r="B361" s="231"/>
      <c r="C361" s="232"/>
      <c r="D361" s="216" t="s">
        <v>163</v>
      </c>
      <c r="E361" s="233" t="s">
        <v>19</v>
      </c>
      <c r="F361" s="234" t="s">
        <v>482</v>
      </c>
      <c r="G361" s="232"/>
      <c r="H361" s="235">
        <v>-4.096</v>
      </c>
      <c r="I361" s="236"/>
      <c r="J361" s="232"/>
      <c r="K361" s="232"/>
      <c r="L361" s="237"/>
      <c r="M361" s="238"/>
      <c r="N361" s="239"/>
      <c r="O361" s="239"/>
      <c r="P361" s="239"/>
      <c r="Q361" s="239"/>
      <c r="R361" s="239"/>
      <c r="S361" s="239"/>
      <c r="T361" s="24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1" t="s">
        <v>163</v>
      </c>
      <c r="AU361" s="241" t="s">
        <v>83</v>
      </c>
      <c r="AV361" s="14" t="s">
        <v>83</v>
      </c>
      <c r="AW361" s="14" t="s">
        <v>34</v>
      </c>
      <c r="AX361" s="14" t="s">
        <v>73</v>
      </c>
      <c r="AY361" s="241" t="s">
        <v>148</v>
      </c>
    </row>
    <row r="362" spans="1:51" s="13" customFormat="1" ht="12">
      <c r="A362" s="13"/>
      <c r="B362" s="221"/>
      <c r="C362" s="222"/>
      <c r="D362" s="216" t="s">
        <v>163</v>
      </c>
      <c r="E362" s="223" t="s">
        <v>19</v>
      </c>
      <c r="F362" s="224" t="s">
        <v>485</v>
      </c>
      <c r="G362" s="222"/>
      <c r="H362" s="223" t="s">
        <v>19</v>
      </c>
      <c r="I362" s="225"/>
      <c r="J362" s="222"/>
      <c r="K362" s="222"/>
      <c r="L362" s="226"/>
      <c r="M362" s="227"/>
      <c r="N362" s="228"/>
      <c r="O362" s="228"/>
      <c r="P362" s="228"/>
      <c r="Q362" s="228"/>
      <c r="R362" s="228"/>
      <c r="S362" s="228"/>
      <c r="T362" s="22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0" t="s">
        <v>163</v>
      </c>
      <c r="AU362" s="230" t="s">
        <v>83</v>
      </c>
      <c r="AV362" s="13" t="s">
        <v>81</v>
      </c>
      <c r="AW362" s="13" t="s">
        <v>34</v>
      </c>
      <c r="AX362" s="13" t="s">
        <v>73</v>
      </c>
      <c r="AY362" s="230" t="s">
        <v>148</v>
      </c>
    </row>
    <row r="363" spans="1:51" s="13" customFormat="1" ht="12">
      <c r="A363" s="13"/>
      <c r="B363" s="221"/>
      <c r="C363" s="222"/>
      <c r="D363" s="216" t="s">
        <v>163</v>
      </c>
      <c r="E363" s="223" t="s">
        <v>19</v>
      </c>
      <c r="F363" s="224" t="s">
        <v>486</v>
      </c>
      <c r="G363" s="222"/>
      <c r="H363" s="223" t="s">
        <v>19</v>
      </c>
      <c r="I363" s="225"/>
      <c r="J363" s="222"/>
      <c r="K363" s="222"/>
      <c r="L363" s="226"/>
      <c r="M363" s="227"/>
      <c r="N363" s="228"/>
      <c r="O363" s="228"/>
      <c r="P363" s="228"/>
      <c r="Q363" s="228"/>
      <c r="R363" s="228"/>
      <c r="S363" s="228"/>
      <c r="T363" s="22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0" t="s">
        <v>163</v>
      </c>
      <c r="AU363" s="230" t="s">
        <v>83</v>
      </c>
      <c r="AV363" s="13" t="s">
        <v>81</v>
      </c>
      <c r="AW363" s="13" t="s">
        <v>34</v>
      </c>
      <c r="AX363" s="13" t="s">
        <v>73</v>
      </c>
      <c r="AY363" s="230" t="s">
        <v>148</v>
      </c>
    </row>
    <row r="364" spans="1:51" s="14" customFormat="1" ht="12">
      <c r="A364" s="14"/>
      <c r="B364" s="231"/>
      <c r="C364" s="232"/>
      <c r="D364" s="216" t="s">
        <v>163</v>
      </c>
      <c r="E364" s="233" t="s">
        <v>19</v>
      </c>
      <c r="F364" s="234" t="s">
        <v>487</v>
      </c>
      <c r="G364" s="232"/>
      <c r="H364" s="235">
        <v>8.68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1" t="s">
        <v>163</v>
      </c>
      <c r="AU364" s="241" t="s">
        <v>83</v>
      </c>
      <c r="AV364" s="14" t="s">
        <v>83</v>
      </c>
      <c r="AW364" s="14" t="s">
        <v>34</v>
      </c>
      <c r="AX364" s="14" t="s">
        <v>73</v>
      </c>
      <c r="AY364" s="241" t="s">
        <v>148</v>
      </c>
    </row>
    <row r="365" spans="1:51" s="13" customFormat="1" ht="12">
      <c r="A365" s="13"/>
      <c r="B365" s="221"/>
      <c r="C365" s="222"/>
      <c r="D365" s="216" t="s">
        <v>163</v>
      </c>
      <c r="E365" s="223" t="s">
        <v>19</v>
      </c>
      <c r="F365" s="224" t="s">
        <v>488</v>
      </c>
      <c r="G365" s="222"/>
      <c r="H365" s="223" t="s">
        <v>19</v>
      </c>
      <c r="I365" s="225"/>
      <c r="J365" s="222"/>
      <c r="K365" s="222"/>
      <c r="L365" s="226"/>
      <c r="M365" s="227"/>
      <c r="N365" s="228"/>
      <c r="O365" s="228"/>
      <c r="P365" s="228"/>
      <c r="Q365" s="228"/>
      <c r="R365" s="228"/>
      <c r="S365" s="228"/>
      <c r="T365" s="22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0" t="s">
        <v>163</v>
      </c>
      <c r="AU365" s="230" t="s">
        <v>83</v>
      </c>
      <c r="AV365" s="13" t="s">
        <v>81</v>
      </c>
      <c r="AW365" s="13" t="s">
        <v>34</v>
      </c>
      <c r="AX365" s="13" t="s">
        <v>73</v>
      </c>
      <c r="AY365" s="230" t="s">
        <v>148</v>
      </c>
    </row>
    <row r="366" spans="1:51" s="14" customFormat="1" ht="12">
      <c r="A366" s="14"/>
      <c r="B366" s="231"/>
      <c r="C366" s="232"/>
      <c r="D366" s="216" t="s">
        <v>163</v>
      </c>
      <c r="E366" s="233" t="s">
        <v>19</v>
      </c>
      <c r="F366" s="234" t="s">
        <v>481</v>
      </c>
      <c r="G366" s="232"/>
      <c r="H366" s="235">
        <v>47.74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1" t="s">
        <v>163</v>
      </c>
      <c r="AU366" s="241" t="s">
        <v>83</v>
      </c>
      <c r="AV366" s="14" t="s">
        <v>83</v>
      </c>
      <c r="AW366" s="14" t="s">
        <v>34</v>
      </c>
      <c r="AX366" s="14" t="s">
        <v>73</v>
      </c>
      <c r="AY366" s="241" t="s">
        <v>148</v>
      </c>
    </row>
    <row r="367" spans="1:51" s="14" customFormat="1" ht="12">
      <c r="A367" s="14"/>
      <c r="B367" s="231"/>
      <c r="C367" s="232"/>
      <c r="D367" s="216" t="s">
        <v>163</v>
      </c>
      <c r="E367" s="233" t="s">
        <v>19</v>
      </c>
      <c r="F367" s="234" t="s">
        <v>482</v>
      </c>
      <c r="G367" s="232"/>
      <c r="H367" s="235">
        <v>-4.096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1" t="s">
        <v>163</v>
      </c>
      <c r="AU367" s="241" t="s">
        <v>83</v>
      </c>
      <c r="AV367" s="14" t="s">
        <v>83</v>
      </c>
      <c r="AW367" s="14" t="s">
        <v>34</v>
      </c>
      <c r="AX367" s="14" t="s">
        <v>73</v>
      </c>
      <c r="AY367" s="241" t="s">
        <v>148</v>
      </c>
    </row>
    <row r="368" spans="1:51" s="13" customFormat="1" ht="12">
      <c r="A368" s="13"/>
      <c r="B368" s="221"/>
      <c r="C368" s="222"/>
      <c r="D368" s="216" t="s">
        <v>163</v>
      </c>
      <c r="E368" s="223" t="s">
        <v>19</v>
      </c>
      <c r="F368" s="224" t="s">
        <v>489</v>
      </c>
      <c r="G368" s="222"/>
      <c r="H368" s="223" t="s">
        <v>19</v>
      </c>
      <c r="I368" s="225"/>
      <c r="J368" s="222"/>
      <c r="K368" s="222"/>
      <c r="L368" s="226"/>
      <c r="M368" s="227"/>
      <c r="N368" s="228"/>
      <c r="O368" s="228"/>
      <c r="P368" s="228"/>
      <c r="Q368" s="228"/>
      <c r="R368" s="228"/>
      <c r="S368" s="228"/>
      <c r="T368" s="22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0" t="s">
        <v>163</v>
      </c>
      <c r="AU368" s="230" t="s">
        <v>83</v>
      </c>
      <c r="AV368" s="13" t="s">
        <v>81</v>
      </c>
      <c r="AW368" s="13" t="s">
        <v>34</v>
      </c>
      <c r="AX368" s="13" t="s">
        <v>73</v>
      </c>
      <c r="AY368" s="230" t="s">
        <v>148</v>
      </c>
    </row>
    <row r="369" spans="1:51" s="14" customFormat="1" ht="12">
      <c r="A369" s="14"/>
      <c r="B369" s="231"/>
      <c r="C369" s="232"/>
      <c r="D369" s="216" t="s">
        <v>163</v>
      </c>
      <c r="E369" s="233" t="s">
        <v>19</v>
      </c>
      <c r="F369" s="234" t="s">
        <v>479</v>
      </c>
      <c r="G369" s="232"/>
      <c r="H369" s="235">
        <v>7.44</v>
      </c>
      <c r="I369" s="236"/>
      <c r="J369" s="232"/>
      <c r="K369" s="232"/>
      <c r="L369" s="237"/>
      <c r="M369" s="238"/>
      <c r="N369" s="239"/>
      <c r="O369" s="239"/>
      <c r="P369" s="239"/>
      <c r="Q369" s="239"/>
      <c r="R369" s="239"/>
      <c r="S369" s="239"/>
      <c r="T369" s="24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1" t="s">
        <v>163</v>
      </c>
      <c r="AU369" s="241" t="s">
        <v>83</v>
      </c>
      <c r="AV369" s="14" t="s">
        <v>83</v>
      </c>
      <c r="AW369" s="14" t="s">
        <v>34</v>
      </c>
      <c r="AX369" s="14" t="s">
        <v>73</v>
      </c>
      <c r="AY369" s="241" t="s">
        <v>148</v>
      </c>
    </row>
    <row r="370" spans="1:51" s="13" customFormat="1" ht="12">
      <c r="A370" s="13"/>
      <c r="B370" s="221"/>
      <c r="C370" s="222"/>
      <c r="D370" s="216" t="s">
        <v>163</v>
      </c>
      <c r="E370" s="223" t="s">
        <v>19</v>
      </c>
      <c r="F370" s="224" t="s">
        <v>490</v>
      </c>
      <c r="G370" s="222"/>
      <c r="H370" s="223" t="s">
        <v>19</v>
      </c>
      <c r="I370" s="225"/>
      <c r="J370" s="222"/>
      <c r="K370" s="222"/>
      <c r="L370" s="226"/>
      <c r="M370" s="227"/>
      <c r="N370" s="228"/>
      <c r="O370" s="228"/>
      <c r="P370" s="228"/>
      <c r="Q370" s="228"/>
      <c r="R370" s="228"/>
      <c r="S370" s="228"/>
      <c r="T370" s="22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0" t="s">
        <v>163</v>
      </c>
      <c r="AU370" s="230" t="s">
        <v>83</v>
      </c>
      <c r="AV370" s="13" t="s">
        <v>81</v>
      </c>
      <c r="AW370" s="13" t="s">
        <v>34</v>
      </c>
      <c r="AX370" s="13" t="s">
        <v>73</v>
      </c>
      <c r="AY370" s="230" t="s">
        <v>148</v>
      </c>
    </row>
    <row r="371" spans="1:51" s="14" customFormat="1" ht="12">
      <c r="A371" s="14"/>
      <c r="B371" s="231"/>
      <c r="C371" s="232"/>
      <c r="D371" s="216" t="s">
        <v>163</v>
      </c>
      <c r="E371" s="233" t="s">
        <v>19</v>
      </c>
      <c r="F371" s="234" t="s">
        <v>481</v>
      </c>
      <c r="G371" s="232"/>
      <c r="H371" s="235">
        <v>47.74</v>
      </c>
      <c r="I371" s="236"/>
      <c r="J371" s="232"/>
      <c r="K371" s="232"/>
      <c r="L371" s="237"/>
      <c r="M371" s="238"/>
      <c r="N371" s="239"/>
      <c r="O371" s="239"/>
      <c r="P371" s="239"/>
      <c r="Q371" s="239"/>
      <c r="R371" s="239"/>
      <c r="S371" s="239"/>
      <c r="T371" s="24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1" t="s">
        <v>163</v>
      </c>
      <c r="AU371" s="241" t="s">
        <v>83</v>
      </c>
      <c r="AV371" s="14" t="s">
        <v>83</v>
      </c>
      <c r="AW371" s="14" t="s">
        <v>34</v>
      </c>
      <c r="AX371" s="14" t="s">
        <v>73</v>
      </c>
      <c r="AY371" s="241" t="s">
        <v>148</v>
      </c>
    </row>
    <row r="372" spans="1:51" s="14" customFormat="1" ht="12">
      <c r="A372" s="14"/>
      <c r="B372" s="231"/>
      <c r="C372" s="232"/>
      <c r="D372" s="216" t="s">
        <v>163</v>
      </c>
      <c r="E372" s="233" t="s">
        <v>19</v>
      </c>
      <c r="F372" s="234" t="s">
        <v>482</v>
      </c>
      <c r="G372" s="232"/>
      <c r="H372" s="235">
        <v>-4.096</v>
      </c>
      <c r="I372" s="236"/>
      <c r="J372" s="232"/>
      <c r="K372" s="232"/>
      <c r="L372" s="237"/>
      <c r="M372" s="238"/>
      <c r="N372" s="239"/>
      <c r="O372" s="239"/>
      <c r="P372" s="239"/>
      <c r="Q372" s="239"/>
      <c r="R372" s="239"/>
      <c r="S372" s="239"/>
      <c r="T372" s="24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1" t="s">
        <v>163</v>
      </c>
      <c r="AU372" s="241" t="s">
        <v>83</v>
      </c>
      <c r="AV372" s="14" t="s">
        <v>83</v>
      </c>
      <c r="AW372" s="14" t="s">
        <v>34</v>
      </c>
      <c r="AX372" s="14" t="s">
        <v>73</v>
      </c>
      <c r="AY372" s="241" t="s">
        <v>148</v>
      </c>
    </row>
    <row r="373" spans="1:51" s="13" customFormat="1" ht="12">
      <c r="A373" s="13"/>
      <c r="B373" s="221"/>
      <c r="C373" s="222"/>
      <c r="D373" s="216" t="s">
        <v>163</v>
      </c>
      <c r="E373" s="223" t="s">
        <v>19</v>
      </c>
      <c r="F373" s="224" t="s">
        <v>475</v>
      </c>
      <c r="G373" s="222"/>
      <c r="H373" s="223" t="s">
        <v>19</v>
      </c>
      <c r="I373" s="225"/>
      <c r="J373" s="222"/>
      <c r="K373" s="222"/>
      <c r="L373" s="226"/>
      <c r="M373" s="227"/>
      <c r="N373" s="228"/>
      <c r="O373" s="228"/>
      <c r="P373" s="228"/>
      <c r="Q373" s="228"/>
      <c r="R373" s="228"/>
      <c r="S373" s="228"/>
      <c r="T373" s="22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0" t="s">
        <v>163</v>
      </c>
      <c r="AU373" s="230" t="s">
        <v>83</v>
      </c>
      <c r="AV373" s="13" t="s">
        <v>81</v>
      </c>
      <c r="AW373" s="13" t="s">
        <v>34</v>
      </c>
      <c r="AX373" s="13" t="s">
        <v>73</v>
      </c>
      <c r="AY373" s="230" t="s">
        <v>148</v>
      </c>
    </row>
    <row r="374" spans="1:51" s="14" customFormat="1" ht="12">
      <c r="A374" s="14"/>
      <c r="B374" s="231"/>
      <c r="C374" s="232"/>
      <c r="D374" s="216" t="s">
        <v>163</v>
      </c>
      <c r="E374" s="233" t="s">
        <v>19</v>
      </c>
      <c r="F374" s="234" t="s">
        <v>476</v>
      </c>
      <c r="G374" s="232"/>
      <c r="H374" s="235">
        <v>77.501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1" t="s">
        <v>163</v>
      </c>
      <c r="AU374" s="241" t="s">
        <v>83</v>
      </c>
      <c r="AV374" s="14" t="s">
        <v>83</v>
      </c>
      <c r="AW374" s="14" t="s">
        <v>34</v>
      </c>
      <c r="AX374" s="14" t="s">
        <v>73</v>
      </c>
      <c r="AY374" s="241" t="s">
        <v>148</v>
      </c>
    </row>
    <row r="375" spans="1:51" s="14" customFormat="1" ht="12">
      <c r="A375" s="14"/>
      <c r="B375" s="231"/>
      <c r="C375" s="232"/>
      <c r="D375" s="216" t="s">
        <v>163</v>
      </c>
      <c r="E375" s="233" t="s">
        <v>19</v>
      </c>
      <c r="F375" s="234" t="s">
        <v>491</v>
      </c>
      <c r="G375" s="232"/>
      <c r="H375" s="235">
        <v>-17.359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41" t="s">
        <v>163</v>
      </c>
      <c r="AU375" s="241" t="s">
        <v>83</v>
      </c>
      <c r="AV375" s="14" t="s">
        <v>83</v>
      </c>
      <c r="AW375" s="14" t="s">
        <v>34</v>
      </c>
      <c r="AX375" s="14" t="s">
        <v>73</v>
      </c>
      <c r="AY375" s="241" t="s">
        <v>148</v>
      </c>
    </row>
    <row r="376" spans="1:51" s="13" customFormat="1" ht="12">
      <c r="A376" s="13"/>
      <c r="B376" s="221"/>
      <c r="C376" s="222"/>
      <c r="D376" s="216" t="s">
        <v>163</v>
      </c>
      <c r="E376" s="223" t="s">
        <v>19</v>
      </c>
      <c r="F376" s="224" t="s">
        <v>492</v>
      </c>
      <c r="G376" s="222"/>
      <c r="H376" s="223" t="s">
        <v>19</v>
      </c>
      <c r="I376" s="225"/>
      <c r="J376" s="222"/>
      <c r="K376" s="222"/>
      <c r="L376" s="226"/>
      <c r="M376" s="227"/>
      <c r="N376" s="228"/>
      <c r="O376" s="228"/>
      <c r="P376" s="228"/>
      <c r="Q376" s="228"/>
      <c r="R376" s="228"/>
      <c r="S376" s="228"/>
      <c r="T376" s="22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0" t="s">
        <v>163</v>
      </c>
      <c r="AU376" s="230" t="s">
        <v>83</v>
      </c>
      <c r="AV376" s="13" t="s">
        <v>81</v>
      </c>
      <c r="AW376" s="13" t="s">
        <v>34</v>
      </c>
      <c r="AX376" s="13" t="s">
        <v>73</v>
      </c>
      <c r="AY376" s="230" t="s">
        <v>148</v>
      </c>
    </row>
    <row r="377" spans="1:51" s="13" customFormat="1" ht="12">
      <c r="A377" s="13"/>
      <c r="B377" s="221"/>
      <c r="C377" s="222"/>
      <c r="D377" s="216" t="s">
        <v>163</v>
      </c>
      <c r="E377" s="223" t="s">
        <v>19</v>
      </c>
      <c r="F377" s="224" t="s">
        <v>475</v>
      </c>
      <c r="G377" s="222"/>
      <c r="H377" s="223" t="s">
        <v>19</v>
      </c>
      <c r="I377" s="225"/>
      <c r="J377" s="222"/>
      <c r="K377" s="222"/>
      <c r="L377" s="226"/>
      <c r="M377" s="227"/>
      <c r="N377" s="228"/>
      <c r="O377" s="228"/>
      <c r="P377" s="228"/>
      <c r="Q377" s="228"/>
      <c r="R377" s="228"/>
      <c r="S377" s="228"/>
      <c r="T377" s="22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0" t="s">
        <v>163</v>
      </c>
      <c r="AU377" s="230" t="s">
        <v>83</v>
      </c>
      <c r="AV377" s="13" t="s">
        <v>81</v>
      </c>
      <c r="AW377" s="13" t="s">
        <v>34</v>
      </c>
      <c r="AX377" s="13" t="s">
        <v>73</v>
      </c>
      <c r="AY377" s="230" t="s">
        <v>148</v>
      </c>
    </row>
    <row r="378" spans="1:51" s="14" customFormat="1" ht="12">
      <c r="A378" s="14"/>
      <c r="B378" s="231"/>
      <c r="C378" s="232"/>
      <c r="D378" s="216" t="s">
        <v>163</v>
      </c>
      <c r="E378" s="233" t="s">
        <v>19</v>
      </c>
      <c r="F378" s="234" t="s">
        <v>493</v>
      </c>
      <c r="G378" s="232"/>
      <c r="H378" s="235">
        <v>38.22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1" t="s">
        <v>163</v>
      </c>
      <c r="AU378" s="241" t="s">
        <v>83</v>
      </c>
      <c r="AV378" s="14" t="s">
        <v>83</v>
      </c>
      <c r="AW378" s="14" t="s">
        <v>34</v>
      </c>
      <c r="AX378" s="14" t="s">
        <v>73</v>
      </c>
      <c r="AY378" s="241" t="s">
        <v>148</v>
      </c>
    </row>
    <row r="379" spans="1:51" s="13" customFormat="1" ht="12">
      <c r="A379" s="13"/>
      <c r="B379" s="221"/>
      <c r="C379" s="222"/>
      <c r="D379" s="216" t="s">
        <v>163</v>
      </c>
      <c r="E379" s="223" t="s">
        <v>19</v>
      </c>
      <c r="F379" s="224" t="s">
        <v>494</v>
      </c>
      <c r="G379" s="222"/>
      <c r="H379" s="223" t="s">
        <v>19</v>
      </c>
      <c r="I379" s="225"/>
      <c r="J379" s="222"/>
      <c r="K379" s="222"/>
      <c r="L379" s="226"/>
      <c r="M379" s="227"/>
      <c r="N379" s="228"/>
      <c r="O379" s="228"/>
      <c r="P379" s="228"/>
      <c r="Q379" s="228"/>
      <c r="R379" s="228"/>
      <c r="S379" s="228"/>
      <c r="T379" s="22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0" t="s">
        <v>163</v>
      </c>
      <c r="AU379" s="230" t="s">
        <v>83</v>
      </c>
      <c r="AV379" s="13" t="s">
        <v>81</v>
      </c>
      <c r="AW379" s="13" t="s">
        <v>34</v>
      </c>
      <c r="AX379" s="13" t="s">
        <v>73</v>
      </c>
      <c r="AY379" s="230" t="s">
        <v>148</v>
      </c>
    </row>
    <row r="380" spans="1:51" s="13" customFormat="1" ht="12">
      <c r="A380" s="13"/>
      <c r="B380" s="221"/>
      <c r="C380" s="222"/>
      <c r="D380" s="216" t="s">
        <v>163</v>
      </c>
      <c r="E380" s="223" t="s">
        <v>19</v>
      </c>
      <c r="F380" s="224" t="s">
        <v>480</v>
      </c>
      <c r="G380" s="222"/>
      <c r="H380" s="223" t="s">
        <v>19</v>
      </c>
      <c r="I380" s="225"/>
      <c r="J380" s="222"/>
      <c r="K380" s="222"/>
      <c r="L380" s="226"/>
      <c r="M380" s="227"/>
      <c r="N380" s="228"/>
      <c r="O380" s="228"/>
      <c r="P380" s="228"/>
      <c r="Q380" s="228"/>
      <c r="R380" s="228"/>
      <c r="S380" s="228"/>
      <c r="T380" s="22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0" t="s">
        <v>163</v>
      </c>
      <c r="AU380" s="230" t="s">
        <v>83</v>
      </c>
      <c r="AV380" s="13" t="s">
        <v>81</v>
      </c>
      <c r="AW380" s="13" t="s">
        <v>34</v>
      </c>
      <c r="AX380" s="13" t="s">
        <v>73</v>
      </c>
      <c r="AY380" s="230" t="s">
        <v>148</v>
      </c>
    </row>
    <row r="381" spans="1:51" s="14" customFormat="1" ht="12">
      <c r="A381" s="14"/>
      <c r="B381" s="231"/>
      <c r="C381" s="232"/>
      <c r="D381" s="216" t="s">
        <v>163</v>
      </c>
      <c r="E381" s="233" t="s">
        <v>19</v>
      </c>
      <c r="F381" s="234" t="s">
        <v>495</v>
      </c>
      <c r="G381" s="232"/>
      <c r="H381" s="235">
        <v>64.724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41" t="s">
        <v>163</v>
      </c>
      <c r="AU381" s="241" t="s">
        <v>83</v>
      </c>
      <c r="AV381" s="14" t="s">
        <v>83</v>
      </c>
      <c r="AW381" s="14" t="s">
        <v>34</v>
      </c>
      <c r="AX381" s="14" t="s">
        <v>73</v>
      </c>
      <c r="AY381" s="241" t="s">
        <v>148</v>
      </c>
    </row>
    <row r="382" spans="1:51" s="14" customFormat="1" ht="12">
      <c r="A382" s="14"/>
      <c r="B382" s="231"/>
      <c r="C382" s="232"/>
      <c r="D382" s="216" t="s">
        <v>163</v>
      </c>
      <c r="E382" s="233" t="s">
        <v>19</v>
      </c>
      <c r="F382" s="234" t="s">
        <v>496</v>
      </c>
      <c r="G382" s="232"/>
      <c r="H382" s="235">
        <v>-19.8</v>
      </c>
      <c r="I382" s="236"/>
      <c r="J382" s="232"/>
      <c r="K382" s="232"/>
      <c r="L382" s="237"/>
      <c r="M382" s="238"/>
      <c r="N382" s="239"/>
      <c r="O382" s="239"/>
      <c r="P382" s="239"/>
      <c r="Q382" s="239"/>
      <c r="R382" s="239"/>
      <c r="S382" s="239"/>
      <c r="T382" s="24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1" t="s">
        <v>163</v>
      </c>
      <c r="AU382" s="241" t="s">
        <v>83</v>
      </c>
      <c r="AV382" s="14" t="s">
        <v>83</v>
      </c>
      <c r="AW382" s="14" t="s">
        <v>34</v>
      </c>
      <c r="AX382" s="14" t="s">
        <v>73</v>
      </c>
      <c r="AY382" s="241" t="s">
        <v>148</v>
      </c>
    </row>
    <row r="383" spans="1:51" s="13" customFormat="1" ht="12">
      <c r="A383" s="13"/>
      <c r="B383" s="221"/>
      <c r="C383" s="222"/>
      <c r="D383" s="216" t="s">
        <v>163</v>
      </c>
      <c r="E383" s="223" t="s">
        <v>19</v>
      </c>
      <c r="F383" s="224" t="s">
        <v>490</v>
      </c>
      <c r="G383" s="222"/>
      <c r="H383" s="223" t="s">
        <v>19</v>
      </c>
      <c r="I383" s="225"/>
      <c r="J383" s="222"/>
      <c r="K383" s="222"/>
      <c r="L383" s="226"/>
      <c r="M383" s="227"/>
      <c r="N383" s="228"/>
      <c r="O383" s="228"/>
      <c r="P383" s="228"/>
      <c r="Q383" s="228"/>
      <c r="R383" s="228"/>
      <c r="S383" s="228"/>
      <c r="T383" s="22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0" t="s">
        <v>163</v>
      </c>
      <c r="AU383" s="230" t="s">
        <v>83</v>
      </c>
      <c r="AV383" s="13" t="s">
        <v>81</v>
      </c>
      <c r="AW383" s="13" t="s">
        <v>34</v>
      </c>
      <c r="AX383" s="13" t="s">
        <v>73</v>
      </c>
      <c r="AY383" s="230" t="s">
        <v>148</v>
      </c>
    </row>
    <row r="384" spans="1:51" s="14" customFormat="1" ht="12">
      <c r="A384" s="14"/>
      <c r="B384" s="231"/>
      <c r="C384" s="232"/>
      <c r="D384" s="216" t="s">
        <v>163</v>
      </c>
      <c r="E384" s="233" t="s">
        <v>19</v>
      </c>
      <c r="F384" s="234" t="s">
        <v>495</v>
      </c>
      <c r="G384" s="232"/>
      <c r="H384" s="235">
        <v>64.724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1" t="s">
        <v>163</v>
      </c>
      <c r="AU384" s="241" t="s">
        <v>83</v>
      </c>
      <c r="AV384" s="14" t="s">
        <v>83</v>
      </c>
      <c r="AW384" s="14" t="s">
        <v>34</v>
      </c>
      <c r="AX384" s="14" t="s">
        <v>73</v>
      </c>
      <c r="AY384" s="241" t="s">
        <v>148</v>
      </c>
    </row>
    <row r="385" spans="1:51" s="14" customFormat="1" ht="12">
      <c r="A385" s="14"/>
      <c r="B385" s="231"/>
      <c r="C385" s="232"/>
      <c r="D385" s="216" t="s">
        <v>163</v>
      </c>
      <c r="E385" s="233" t="s">
        <v>19</v>
      </c>
      <c r="F385" s="234" t="s">
        <v>496</v>
      </c>
      <c r="G385" s="232"/>
      <c r="H385" s="235">
        <v>-19.8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1" t="s">
        <v>163</v>
      </c>
      <c r="AU385" s="241" t="s">
        <v>83</v>
      </c>
      <c r="AV385" s="14" t="s">
        <v>83</v>
      </c>
      <c r="AW385" s="14" t="s">
        <v>34</v>
      </c>
      <c r="AX385" s="14" t="s">
        <v>73</v>
      </c>
      <c r="AY385" s="241" t="s">
        <v>148</v>
      </c>
    </row>
    <row r="386" spans="1:51" s="13" customFormat="1" ht="12">
      <c r="A386" s="13"/>
      <c r="B386" s="221"/>
      <c r="C386" s="222"/>
      <c r="D386" s="216" t="s">
        <v>163</v>
      </c>
      <c r="E386" s="223" t="s">
        <v>19</v>
      </c>
      <c r="F386" s="224" t="s">
        <v>497</v>
      </c>
      <c r="G386" s="222"/>
      <c r="H386" s="223" t="s">
        <v>19</v>
      </c>
      <c r="I386" s="225"/>
      <c r="J386" s="222"/>
      <c r="K386" s="222"/>
      <c r="L386" s="226"/>
      <c r="M386" s="227"/>
      <c r="N386" s="228"/>
      <c r="O386" s="228"/>
      <c r="P386" s="228"/>
      <c r="Q386" s="228"/>
      <c r="R386" s="228"/>
      <c r="S386" s="228"/>
      <c r="T386" s="22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0" t="s">
        <v>163</v>
      </c>
      <c r="AU386" s="230" t="s">
        <v>83</v>
      </c>
      <c r="AV386" s="13" t="s">
        <v>81</v>
      </c>
      <c r="AW386" s="13" t="s">
        <v>34</v>
      </c>
      <c r="AX386" s="13" t="s">
        <v>73</v>
      </c>
      <c r="AY386" s="230" t="s">
        <v>148</v>
      </c>
    </row>
    <row r="387" spans="1:51" s="13" customFormat="1" ht="12">
      <c r="A387" s="13"/>
      <c r="B387" s="221"/>
      <c r="C387" s="222"/>
      <c r="D387" s="216" t="s">
        <v>163</v>
      </c>
      <c r="E387" s="223" t="s">
        <v>19</v>
      </c>
      <c r="F387" s="224" t="s">
        <v>484</v>
      </c>
      <c r="G387" s="222"/>
      <c r="H387" s="223" t="s">
        <v>19</v>
      </c>
      <c r="I387" s="225"/>
      <c r="J387" s="222"/>
      <c r="K387" s="222"/>
      <c r="L387" s="226"/>
      <c r="M387" s="227"/>
      <c r="N387" s="228"/>
      <c r="O387" s="228"/>
      <c r="P387" s="228"/>
      <c r="Q387" s="228"/>
      <c r="R387" s="228"/>
      <c r="S387" s="228"/>
      <c r="T387" s="22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0" t="s">
        <v>163</v>
      </c>
      <c r="AU387" s="230" t="s">
        <v>83</v>
      </c>
      <c r="AV387" s="13" t="s">
        <v>81</v>
      </c>
      <c r="AW387" s="13" t="s">
        <v>34</v>
      </c>
      <c r="AX387" s="13" t="s">
        <v>73</v>
      </c>
      <c r="AY387" s="230" t="s">
        <v>148</v>
      </c>
    </row>
    <row r="388" spans="1:51" s="14" customFormat="1" ht="12">
      <c r="A388" s="14"/>
      <c r="B388" s="231"/>
      <c r="C388" s="232"/>
      <c r="D388" s="216" t="s">
        <v>163</v>
      </c>
      <c r="E388" s="233" t="s">
        <v>19</v>
      </c>
      <c r="F388" s="234" t="s">
        <v>495</v>
      </c>
      <c r="G388" s="232"/>
      <c r="H388" s="235">
        <v>64.724</v>
      </c>
      <c r="I388" s="236"/>
      <c r="J388" s="232"/>
      <c r="K388" s="232"/>
      <c r="L388" s="237"/>
      <c r="M388" s="238"/>
      <c r="N388" s="239"/>
      <c r="O388" s="239"/>
      <c r="P388" s="239"/>
      <c r="Q388" s="239"/>
      <c r="R388" s="239"/>
      <c r="S388" s="239"/>
      <c r="T388" s="24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1" t="s">
        <v>163</v>
      </c>
      <c r="AU388" s="241" t="s">
        <v>83</v>
      </c>
      <c r="AV388" s="14" t="s">
        <v>83</v>
      </c>
      <c r="AW388" s="14" t="s">
        <v>34</v>
      </c>
      <c r="AX388" s="14" t="s">
        <v>73</v>
      </c>
      <c r="AY388" s="241" t="s">
        <v>148</v>
      </c>
    </row>
    <row r="389" spans="1:51" s="14" customFormat="1" ht="12">
      <c r="A389" s="14"/>
      <c r="B389" s="231"/>
      <c r="C389" s="232"/>
      <c r="D389" s="216" t="s">
        <v>163</v>
      </c>
      <c r="E389" s="233" t="s">
        <v>19</v>
      </c>
      <c r="F389" s="234" t="s">
        <v>496</v>
      </c>
      <c r="G389" s="232"/>
      <c r="H389" s="235">
        <v>-19.8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1" t="s">
        <v>163</v>
      </c>
      <c r="AU389" s="241" t="s">
        <v>83</v>
      </c>
      <c r="AV389" s="14" t="s">
        <v>83</v>
      </c>
      <c r="AW389" s="14" t="s">
        <v>34</v>
      </c>
      <c r="AX389" s="14" t="s">
        <v>73</v>
      </c>
      <c r="AY389" s="241" t="s">
        <v>148</v>
      </c>
    </row>
    <row r="390" spans="1:51" s="13" customFormat="1" ht="12">
      <c r="A390" s="13"/>
      <c r="B390" s="221"/>
      <c r="C390" s="222"/>
      <c r="D390" s="216" t="s">
        <v>163</v>
      </c>
      <c r="E390" s="223" t="s">
        <v>19</v>
      </c>
      <c r="F390" s="224" t="s">
        <v>488</v>
      </c>
      <c r="G390" s="222"/>
      <c r="H390" s="223" t="s">
        <v>19</v>
      </c>
      <c r="I390" s="225"/>
      <c r="J390" s="222"/>
      <c r="K390" s="222"/>
      <c r="L390" s="226"/>
      <c r="M390" s="227"/>
      <c r="N390" s="228"/>
      <c r="O390" s="228"/>
      <c r="P390" s="228"/>
      <c r="Q390" s="228"/>
      <c r="R390" s="228"/>
      <c r="S390" s="228"/>
      <c r="T390" s="22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0" t="s">
        <v>163</v>
      </c>
      <c r="AU390" s="230" t="s">
        <v>83</v>
      </c>
      <c r="AV390" s="13" t="s">
        <v>81</v>
      </c>
      <c r="AW390" s="13" t="s">
        <v>34</v>
      </c>
      <c r="AX390" s="13" t="s">
        <v>73</v>
      </c>
      <c r="AY390" s="230" t="s">
        <v>148</v>
      </c>
    </row>
    <row r="391" spans="1:51" s="14" customFormat="1" ht="12">
      <c r="A391" s="14"/>
      <c r="B391" s="231"/>
      <c r="C391" s="232"/>
      <c r="D391" s="216" t="s">
        <v>163</v>
      </c>
      <c r="E391" s="233" t="s">
        <v>19</v>
      </c>
      <c r="F391" s="234" t="s">
        <v>495</v>
      </c>
      <c r="G391" s="232"/>
      <c r="H391" s="235">
        <v>64.724</v>
      </c>
      <c r="I391" s="236"/>
      <c r="J391" s="232"/>
      <c r="K391" s="232"/>
      <c r="L391" s="237"/>
      <c r="M391" s="238"/>
      <c r="N391" s="239"/>
      <c r="O391" s="239"/>
      <c r="P391" s="239"/>
      <c r="Q391" s="239"/>
      <c r="R391" s="239"/>
      <c r="S391" s="239"/>
      <c r="T391" s="24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1" t="s">
        <v>163</v>
      </c>
      <c r="AU391" s="241" t="s">
        <v>83</v>
      </c>
      <c r="AV391" s="14" t="s">
        <v>83</v>
      </c>
      <c r="AW391" s="14" t="s">
        <v>34</v>
      </c>
      <c r="AX391" s="14" t="s">
        <v>73</v>
      </c>
      <c r="AY391" s="241" t="s">
        <v>148</v>
      </c>
    </row>
    <row r="392" spans="1:51" s="14" customFormat="1" ht="12">
      <c r="A392" s="14"/>
      <c r="B392" s="231"/>
      <c r="C392" s="232"/>
      <c r="D392" s="216" t="s">
        <v>163</v>
      </c>
      <c r="E392" s="233" t="s">
        <v>19</v>
      </c>
      <c r="F392" s="234" t="s">
        <v>496</v>
      </c>
      <c r="G392" s="232"/>
      <c r="H392" s="235">
        <v>-19.8</v>
      </c>
      <c r="I392" s="236"/>
      <c r="J392" s="232"/>
      <c r="K392" s="232"/>
      <c r="L392" s="237"/>
      <c r="M392" s="238"/>
      <c r="N392" s="239"/>
      <c r="O392" s="239"/>
      <c r="P392" s="239"/>
      <c r="Q392" s="239"/>
      <c r="R392" s="239"/>
      <c r="S392" s="239"/>
      <c r="T392" s="24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1" t="s">
        <v>163</v>
      </c>
      <c r="AU392" s="241" t="s">
        <v>83</v>
      </c>
      <c r="AV392" s="14" t="s">
        <v>83</v>
      </c>
      <c r="AW392" s="14" t="s">
        <v>34</v>
      </c>
      <c r="AX392" s="14" t="s">
        <v>73</v>
      </c>
      <c r="AY392" s="241" t="s">
        <v>148</v>
      </c>
    </row>
    <row r="393" spans="1:51" s="13" customFormat="1" ht="12">
      <c r="A393" s="13"/>
      <c r="B393" s="221"/>
      <c r="C393" s="222"/>
      <c r="D393" s="216" t="s">
        <v>163</v>
      </c>
      <c r="E393" s="223" t="s">
        <v>19</v>
      </c>
      <c r="F393" s="224" t="s">
        <v>498</v>
      </c>
      <c r="G393" s="222"/>
      <c r="H393" s="223" t="s">
        <v>19</v>
      </c>
      <c r="I393" s="225"/>
      <c r="J393" s="222"/>
      <c r="K393" s="222"/>
      <c r="L393" s="226"/>
      <c r="M393" s="227"/>
      <c r="N393" s="228"/>
      <c r="O393" s="228"/>
      <c r="P393" s="228"/>
      <c r="Q393" s="228"/>
      <c r="R393" s="228"/>
      <c r="S393" s="228"/>
      <c r="T393" s="22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0" t="s">
        <v>163</v>
      </c>
      <c r="AU393" s="230" t="s">
        <v>83</v>
      </c>
      <c r="AV393" s="13" t="s">
        <v>81</v>
      </c>
      <c r="AW393" s="13" t="s">
        <v>34</v>
      </c>
      <c r="AX393" s="13" t="s">
        <v>73</v>
      </c>
      <c r="AY393" s="230" t="s">
        <v>148</v>
      </c>
    </row>
    <row r="394" spans="1:51" s="13" customFormat="1" ht="12">
      <c r="A394" s="13"/>
      <c r="B394" s="221"/>
      <c r="C394" s="222"/>
      <c r="D394" s="216" t="s">
        <v>163</v>
      </c>
      <c r="E394" s="223" t="s">
        <v>19</v>
      </c>
      <c r="F394" s="224" t="s">
        <v>475</v>
      </c>
      <c r="G394" s="222"/>
      <c r="H394" s="223" t="s">
        <v>19</v>
      </c>
      <c r="I394" s="225"/>
      <c r="J394" s="222"/>
      <c r="K394" s="222"/>
      <c r="L394" s="226"/>
      <c r="M394" s="227"/>
      <c r="N394" s="228"/>
      <c r="O394" s="228"/>
      <c r="P394" s="228"/>
      <c r="Q394" s="228"/>
      <c r="R394" s="228"/>
      <c r="S394" s="228"/>
      <c r="T394" s="22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30" t="s">
        <v>163</v>
      </c>
      <c r="AU394" s="230" t="s">
        <v>83</v>
      </c>
      <c r="AV394" s="13" t="s">
        <v>81</v>
      </c>
      <c r="AW394" s="13" t="s">
        <v>34</v>
      </c>
      <c r="AX394" s="13" t="s">
        <v>73</v>
      </c>
      <c r="AY394" s="230" t="s">
        <v>148</v>
      </c>
    </row>
    <row r="395" spans="1:51" s="14" customFormat="1" ht="12">
      <c r="A395" s="14"/>
      <c r="B395" s="231"/>
      <c r="C395" s="232"/>
      <c r="D395" s="216" t="s">
        <v>163</v>
      </c>
      <c r="E395" s="233" t="s">
        <v>19</v>
      </c>
      <c r="F395" s="234" t="s">
        <v>481</v>
      </c>
      <c r="G395" s="232"/>
      <c r="H395" s="235">
        <v>47.74</v>
      </c>
      <c r="I395" s="236"/>
      <c r="J395" s="232"/>
      <c r="K395" s="232"/>
      <c r="L395" s="237"/>
      <c r="M395" s="238"/>
      <c r="N395" s="239"/>
      <c r="O395" s="239"/>
      <c r="P395" s="239"/>
      <c r="Q395" s="239"/>
      <c r="R395" s="239"/>
      <c r="S395" s="239"/>
      <c r="T395" s="24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1" t="s">
        <v>163</v>
      </c>
      <c r="AU395" s="241" t="s">
        <v>83</v>
      </c>
      <c r="AV395" s="14" t="s">
        <v>83</v>
      </c>
      <c r="AW395" s="14" t="s">
        <v>34</v>
      </c>
      <c r="AX395" s="14" t="s">
        <v>73</v>
      </c>
      <c r="AY395" s="241" t="s">
        <v>148</v>
      </c>
    </row>
    <row r="396" spans="1:51" s="14" customFormat="1" ht="12">
      <c r="A396" s="14"/>
      <c r="B396" s="231"/>
      <c r="C396" s="232"/>
      <c r="D396" s="216" t="s">
        <v>163</v>
      </c>
      <c r="E396" s="233" t="s">
        <v>19</v>
      </c>
      <c r="F396" s="234" t="s">
        <v>499</v>
      </c>
      <c r="G396" s="232"/>
      <c r="H396" s="235">
        <v>-2.16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4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1" t="s">
        <v>163</v>
      </c>
      <c r="AU396" s="241" t="s">
        <v>83</v>
      </c>
      <c r="AV396" s="14" t="s">
        <v>83</v>
      </c>
      <c r="AW396" s="14" t="s">
        <v>34</v>
      </c>
      <c r="AX396" s="14" t="s">
        <v>73</v>
      </c>
      <c r="AY396" s="241" t="s">
        <v>148</v>
      </c>
    </row>
    <row r="397" spans="1:51" s="13" customFormat="1" ht="12">
      <c r="A397" s="13"/>
      <c r="B397" s="221"/>
      <c r="C397" s="222"/>
      <c r="D397" s="216" t="s">
        <v>163</v>
      </c>
      <c r="E397" s="223" t="s">
        <v>19</v>
      </c>
      <c r="F397" s="224" t="s">
        <v>500</v>
      </c>
      <c r="G397" s="222"/>
      <c r="H397" s="223" t="s">
        <v>19</v>
      </c>
      <c r="I397" s="225"/>
      <c r="J397" s="222"/>
      <c r="K397" s="222"/>
      <c r="L397" s="226"/>
      <c r="M397" s="227"/>
      <c r="N397" s="228"/>
      <c r="O397" s="228"/>
      <c r="P397" s="228"/>
      <c r="Q397" s="228"/>
      <c r="R397" s="228"/>
      <c r="S397" s="228"/>
      <c r="T397" s="22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0" t="s">
        <v>163</v>
      </c>
      <c r="AU397" s="230" t="s">
        <v>83</v>
      </c>
      <c r="AV397" s="13" t="s">
        <v>81</v>
      </c>
      <c r="AW397" s="13" t="s">
        <v>34</v>
      </c>
      <c r="AX397" s="13" t="s">
        <v>73</v>
      </c>
      <c r="AY397" s="230" t="s">
        <v>148</v>
      </c>
    </row>
    <row r="398" spans="1:51" s="13" customFormat="1" ht="12">
      <c r="A398" s="13"/>
      <c r="B398" s="221"/>
      <c r="C398" s="222"/>
      <c r="D398" s="216" t="s">
        <v>163</v>
      </c>
      <c r="E398" s="223" t="s">
        <v>19</v>
      </c>
      <c r="F398" s="224" t="s">
        <v>490</v>
      </c>
      <c r="G398" s="222"/>
      <c r="H398" s="223" t="s">
        <v>19</v>
      </c>
      <c r="I398" s="225"/>
      <c r="J398" s="222"/>
      <c r="K398" s="222"/>
      <c r="L398" s="226"/>
      <c r="M398" s="227"/>
      <c r="N398" s="228"/>
      <c r="O398" s="228"/>
      <c r="P398" s="228"/>
      <c r="Q398" s="228"/>
      <c r="R398" s="228"/>
      <c r="S398" s="228"/>
      <c r="T398" s="229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30" t="s">
        <v>163</v>
      </c>
      <c r="AU398" s="230" t="s">
        <v>83</v>
      </c>
      <c r="AV398" s="13" t="s">
        <v>81</v>
      </c>
      <c r="AW398" s="13" t="s">
        <v>34</v>
      </c>
      <c r="AX398" s="13" t="s">
        <v>73</v>
      </c>
      <c r="AY398" s="230" t="s">
        <v>148</v>
      </c>
    </row>
    <row r="399" spans="1:51" s="14" customFormat="1" ht="12">
      <c r="A399" s="14"/>
      <c r="B399" s="231"/>
      <c r="C399" s="232"/>
      <c r="D399" s="216" t="s">
        <v>163</v>
      </c>
      <c r="E399" s="233" t="s">
        <v>19</v>
      </c>
      <c r="F399" s="234" t="s">
        <v>495</v>
      </c>
      <c r="G399" s="232"/>
      <c r="H399" s="235">
        <v>64.724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1" t="s">
        <v>163</v>
      </c>
      <c r="AU399" s="241" t="s">
        <v>83</v>
      </c>
      <c r="AV399" s="14" t="s">
        <v>83</v>
      </c>
      <c r="AW399" s="14" t="s">
        <v>34</v>
      </c>
      <c r="AX399" s="14" t="s">
        <v>73</v>
      </c>
      <c r="AY399" s="241" t="s">
        <v>148</v>
      </c>
    </row>
    <row r="400" spans="1:51" s="14" customFormat="1" ht="12">
      <c r="A400" s="14"/>
      <c r="B400" s="231"/>
      <c r="C400" s="232"/>
      <c r="D400" s="216" t="s">
        <v>163</v>
      </c>
      <c r="E400" s="233" t="s">
        <v>19</v>
      </c>
      <c r="F400" s="234" t="s">
        <v>501</v>
      </c>
      <c r="G400" s="232"/>
      <c r="H400" s="235">
        <v>-10.576</v>
      </c>
      <c r="I400" s="236"/>
      <c r="J400" s="232"/>
      <c r="K400" s="232"/>
      <c r="L400" s="237"/>
      <c r="M400" s="238"/>
      <c r="N400" s="239"/>
      <c r="O400" s="239"/>
      <c r="P400" s="239"/>
      <c r="Q400" s="239"/>
      <c r="R400" s="239"/>
      <c r="S400" s="239"/>
      <c r="T400" s="24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1" t="s">
        <v>163</v>
      </c>
      <c r="AU400" s="241" t="s">
        <v>83</v>
      </c>
      <c r="AV400" s="14" t="s">
        <v>83</v>
      </c>
      <c r="AW400" s="14" t="s">
        <v>34</v>
      </c>
      <c r="AX400" s="14" t="s">
        <v>73</v>
      </c>
      <c r="AY400" s="241" t="s">
        <v>148</v>
      </c>
    </row>
    <row r="401" spans="1:51" s="13" customFormat="1" ht="12">
      <c r="A401" s="13"/>
      <c r="B401" s="221"/>
      <c r="C401" s="222"/>
      <c r="D401" s="216" t="s">
        <v>163</v>
      </c>
      <c r="E401" s="223" t="s">
        <v>19</v>
      </c>
      <c r="F401" s="224" t="s">
        <v>480</v>
      </c>
      <c r="G401" s="222"/>
      <c r="H401" s="223" t="s">
        <v>19</v>
      </c>
      <c r="I401" s="225"/>
      <c r="J401" s="222"/>
      <c r="K401" s="222"/>
      <c r="L401" s="226"/>
      <c r="M401" s="227"/>
      <c r="N401" s="228"/>
      <c r="O401" s="228"/>
      <c r="P401" s="228"/>
      <c r="Q401" s="228"/>
      <c r="R401" s="228"/>
      <c r="S401" s="228"/>
      <c r="T401" s="22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0" t="s">
        <v>163</v>
      </c>
      <c r="AU401" s="230" t="s">
        <v>83</v>
      </c>
      <c r="AV401" s="13" t="s">
        <v>81</v>
      </c>
      <c r="AW401" s="13" t="s">
        <v>34</v>
      </c>
      <c r="AX401" s="13" t="s">
        <v>73</v>
      </c>
      <c r="AY401" s="230" t="s">
        <v>148</v>
      </c>
    </row>
    <row r="402" spans="1:51" s="14" customFormat="1" ht="12">
      <c r="A402" s="14"/>
      <c r="B402" s="231"/>
      <c r="C402" s="232"/>
      <c r="D402" s="216" t="s">
        <v>163</v>
      </c>
      <c r="E402" s="233" t="s">
        <v>19</v>
      </c>
      <c r="F402" s="234" t="s">
        <v>495</v>
      </c>
      <c r="G402" s="232"/>
      <c r="H402" s="235">
        <v>64.724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4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1" t="s">
        <v>163</v>
      </c>
      <c r="AU402" s="241" t="s">
        <v>83</v>
      </c>
      <c r="AV402" s="14" t="s">
        <v>83</v>
      </c>
      <c r="AW402" s="14" t="s">
        <v>34</v>
      </c>
      <c r="AX402" s="14" t="s">
        <v>73</v>
      </c>
      <c r="AY402" s="241" t="s">
        <v>148</v>
      </c>
    </row>
    <row r="403" spans="1:51" s="14" customFormat="1" ht="12">
      <c r="A403" s="14"/>
      <c r="B403" s="231"/>
      <c r="C403" s="232"/>
      <c r="D403" s="216" t="s">
        <v>163</v>
      </c>
      <c r="E403" s="233" t="s">
        <v>19</v>
      </c>
      <c r="F403" s="234" t="s">
        <v>501</v>
      </c>
      <c r="G403" s="232"/>
      <c r="H403" s="235">
        <v>-10.576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1" t="s">
        <v>163</v>
      </c>
      <c r="AU403" s="241" t="s">
        <v>83</v>
      </c>
      <c r="AV403" s="14" t="s">
        <v>83</v>
      </c>
      <c r="AW403" s="14" t="s">
        <v>34</v>
      </c>
      <c r="AX403" s="14" t="s">
        <v>73</v>
      </c>
      <c r="AY403" s="241" t="s">
        <v>148</v>
      </c>
    </row>
    <row r="404" spans="1:51" s="13" customFormat="1" ht="12">
      <c r="A404" s="13"/>
      <c r="B404" s="221"/>
      <c r="C404" s="222"/>
      <c r="D404" s="216" t="s">
        <v>163</v>
      </c>
      <c r="E404" s="223" t="s">
        <v>19</v>
      </c>
      <c r="F404" s="224" t="s">
        <v>502</v>
      </c>
      <c r="G404" s="222"/>
      <c r="H404" s="223" t="s">
        <v>19</v>
      </c>
      <c r="I404" s="225"/>
      <c r="J404" s="222"/>
      <c r="K404" s="222"/>
      <c r="L404" s="226"/>
      <c r="M404" s="227"/>
      <c r="N404" s="228"/>
      <c r="O404" s="228"/>
      <c r="P404" s="228"/>
      <c r="Q404" s="228"/>
      <c r="R404" s="228"/>
      <c r="S404" s="228"/>
      <c r="T404" s="22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0" t="s">
        <v>163</v>
      </c>
      <c r="AU404" s="230" t="s">
        <v>83</v>
      </c>
      <c r="AV404" s="13" t="s">
        <v>81</v>
      </c>
      <c r="AW404" s="13" t="s">
        <v>34</v>
      </c>
      <c r="AX404" s="13" t="s">
        <v>73</v>
      </c>
      <c r="AY404" s="230" t="s">
        <v>148</v>
      </c>
    </row>
    <row r="405" spans="1:51" s="13" customFormat="1" ht="12">
      <c r="A405" s="13"/>
      <c r="B405" s="221"/>
      <c r="C405" s="222"/>
      <c r="D405" s="216" t="s">
        <v>163</v>
      </c>
      <c r="E405" s="223" t="s">
        <v>19</v>
      </c>
      <c r="F405" s="224" t="s">
        <v>488</v>
      </c>
      <c r="G405" s="222"/>
      <c r="H405" s="223" t="s">
        <v>19</v>
      </c>
      <c r="I405" s="225"/>
      <c r="J405" s="222"/>
      <c r="K405" s="222"/>
      <c r="L405" s="226"/>
      <c r="M405" s="227"/>
      <c r="N405" s="228"/>
      <c r="O405" s="228"/>
      <c r="P405" s="228"/>
      <c r="Q405" s="228"/>
      <c r="R405" s="228"/>
      <c r="S405" s="228"/>
      <c r="T405" s="22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0" t="s">
        <v>163</v>
      </c>
      <c r="AU405" s="230" t="s">
        <v>83</v>
      </c>
      <c r="AV405" s="13" t="s">
        <v>81</v>
      </c>
      <c r="AW405" s="13" t="s">
        <v>34</v>
      </c>
      <c r="AX405" s="13" t="s">
        <v>73</v>
      </c>
      <c r="AY405" s="230" t="s">
        <v>148</v>
      </c>
    </row>
    <row r="406" spans="1:51" s="14" customFormat="1" ht="12">
      <c r="A406" s="14"/>
      <c r="B406" s="231"/>
      <c r="C406" s="232"/>
      <c r="D406" s="216" t="s">
        <v>163</v>
      </c>
      <c r="E406" s="233" t="s">
        <v>19</v>
      </c>
      <c r="F406" s="234" t="s">
        <v>495</v>
      </c>
      <c r="G406" s="232"/>
      <c r="H406" s="235">
        <v>64.724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1" t="s">
        <v>163</v>
      </c>
      <c r="AU406" s="241" t="s">
        <v>83</v>
      </c>
      <c r="AV406" s="14" t="s">
        <v>83</v>
      </c>
      <c r="AW406" s="14" t="s">
        <v>34</v>
      </c>
      <c r="AX406" s="14" t="s">
        <v>73</v>
      </c>
      <c r="AY406" s="241" t="s">
        <v>148</v>
      </c>
    </row>
    <row r="407" spans="1:51" s="14" customFormat="1" ht="12">
      <c r="A407" s="14"/>
      <c r="B407" s="231"/>
      <c r="C407" s="232"/>
      <c r="D407" s="216" t="s">
        <v>163</v>
      </c>
      <c r="E407" s="233" t="s">
        <v>19</v>
      </c>
      <c r="F407" s="234" t="s">
        <v>501</v>
      </c>
      <c r="G407" s="232"/>
      <c r="H407" s="235">
        <v>-10.576</v>
      </c>
      <c r="I407" s="236"/>
      <c r="J407" s="232"/>
      <c r="K407" s="232"/>
      <c r="L407" s="237"/>
      <c r="M407" s="238"/>
      <c r="N407" s="239"/>
      <c r="O407" s="239"/>
      <c r="P407" s="239"/>
      <c r="Q407" s="239"/>
      <c r="R407" s="239"/>
      <c r="S407" s="239"/>
      <c r="T407" s="24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1" t="s">
        <v>163</v>
      </c>
      <c r="AU407" s="241" t="s">
        <v>83</v>
      </c>
      <c r="AV407" s="14" t="s">
        <v>83</v>
      </c>
      <c r="AW407" s="14" t="s">
        <v>34</v>
      </c>
      <c r="AX407" s="14" t="s">
        <v>73</v>
      </c>
      <c r="AY407" s="241" t="s">
        <v>148</v>
      </c>
    </row>
    <row r="408" spans="1:51" s="13" customFormat="1" ht="12">
      <c r="A408" s="13"/>
      <c r="B408" s="221"/>
      <c r="C408" s="222"/>
      <c r="D408" s="216" t="s">
        <v>163</v>
      </c>
      <c r="E408" s="223" t="s">
        <v>19</v>
      </c>
      <c r="F408" s="224" t="s">
        <v>484</v>
      </c>
      <c r="G408" s="222"/>
      <c r="H408" s="223" t="s">
        <v>19</v>
      </c>
      <c r="I408" s="225"/>
      <c r="J408" s="222"/>
      <c r="K408" s="222"/>
      <c r="L408" s="226"/>
      <c r="M408" s="227"/>
      <c r="N408" s="228"/>
      <c r="O408" s="228"/>
      <c r="P408" s="228"/>
      <c r="Q408" s="228"/>
      <c r="R408" s="228"/>
      <c r="S408" s="228"/>
      <c r="T408" s="22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0" t="s">
        <v>163</v>
      </c>
      <c r="AU408" s="230" t="s">
        <v>83</v>
      </c>
      <c r="AV408" s="13" t="s">
        <v>81</v>
      </c>
      <c r="AW408" s="13" t="s">
        <v>34</v>
      </c>
      <c r="AX408" s="13" t="s">
        <v>73</v>
      </c>
      <c r="AY408" s="230" t="s">
        <v>148</v>
      </c>
    </row>
    <row r="409" spans="1:51" s="14" customFormat="1" ht="12">
      <c r="A409" s="14"/>
      <c r="B409" s="231"/>
      <c r="C409" s="232"/>
      <c r="D409" s="216" t="s">
        <v>163</v>
      </c>
      <c r="E409" s="233" t="s">
        <v>19</v>
      </c>
      <c r="F409" s="234" t="s">
        <v>495</v>
      </c>
      <c r="G409" s="232"/>
      <c r="H409" s="235">
        <v>64.724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1" t="s">
        <v>163</v>
      </c>
      <c r="AU409" s="241" t="s">
        <v>83</v>
      </c>
      <c r="AV409" s="14" t="s">
        <v>83</v>
      </c>
      <c r="AW409" s="14" t="s">
        <v>34</v>
      </c>
      <c r="AX409" s="14" t="s">
        <v>73</v>
      </c>
      <c r="AY409" s="241" t="s">
        <v>148</v>
      </c>
    </row>
    <row r="410" spans="1:51" s="14" customFormat="1" ht="12">
      <c r="A410" s="14"/>
      <c r="B410" s="231"/>
      <c r="C410" s="232"/>
      <c r="D410" s="216" t="s">
        <v>163</v>
      </c>
      <c r="E410" s="233" t="s">
        <v>19</v>
      </c>
      <c r="F410" s="234" t="s">
        <v>501</v>
      </c>
      <c r="G410" s="232"/>
      <c r="H410" s="235">
        <v>-10.576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1" t="s">
        <v>163</v>
      </c>
      <c r="AU410" s="241" t="s">
        <v>83</v>
      </c>
      <c r="AV410" s="14" t="s">
        <v>83</v>
      </c>
      <c r="AW410" s="14" t="s">
        <v>34</v>
      </c>
      <c r="AX410" s="14" t="s">
        <v>73</v>
      </c>
      <c r="AY410" s="241" t="s">
        <v>148</v>
      </c>
    </row>
    <row r="411" spans="1:51" s="13" customFormat="1" ht="12">
      <c r="A411" s="13"/>
      <c r="B411" s="221"/>
      <c r="C411" s="222"/>
      <c r="D411" s="216" t="s">
        <v>163</v>
      </c>
      <c r="E411" s="223" t="s">
        <v>19</v>
      </c>
      <c r="F411" s="224" t="s">
        <v>451</v>
      </c>
      <c r="G411" s="222"/>
      <c r="H411" s="223" t="s">
        <v>19</v>
      </c>
      <c r="I411" s="225"/>
      <c r="J411" s="222"/>
      <c r="K411" s="222"/>
      <c r="L411" s="226"/>
      <c r="M411" s="227"/>
      <c r="N411" s="228"/>
      <c r="O411" s="228"/>
      <c r="P411" s="228"/>
      <c r="Q411" s="228"/>
      <c r="R411" s="228"/>
      <c r="S411" s="228"/>
      <c r="T411" s="22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0" t="s">
        <v>163</v>
      </c>
      <c r="AU411" s="230" t="s">
        <v>83</v>
      </c>
      <c r="AV411" s="13" t="s">
        <v>81</v>
      </c>
      <c r="AW411" s="13" t="s">
        <v>34</v>
      </c>
      <c r="AX411" s="13" t="s">
        <v>73</v>
      </c>
      <c r="AY411" s="230" t="s">
        <v>148</v>
      </c>
    </row>
    <row r="412" spans="1:51" s="14" customFormat="1" ht="12">
      <c r="A412" s="14"/>
      <c r="B412" s="231"/>
      <c r="C412" s="232"/>
      <c r="D412" s="216" t="s">
        <v>163</v>
      </c>
      <c r="E412" s="233" t="s">
        <v>19</v>
      </c>
      <c r="F412" s="234" t="s">
        <v>503</v>
      </c>
      <c r="G412" s="232"/>
      <c r="H412" s="235">
        <v>-35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1" t="s">
        <v>163</v>
      </c>
      <c r="AU412" s="241" t="s">
        <v>83</v>
      </c>
      <c r="AV412" s="14" t="s">
        <v>83</v>
      </c>
      <c r="AW412" s="14" t="s">
        <v>34</v>
      </c>
      <c r="AX412" s="14" t="s">
        <v>73</v>
      </c>
      <c r="AY412" s="241" t="s">
        <v>148</v>
      </c>
    </row>
    <row r="413" spans="1:51" s="16" customFormat="1" ht="12">
      <c r="A413" s="16"/>
      <c r="B413" s="253"/>
      <c r="C413" s="254"/>
      <c r="D413" s="216" t="s">
        <v>163</v>
      </c>
      <c r="E413" s="255" t="s">
        <v>86</v>
      </c>
      <c r="F413" s="256" t="s">
        <v>174</v>
      </c>
      <c r="G413" s="254"/>
      <c r="H413" s="257">
        <v>775.211</v>
      </c>
      <c r="I413" s="258"/>
      <c r="J413" s="254"/>
      <c r="K413" s="254"/>
      <c r="L413" s="259"/>
      <c r="M413" s="260"/>
      <c r="N413" s="261"/>
      <c r="O413" s="261"/>
      <c r="P413" s="261"/>
      <c r="Q413" s="261"/>
      <c r="R413" s="261"/>
      <c r="S413" s="261"/>
      <c r="T413" s="262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63" t="s">
        <v>163</v>
      </c>
      <c r="AU413" s="263" t="s">
        <v>83</v>
      </c>
      <c r="AV413" s="16" t="s">
        <v>154</v>
      </c>
      <c r="AW413" s="16" t="s">
        <v>34</v>
      </c>
      <c r="AX413" s="16" t="s">
        <v>81</v>
      </c>
      <c r="AY413" s="263" t="s">
        <v>148</v>
      </c>
    </row>
    <row r="414" spans="1:65" s="2" customFormat="1" ht="16.5" customHeight="1">
      <c r="A414" s="40"/>
      <c r="B414" s="41"/>
      <c r="C414" s="264" t="s">
        <v>504</v>
      </c>
      <c r="D414" s="264" t="s">
        <v>243</v>
      </c>
      <c r="E414" s="265" t="s">
        <v>505</v>
      </c>
      <c r="F414" s="266" t="s">
        <v>506</v>
      </c>
      <c r="G414" s="267" t="s">
        <v>239</v>
      </c>
      <c r="H414" s="268">
        <v>790.715</v>
      </c>
      <c r="I414" s="269"/>
      <c r="J414" s="270">
        <f>ROUND(I414*H414,2)</f>
        <v>0</v>
      </c>
      <c r="K414" s="266" t="s">
        <v>160</v>
      </c>
      <c r="L414" s="271"/>
      <c r="M414" s="272" t="s">
        <v>19</v>
      </c>
      <c r="N414" s="273" t="s">
        <v>44</v>
      </c>
      <c r="O414" s="86"/>
      <c r="P414" s="212">
        <f>O414*H414</f>
        <v>0</v>
      </c>
      <c r="Q414" s="212">
        <v>0.0034</v>
      </c>
      <c r="R414" s="212">
        <f>Q414*H414</f>
        <v>2.688431</v>
      </c>
      <c r="S414" s="212">
        <v>0</v>
      </c>
      <c r="T414" s="213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14" t="s">
        <v>210</v>
      </c>
      <c r="AT414" s="214" t="s">
        <v>243</v>
      </c>
      <c r="AU414" s="214" t="s">
        <v>83</v>
      </c>
      <c r="AY414" s="19" t="s">
        <v>148</v>
      </c>
      <c r="BE414" s="215">
        <f>IF(N414="základní",J414,0)</f>
        <v>0</v>
      </c>
      <c r="BF414" s="215">
        <f>IF(N414="snížená",J414,0)</f>
        <v>0</v>
      </c>
      <c r="BG414" s="215">
        <f>IF(N414="zákl. přenesená",J414,0)</f>
        <v>0</v>
      </c>
      <c r="BH414" s="215">
        <f>IF(N414="sníž. přenesená",J414,0)</f>
        <v>0</v>
      </c>
      <c r="BI414" s="215">
        <f>IF(N414="nulová",J414,0)</f>
        <v>0</v>
      </c>
      <c r="BJ414" s="19" t="s">
        <v>81</v>
      </c>
      <c r="BK414" s="215">
        <f>ROUND(I414*H414,2)</f>
        <v>0</v>
      </c>
      <c r="BL414" s="19" t="s">
        <v>154</v>
      </c>
      <c r="BM414" s="214" t="s">
        <v>507</v>
      </c>
    </row>
    <row r="415" spans="1:47" s="2" customFormat="1" ht="12">
      <c r="A415" s="40"/>
      <c r="B415" s="41"/>
      <c r="C415" s="42"/>
      <c r="D415" s="216" t="s">
        <v>156</v>
      </c>
      <c r="E415" s="42"/>
      <c r="F415" s="217" t="s">
        <v>506</v>
      </c>
      <c r="G415" s="42"/>
      <c r="H415" s="42"/>
      <c r="I415" s="218"/>
      <c r="J415" s="42"/>
      <c r="K415" s="42"/>
      <c r="L415" s="46"/>
      <c r="M415" s="219"/>
      <c r="N415" s="220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156</v>
      </c>
      <c r="AU415" s="19" t="s">
        <v>83</v>
      </c>
    </row>
    <row r="416" spans="1:51" s="14" customFormat="1" ht="12">
      <c r="A416" s="14"/>
      <c r="B416" s="231"/>
      <c r="C416" s="232"/>
      <c r="D416" s="216" t="s">
        <v>163</v>
      </c>
      <c r="E416" s="233" t="s">
        <v>19</v>
      </c>
      <c r="F416" s="234" t="s">
        <v>508</v>
      </c>
      <c r="G416" s="232"/>
      <c r="H416" s="235">
        <v>790.715</v>
      </c>
      <c r="I416" s="236"/>
      <c r="J416" s="232"/>
      <c r="K416" s="232"/>
      <c r="L416" s="237"/>
      <c r="M416" s="238"/>
      <c r="N416" s="239"/>
      <c r="O416" s="239"/>
      <c r="P416" s="239"/>
      <c r="Q416" s="239"/>
      <c r="R416" s="239"/>
      <c r="S416" s="239"/>
      <c r="T416" s="24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1" t="s">
        <v>163</v>
      </c>
      <c r="AU416" s="241" t="s">
        <v>83</v>
      </c>
      <c r="AV416" s="14" t="s">
        <v>83</v>
      </c>
      <c r="AW416" s="14" t="s">
        <v>34</v>
      </c>
      <c r="AX416" s="14" t="s">
        <v>81</v>
      </c>
      <c r="AY416" s="241" t="s">
        <v>148</v>
      </c>
    </row>
    <row r="417" spans="1:65" s="2" customFormat="1" ht="24.15" customHeight="1">
      <c r="A417" s="40"/>
      <c r="B417" s="41"/>
      <c r="C417" s="203" t="s">
        <v>509</v>
      </c>
      <c r="D417" s="203" t="s">
        <v>150</v>
      </c>
      <c r="E417" s="204" t="s">
        <v>469</v>
      </c>
      <c r="F417" s="205" t="s">
        <v>470</v>
      </c>
      <c r="G417" s="206" t="s">
        <v>239</v>
      </c>
      <c r="H417" s="207">
        <v>35</v>
      </c>
      <c r="I417" s="208"/>
      <c r="J417" s="209">
        <f>ROUND(I417*H417,2)</f>
        <v>0</v>
      </c>
      <c r="K417" s="205" t="s">
        <v>160</v>
      </c>
      <c r="L417" s="46"/>
      <c r="M417" s="210" t="s">
        <v>19</v>
      </c>
      <c r="N417" s="211" t="s">
        <v>44</v>
      </c>
      <c r="O417" s="86"/>
      <c r="P417" s="212">
        <f>O417*H417</f>
        <v>0</v>
      </c>
      <c r="Q417" s="212">
        <v>0.00868</v>
      </c>
      <c r="R417" s="212">
        <f>Q417*H417</f>
        <v>0.3038</v>
      </c>
      <c r="S417" s="212">
        <v>0</v>
      </c>
      <c r="T417" s="213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14" t="s">
        <v>154</v>
      </c>
      <c r="AT417" s="214" t="s">
        <v>150</v>
      </c>
      <c r="AU417" s="214" t="s">
        <v>83</v>
      </c>
      <c r="AY417" s="19" t="s">
        <v>148</v>
      </c>
      <c r="BE417" s="215">
        <f>IF(N417="základní",J417,0)</f>
        <v>0</v>
      </c>
      <c r="BF417" s="215">
        <f>IF(N417="snížená",J417,0)</f>
        <v>0</v>
      </c>
      <c r="BG417" s="215">
        <f>IF(N417="zákl. přenesená",J417,0)</f>
        <v>0</v>
      </c>
      <c r="BH417" s="215">
        <f>IF(N417="sníž. přenesená",J417,0)</f>
        <v>0</v>
      </c>
      <c r="BI417" s="215">
        <f>IF(N417="nulová",J417,0)</f>
        <v>0</v>
      </c>
      <c r="BJ417" s="19" t="s">
        <v>81</v>
      </c>
      <c r="BK417" s="215">
        <f>ROUND(I417*H417,2)</f>
        <v>0</v>
      </c>
      <c r="BL417" s="19" t="s">
        <v>154</v>
      </c>
      <c r="BM417" s="214" t="s">
        <v>510</v>
      </c>
    </row>
    <row r="418" spans="1:47" s="2" customFormat="1" ht="12">
      <c r="A418" s="40"/>
      <c r="B418" s="41"/>
      <c r="C418" s="42"/>
      <c r="D418" s="216" t="s">
        <v>156</v>
      </c>
      <c r="E418" s="42"/>
      <c r="F418" s="217" t="s">
        <v>472</v>
      </c>
      <c r="G418" s="42"/>
      <c r="H418" s="42"/>
      <c r="I418" s="218"/>
      <c r="J418" s="42"/>
      <c r="K418" s="42"/>
      <c r="L418" s="46"/>
      <c r="M418" s="219"/>
      <c r="N418" s="220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156</v>
      </c>
      <c r="AU418" s="19" t="s">
        <v>83</v>
      </c>
    </row>
    <row r="419" spans="1:51" s="13" customFormat="1" ht="12">
      <c r="A419" s="13"/>
      <c r="B419" s="221"/>
      <c r="C419" s="222"/>
      <c r="D419" s="216" t="s">
        <v>163</v>
      </c>
      <c r="E419" s="223" t="s">
        <v>19</v>
      </c>
      <c r="F419" s="224" t="s">
        <v>473</v>
      </c>
      <c r="G419" s="222"/>
      <c r="H419" s="223" t="s">
        <v>19</v>
      </c>
      <c r="I419" s="225"/>
      <c r="J419" s="222"/>
      <c r="K419" s="222"/>
      <c r="L419" s="226"/>
      <c r="M419" s="227"/>
      <c r="N419" s="228"/>
      <c r="O419" s="228"/>
      <c r="P419" s="228"/>
      <c r="Q419" s="228"/>
      <c r="R419" s="228"/>
      <c r="S419" s="228"/>
      <c r="T419" s="22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0" t="s">
        <v>163</v>
      </c>
      <c r="AU419" s="230" t="s">
        <v>83</v>
      </c>
      <c r="AV419" s="13" t="s">
        <v>81</v>
      </c>
      <c r="AW419" s="13" t="s">
        <v>34</v>
      </c>
      <c r="AX419" s="13" t="s">
        <v>73</v>
      </c>
      <c r="AY419" s="230" t="s">
        <v>148</v>
      </c>
    </row>
    <row r="420" spans="1:51" s="13" customFormat="1" ht="12">
      <c r="A420" s="13"/>
      <c r="B420" s="221"/>
      <c r="C420" s="222"/>
      <c r="D420" s="216" t="s">
        <v>163</v>
      </c>
      <c r="E420" s="223" t="s">
        <v>19</v>
      </c>
      <c r="F420" s="224" t="s">
        <v>461</v>
      </c>
      <c r="G420" s="222"/>
      <c r="H420" s="223" t="s">
        <v>19</v>
      </c>
      <c r="I420" s="225"/>
      <c r="J420" s="222"/>
      <c r="K420" s="222"/>
      <c r="L420" s="226"/>
      <c r="M420" s="227"/>
      <c r="N420" s="228"/>
      <c r="O420" s="228"/>
      <c r="P420" s="228"/>
      <c r="Q420" s="228"/>
      <c r="R420" s="228"/>
      <c r="S420" s="228"/>
      <c r="T420" s="22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0" t="s">
        <v>163</v>
      </c>
      <c r="AU420" s="230" t="s">
        <v>83</v>
      </c>
      <c r="AV420" s="13" t="s">
        <v>81</v>
      </c>
      <c r="AW420" s="13" t="s">
        <v>34</v>
      </c>
      <c r="AX420" s="13" t="s">
        <v>73</v>
      </c>
      <c r="AY420" s="230" t="s">
        <v>148</v>
      </c>
    </row>
    <row r="421" spans="1:51" s="14" customFormat="1" ht="12">
      <c r="A421" s="14"/>
      <c r="B421" s="231"/>
      <c r="C421" s="232"/>
      <c r="D421" s="216" t="s">
        <v>163</v>
      </c>
      <c r="E421" s="233" t="s">
        <v>19</v>
      </c>
      <c r="F421" s="234" t="s">
        <v>511</v>
      </c>
      <c r="G421" s="232"/>
      <c r="H421" s="235">
        <v>35</v>
      </c>
      <c r="I421" s="236"/>
      <c r="J421" s="232"/>
      <c r="K421" s="232"/>
      <c r="L421" s="237"/>
      <c r="M421" s="238"/>
      <c r="N421" s="239"/>
      <c r="O421" s="239"/>
      <c r="P421" s="239"/>
      <c r="Q421" s="239"/>
      <c r="R421" s="239"/>
      <c r="S421" s="239"/>
      <c r="T421" s="24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1" t="s">
        <v>163</v>
      </c>
      <c r="AU421" s="241" t="s">
        <v>83</v>
      </c>
      <c r="AV421" s="14" t="s">
        <v>83</v>
      </c>
      <c r="AW421" s="14" t="s">
        <v>34</v>
      </c>
      <c r="AX421" s="14" t="s">
        <v>73</v>
      </c>
      <c r="AY421" s="241" t="s">
        <v>148</v>
      </c>
    </row>
    <row r="422" spans="1:51" s="16" customFormat="1" ht="12">
      <c r="A422" s="16"/>
      <c r="B422" s="253"/>
      <c r="C422" s="254"/>
      <c r="D422" s="216" t="s">
        <v>163</v>
      </c>
      <c r="E422" s="255" t="s">
        <v>102</v>
      </c>
      <c r="F422" s="256" t="s">
        <v>174</v>
      </c>
      <c r="G422" s="254"/>
      <c r="H422" s="257">
        <v>35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T422" s="263" t="s">
        <v>163</v>
      </c>
      <c r="AU422" s="263" t="s">
        <v>83</v>
      </c>
      <c r="AV422" s="16" t="s">
        <v>154</v>
      </c>
      <c r="AW422" s="16" t="s">
        <v>34</v>
      </c>
      <c r="AX422" s="16" t="s">
        <v>81</v>
      </c>
      <c r="AY422" s="263" t="s">
        <v>148</v>
      </c>
    </row>
    <row r="423" spans="1:65" s="2" customFormat="1" ht="16.5" customHeight="1">
      <c r="A423" s="40"/>
      <c r="B423" s="41"/>
      <c r="C423" s="264" t="s">
        <v>512</v>
      </c>
      <c r="D423" s="264" t="s">
        <v>243</v>
      </c>
      <c r="E423" s="265" t="s">
        <v>513</v>
      </c>
      <c r="F423" s="266" t="s">
        <v>514</v>
      </c>
      <c r="G423" s="267" t="s">
        <v>239</v>
      </c>
      <c r="H423" s="268">
        <v>35.7</v>
      </c>
      <c r="I423" s="269"/>
      <c r="J423" s="270">
        <f>ROUND(I423*H423,2)</f>
        <v>0</v>
      </c>
      <c r="K423" s="266" t="s">
        <v>160</v>
      </c>
      <c r="L423" s="271"/>
      <c r="M423" s="272" t="s">
        <v>19</v>
      </c>
      <c r="N423" s="273" t="s">
        <v>44</v>
      </c>
      <c r="O423" s="86"/>
      <c r="P423" s="212">
        <f>O423*H423</f>
        <v>0</v>
      </c>
      <c r="Q423" s="212">
        <v>0.0054</v>
      </c>
      <c r="R423" s="212">
        <f>Q423*H423</f>
        <v>0.19278000000000003</v>
      </c>
      <c r="S423" s="212">
        <v>0</v>
      </c>
      <c r="T423" s="213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4" t="s">
        <v>210</v>
      </c>
      <c r="AT423" s="214" t="s">
        <v>243</v>
      </c>
      <c r="AU423" s="214" t="s">
        <v>83</v>
      </c>
      <c r="AY423" s="19" t="s">
        <v>148</v>
      </c>
      <c r="BE423" s="215">
        <f>IF(N423="základní",J423,0)</f>
        <v>0</v>
      </c>
      <c r="BF423" s="215">
        <f>IF(N423="snížená",J423,0)</f>
        <v>0</v>
      </c>
      <c r="BG423" s="215">
        <f>IF(N423="zákl. přenesená",J423,0)</f>
        <v>0</v>
      </c>
      <c r="BH423" s="215">
        <f>IF(N423="sníž. přenesená",J423,0)</f>
        <v>0</v>
      </c>
      <c r="BI423" s="215">
        <f>IF(N423="nulová",J423,0)</f>
        <v>0</v>
      </c>
      <c r="BJ423" s="19" t="s">
        <v>81</v>
      </c>
      <c r="BK423" s="215">
        <f>ROUND(I423*H423,2)</f>
        <v>0</v>
      </c>
      <c r="BL423" s="19" t="s">
        <v>154</v>
      </c>
      <c r="BM423" s="214" t="s">
        <v>515</v>
      </c>
    </row>
    <row r="424" spans="1:47" s="2" customFormat="1" ht="12">
      <c r="A424" s="40"/>
      <c r="B424" s="41"/>
      <c r="C424" s="42"/>
      <c r="D424" s="216" t="s">
        <v>156</v>
      </c>
      <c r="E424" s="42"/>
      <c r="F424" s="217" t="s">
        <v>514</v>
      </c>
      <c r="G424" s="42"/>
      <c r="H424" s="42"/>
      <c r="I424" s="218"/>
      <c r="J424" s="42"/>
      <c r="K424" s="42"/>
      <c r="L424" s="46"/>
      <c r="M424" s="219"/>
      <c r="N424" s="220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156</v>
      </c>
      <c r="AU424" s="19" t="s">
        <v>83</v>
      </c>
    </row>
    <row r="425" spans="1:51" s="14" customFormat="1" ht="12">
      <c r="A425" s="14"/>
      <c r="B425" s="231"/>
      <c r="C425" s="232"/>
      <c r="D425" s="216" t="s">
        <v>163</v>
      </c>
      <c r="E425" s="233" t="s">
        <v>19</v>
      </c>
      <c r="F425" s="234" t="s">
        <v>516</v>
      </c>
      <c r="G425" s="232"/>
      <c r="H425" s="235">
        <v>35.7</v>
      </c>
      <c r="I425" s="236"/>
      <c r="J425" s="232"/>
      <c r="K425" s="232"/>
      <c r="L425" s="237"/>
      <c r="M425" s="238"/>
      <c r="N425" s="239"/>
      <c r="O425" s="239"/>
      <c r="P425" s="239"/>
      <c r="Q425" s="239"/>
      <c r="R425" s="239"/>
      <c r="S425" s="239"/>
      <c r="T425" s="24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1" t="s">
        <v>163</v>
      </c>
      <c r="AU425" s="241" t="s">
        <v>83</v>
      </c>
      <c r="AV425" s="14" t="s">
        <v>83</v>
      </c>
      <c r="AW425" s="14" t="s">
        <v>34</v>
      </c>
      <c r="AX425" s="14" t="s">
        <v>81</v>
      </c>
      <c r="AY425" s="241" t="s">
        <v>148</v>
      </c>
    </row>
    <row r="426" spans="1:65" s="2" customFormat="1" ht="24.15" customHeight="1">
      <c r="A426" s="40"/>
      <c r="B426" s="41"/>
      <c r="C426" s="203" t="s">
        <v>517</v>
      </c>
      <c r="D426" s="203" t="s">
        <v>150</v>
      </c>
      <c r="E426" s="204" t="s">
        <v>518</v>
      </c>
      <c r="F426" s="205" t="s">
        <v>519</v>
      </c>
      <c r="G426" s="206" t="s">
        <v>239</v>
      </c>
      <c r="H426" s="207">
        <v>77.824</v>
      </c>
      <c r="I426" s="208"/>
      <c r="J426" s="209">
        <f>ROUND(I426*H426,2)</f>
        <v>0</v>
      </c>
      <c r="K426" s="205" t="s">
        <v>160</v>
      </c>
      <c r="L426" s="46"/>
      <c r="M426" s="210" t="s">
        <v>19</v>
      </c>
      <c r="N426" s="211" t="s">
        <v>44</v>
      </c>
      <c r="O426" s="86"/>
      <c r="P426" s="212">
        <f>O426*H426</f>
        <v>0</v>
      </c>
      <c r="Q426" s="212">
        <v>0.00839</v>
      </c>
      <c r="R426" s="212">
        <f>Q426*H426</f>
        <v>0.65294336</v>
      </c>
      <c r="S426" s="212">
        <v>0</v>
      </c>
      <c r="T426" s="213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14" t="s">
        <v>154</v>
      </c>
      <c r="AT426" s="214" t="s">
        <v>150</v>
      </c>
      <c r="AU426" s="214" t="s">
        <v>83</v>
      </c>
      <c r="AY426" s="19" t="s">
        <v>148</v>
      </c>
      <c r="BE426" s="215">
        <f>IF(N426="základní",J426,0)</f>
        <v>0</v>
      </c>
      <c r="BF426" s="215">
        <f>IF(N426="snížená",J426,0)</f>
        <v>0</v>
      </c>
      <c r="BG426" s="215">
        <f>IF(N426="zákl. přenesená",J426,0)</f>
        <v>0</v>
      </c>
      <c r="BH426" s="215">
        <f>IF(N426="sníž. přenesená",J426,0)</f>
        <v>0</v>
      </c>
      <c r="BI426" s="215">
        <f>IF(N426="nulová",J426,0)</f>
        <v>0</v>
      </c>
      <c r="BJ426" s="19" t="s">
        <v>81</v>
      </c>
      <c r="BK426" s="215">
        <f>ROUND(I426*H426,2)</f>
        <v>0</v>
      </c>
      <c r="BL426" s="19" t="s">
        <v>154</v>
      </c>
      <c r="BM426" s="214" t="s">
        <v>520</v>
      </c>
    </row>
    <row r="427" spans="1:47" s="2" customFormat="1" ht="12">
      <c r="A427" s="40"/>
      <c r="B427" s="41"/>
      <c r="C427" s="42"/>
      <c r="D427" s="216" t="s">
        <v>156</v>
      </c>
      <c r="E427" s="42"/>
      <c r="F427" s="217" t="s">
        <v>521</v>
      </c>
      <c r="G427" s="42"/>
      <c r="H427" s="42"/>
      <c r="I427" s="218"/>
      <c r="J427" s="42"/>
      <c r="K427" s="42"/>
      <c r="L427" s="46"/>
      <c r="M427" s="219"/>
      <c r="N427" s="220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156</v>
      </c>
      <c r="AU427" s="19" t="s">
        <v>83</v>
      </c>
    </row>
    <row r="428" spans="1:51" s="13" customFormat="1" ht="12">
      <c r="A428" s="13"/>
      <c r="B428" s="221"/>
      <c r="C428" s="222"/>
      <c r="D428" s="216" t="s">
        <v>163</v>
      </c>
      <c r="E428" s="223" t="s">
        <v>19</v>
      </c>
      <c r="F428" s="224" t="s">
        <v>522</v>
      </c>
      <c r="G428" s="222"/>
      <c r="H428" s="223" t="s">
        <v>19</v>
      </c>
      <c r="I428" s="225"/>
      <c r="J428" s="222"/>
      <c r="K428" s="222"/>
      <c r="L428" s="226"/>
      <c r="M428" s="227"/>
      <c r="N428" s="228"/>
      <c r="O428" s="228"/>
      <c r="P428" s="228"/>
      <c r="Q428" s="228"/>
      <c r="R428" s="228"/>
      <c r="S428" s="228"/>
      <c r="T428" s="22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0" t="s">
        <v>163</v>
      </c>
      <c r="AU428" s="230" t="s">
        <v>83</v>
      </c>
      <c r="AV428" s="13" t="s">
        <v>81</v>
      </c>
      <c r="AW428" s="13" t="s">
        <v>34</v>
      </c>
      <c r="AX428" s="13" t="s">
        <v>73</v>
      </c>
      <c r="AY428" s="230" t="s">
        <v>148</v>
      </c>
    </row>
    <row r="429" spans="1:51" s="14" customFormat="1" ht="12">
      <c r="A429" s="14"/>
      <c r="B429" s="231"/>
      <c r="C429" s="232"/>
      <c r="D429" s="216" t="s">
        <v>163</v>
      </c>
      <c r="E429" s="233" t="s">
        <v>19</v>
      </c>
      <c r="F429" s="234" t="s">
        <v>523</v>
      </c>
      <c r="G429" s="232"/>
      <c r="H429" s="235">
        <v>17.664</v>
      </c>
      <c r="I429" s="236"/>
      <c r="J429" s="232"/>
      <c r="K429" s="232"/>
      <c r="L429" s="237"/>
      <c r="M429" s="238"/>
      <c r="N429" s="239"/>
      <c r="O429" s="239"/>
      <c r="P429" s="239"/>
      <c r="Q429" s="239"/>
      <c r="R429" s="239"/>
      <c r="S429" s="239"/>
      <c r="T429" s="24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41" t="s">
        <v>163</v>
      </c>
      <c r="AU429" s="241" t="s">
        <v>83</v>
      </c>
      <c r="AV429" s="14" t="s">
        <v>83</v>
      </c>
      <c r="AW429" s="14" t="s">
        <v>34</v>
      </c>
      <c r="AX429" s="14" t="s">
        <v>73</v>
      </c>
      <c r="AY429" s="241" t="s">
        <v>148</v>
      </c>
    </row>
    <row r="430" spans="1:51" s="14" customFormat="1" ht="12">
      <c r="A430" s="14"/>
      <c r="B430" s="231"/>
      <c r="C430" s="232"/>
      <c r="D430" s="216" t="s">
        <v>163</v>
      </c>
      <c r="E430" s="233" t="s">
        <v>19</v>
      </c>
      <c r="F430" s="234" t="s">
        <v>524</v>
      </c>
      <c r="G430" s="232"/>
      <c r="H430" s="235">
        <v>60.16</v>
      </c>
      <c r="I430" s="236"/>
      <c r="J430" s="232"/>
      <c r="K430" s="232"/>
      <c r="L430" s="237"/>
      <c r="M430" s="238"/>
      <c r="N430" s="239"/>
      <c r="O430" s="239"/>
      <c r="P430" s="239"/>
      <c r="Q430" s="239"/>
      <c r="R430" s="239"/>
      <c r="S430" s="239"/>
      <c r="T430" s="24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1" t="s">
        <v>163</v>
      </c>
      <c r="AU430" s="241" t="s">
        <v>83</v>
      </c>
      <c r="AV430" s="14" t="s">
        <v>83</v>
      </c>
      <c r="AW430" s="14" t="s">
        <v>34</v>
      </c>
      <c r="AX430" s="14" t="s">
        <v>73</v>
      </c>
      <c r="AY430" s="241" t="s">
        <v>148</v>
      </c>
    </row>
    <row r="431" spans="1:51" s="16" customFormat="1" ht="12">
      <c r="A431" s="16"/>
      <c r="B431" s="253"/>
      <c r="C431" s="254"/>
      <c r="D431" s="216" t="s">
        <v>163</v>
      </c>
      <c r="E431" s="255" t="s">
        <v>91</v>
      </c>
      <c r="F431" s="256" t="s">
        <v>174</v>
      </c>
      <c r="G431" s="254"/>
      <c r="H431" s="257">
        <v>77.824</v>
      </c>
      <c r="I431" s="258"/>
      <c r="J431" s="254"/>
      <c r="K431" s="254"/>
      <c r="L431" s="259"/>
      <c r="M431" s="260"/>
      <c r="N431" s="261"/>
      <c r="O431" s="261"/>
      <c r="P431" s="261"/>
      <c r="Q431" s="261"/>
      <c r="R431" s="261"/>
      <c r="S431" s="261"/>
      <c r="T431" s="262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T431" s="263" t="s">
        <v>163</v>
      </c>
      <c r="AU431" s="263" t="s">
        <v>83</v>
      </c>
      <c r="AV431" s="16" t="s">
        <v>154</v>
      </c>
      <c r="AW431" s="16" t="s">
        <v>34</v>
      </c>
      <c r="AX431" s="16" t="s">
        <v>81</v>
      </c>
      <c r="AY431" s="263" t="s">
        <v>148</v>
      </c>
    </row>
    <row r="432" spans="1:65" s="2" customFormat="1" ht="16.5" customHeight="1">
      <c r="A432" s="40"/>
      <c r="B432" s="41"/>
      <c r="C432" s="264" t="s">
        <v>525</v>
      </c>
      <c r="D432" s="264" t="s">
        <v>243</v>
      </c>
      <c r="E432" s="265" t="s">
        <v>526</v>
      </c>
      <c r="F432" s="266" t="s">
        <v>527</v>
      </c>
      <c r="G432" s="267" t="s">
        <v>239</v>
      </c>
      <c r="H432" s="268">
        <v>79.38</v>
      </c>
      <c r="I432" s="269"/>
      <c r="J432" s="270">
        <f>ROUND(I432*H432,2)</f>
        <v>0</v>
      </c>
      <c r="K432" s="266" t="s">
        <v>160</v>
      </c>
      <c r="L432" s="271"/>
      <c r="M432" s="272" t="s">
        <v>19</v>
      </c>
      <c r="N432" s="273" t="s">
        <v>44</v>
      </c>
      <c r="O432" s="86"/>
      <c r="P432" s="212">
        <f>O432*H432</f>
        <v>0</v>
      </c>
      <c r="Q432" s="212">
        <v>0.00085</v>
      </c>
      <c r="R432" s="212">
        <f>Q432*H432</f>
        <v>0.06747299999999999</v>
      </c>
      <c r="S432" s="212">
        <v>0</v>
      </c>
      <c r="T432" s="213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14" t="s">
        <v>210</v>
      </c>
      <c r="AT432" s="214" t="s">
        <v>243</v>
      </c>
      <c r="AU432" s="214" t="s">
        <v>83</v>
      </c>
      <c r="AY432" s="19" t="s">
        <v>148</v>
      </c>
      <c r="BE432" s="215">
        <f>IF(N432="základní",J432,0)</f>
        <v>0</v>
      </c>
      <c r="BF432" s="215">
        <f>IF(N432="snížená",J432,0)</f>
        <v>0</v>
      </c>
      <c r="BG432" s="215">
        <f>IF(N432="zákl. přenesená",J432,0)</f>
        <v>0</v>
      </c>
      <c r="BH432" s="215">
        <f>IF(N432="sníž. přenesená",J432,0)</f>
        <v>0</v>
      </c>
      <c r="BI432" s="215">
        <f>IF(N432="nulová",J432,0)</f>
        <v>0</v>
      </c>
      <c r="BJ432" s="19" t="s">
        <v>81</v>
      </c>
      <c r="BK432" s="215">
        <f>ROUND(I432*H432,2)</f>
        <v>0</v>
      </c>
      <c r="BL432" s="19" t="s">
        <v>154</v>
      </c>
      <c r="BM432" s="214" t="s">
        <v>528</v>
      </c>
    </row>
    <row r="433" spans="1:47" s="2" customFormat="1" ht="12">
      <c r="A433" s="40"/>
      <c r="B433" s="41"/>
      <c r="C433" s="42"/>
      <c r="D433" s="216" t="s">
        <v>156</v>
      </c>
      <c r="E433" s="42"/>
      <c r="F433" s="217" t="s">
        <v>527</v>
      </c>
      <c r="G433" s="42"/>
      <c r="H433" s="42"/>
      <c r="I433" s="218"/>
      <c r="J433" s="42"/>
      <c r="K433" s="42"/>
      <c r="L433" s="46"/>
      <c r="M433" s="219"/>
      <c r="N433" s="220"/>
      <c r="O433" s="86"/>
      <c r="P433" s="86"/>
      <c r="Q433" s="86"/>
      <c r="R433" s="86"/>
      <c r="S433" s="86"/>
      <c r="T433" s="87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T433" s="19" t="s">
        <v>156</v>
      </c>
      <c r="AU433" s="19" t="s">
        <v>83</v>
      </c>
    </row>
    <row r="434" spans="1:51" s="14" customFormat="1" ht="12">
      <c r="A434" s="14"/>
      <c r="B434" s="231"/>
      <c r="C434" s="232"/>
      <c r="D434" s="216" t="s">
        <v>163</v>
      </c>
      <c r="E434" s="233" t="s">
        <v>19</v>
      </c>
      <c r="F434" s="234" t="s">
        <v>529</v>
      </c>
      <c r="G434" s="232"/>
      <c r="H434" s="235">
        <v>79.38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1" t="s">
        <v>163</v>
      </c>
      <c r="AU434" s="241" t="s">
        <v>83</v>
      </c>
      <c r="AV434" s="14" t="s">
        <v>83</v>
      </c>
      <c r="AW434" s="14" t="s">
        <v>34</v>
      </c>
      <c r="AX434" s="14" t="s">
        <v>81</v>
      </c>
      <c r="AY434" s="241" t="s">
        <v>148</v>
      </c>
    </row>
    <row r="435" spans="1:65" s="2" customFormat="1" ht="16.5" customHeight="1">
      <c r="A435" s="40"/>
      <c r="B435" s="41"/>
      <c r="C435" s="203" t="s">
        <v>530</v>
      </c>
      <c r="D435" s="203" t="s">
        <v>150</v>
      </c>
      <c r="E435" s="204" t="s">
        <v>531</v>
      </c>
      <c r="F435" s="205" t="s">
        <v>532</v>
      </c>
      <c r="G435" s="206" t="s">
        <v>239</v>
      </c>
      <c r="H435" s="207">
        <v>149.897</v>
      </c>
      <c r="I435" s="208"/>
      <c r="J435" s="209">
        <f>ROUND(I435*H435,2)</f>
        <v>0</v>
      </c>
      <c r="K435" s="205" t="s">
        <v>160</v>
      </c>
      <c r="L435" s="46"/>
      <c r="M435" s="210" t="s">
        <v>19</v>
      </c>
      <c r="N435" s="211" t="s">
        <v>44</v>
      </c>
      <c r="O435" s="86"/>
      <c r="P435" s="212">
        <f>O435*H435</f>
        <v>0</v>
      </c>
      <c r="Q435" s="212">
        <v>0.00438</v>
      </c>
      <c r="R435" s="212">
        <f>Q435*H435</f>
        <v>0.65654886</v>
      </c>
      <c r="S435" s="212">
        <v>0</v>
      </c>
      <c r="T435" s="213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4" t="s">
        <v>154</v>
      </c>
      <c r="AT435" s="214" t="s">
        <v>150</v>
      </c>
      <c r="AU435" s="214" t="s">
        <v>83</v>
      </c>
      <c r="AY435" s="19" t="s">
        <v>148</v>
      </c>
      <c r="BE435" s="215">
        <f>IF(N435="základní",J435,0)</f>
        <v>0</v>
      </c>
      <c r="BF435" s="215">
        <f>IF(N435="snížená",J435,0)</f>
        <v>0</v>
      </c>
      <c r="BG435" s="215">
        <f>IF(N435="zákl. přenesená",J435,0)</f>
        <v>0</v>
      </c>
      <c r="BH435" s="215">
        <f>IF(N435="sníž. přenesená",J435,0)</f>
        <v>0</v>
      </c>
      <c r="BI435" s="215">
        <f>IF(N435="nulová",J435,0)</f>
        <v>0</v>
      </c>
      <c r="BJ435" s="19" t="s">
        <v>81</v>
      </c>
      <c r="BK435" s="215">
        <f>ROUND(I435*H435,2)</f>
        <v>0</v>
      </c>
      <c r="BL435" s="19" t="s">
        <v>154</v>
      </c>
      <c r="BM435" s="214" t="s">
        <v>533</v>
      </c>
    </row>
    <row r="436" spans="1:47" s="2" customFormat="1" ht="12">
      <c r="A436" s="40"/>
      <c r="B436" s="41"/>
      <c r="C436" s="42"/>
      <c r="D436" s="216" t="s">
        <v>156</v>
      </c>
      <c r="E436" s="42"/>
      <c r="F436" s="217" t="s">
        <v>534</v>
      </c>
      <c r="G436" s="42"/>
      <c r="H436" s="42"/>
      <c r="I436" s="218"/>
      <c r="J436" s="42"/>
      <c r="K436" s="42"/>
      <c r="L436" s="46"/>
      <c r="M436" s="219"/>
      <c r="N436" s="220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156</v>
      </c>
      <c r="AU436" s="19" t="s">
        <v>83</v>
      </c>
    </row>
    <row r="437" spans="1:51" s="13" customFormat="1" ht="12">
      <c r="A437" s="13"/>
      <c r="B437" s="221"/>
      <c r="C437" s="222"/>
      <c r="D437" s="216" t="s">
        <v>163</v>
      </c>
      <c r="E437" s="223" t="s">
        <v>19</v>
      </c>
      <c r="F437" s="224" t="s">
        <v>535</v>
      </c>
      <c r="G437" s="222"/>
      <c r="H437" s="223" t="s">
        <v>19</v>
      </c>
      <c r="I437" s="225"/>
      <c r="J437" s="222"/>
      <c r="K437" s="222"/>
      <c r="L437" s="226"/>
      <c r="M437" s="227"/>
      <c r="N437" s="228"/>
      <c r="O437" s="228"/>
      <c r="P437" s="228"/>
      <c r="Q437" s="228"/>
      <c r="R437" s="228"/>
      <c r="S437" s="228"/>
      <c r="T437" s="229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0" t="s">
        <v>163</v>
      </c>
      <c r="AU437" s="230" t="s">
        <v>83</v>
      </c>
      <c r="AV437" s="13" t="s">
        <v>81</v>
      </c>
      <c r="AW437" s="13" t="s">
        <v>34</v>
      </c>
      <c r="AX437" s="13" t="s">
        <v>73</v>
      </c>
      <c r="AY437" s="230" t="s">
        <v>148</v>
      </c>
    </row>
    <row r="438" spans="1:51" s="14" customFormat="1" ht="12">
      <c r="A438" s="14"/>
      <c r="B438" s="231"/>
      <c r="C438" s="232"/>
      <c r="D438" s="216" t="s">
        <v>163</v>
      </c>
      <c r="E438" s="233" t="s">
        <v>19</v>
      </c>
      <c r="F438" s="234" t="s">
        <v>536</v>
      </c>
      <c r="G438" s="232"/>
      <c r="H438" s="235">
        <v>2.175</v>
      </c>
      <c r="I438" s="236"/>
      <c r="J438" s="232"/>
      <c r="K438" s="232"/>
      <c r="L438" s="237"/>
      <c r="M438" s="238"/>
      <c r="N438" s="239"/>
      <c r="O438" s="239"/>
      <c r="P438" s="239"/>
      <c r="Q438" s="239"/>
      <c r="R438" s="239"/>
      <c r="S438" s="239"/>
      <c r="T438" s="240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1" t="s">
        <v>163</v>
      </c>
      <c r="AU438" s="241" t="s">
        <v>83</v>
      </c>
      <c r="AV438" s="14" t="s">
        <v>83</v>
      </c>
      <c r="AW438" s="14" t="s">
        <v>34</v>
      </c>
      <c r="AX438" s="14" t="s">
        <v>73</v>
      </c>
      <c r="AY438" s="241" t="s">
        <v>148</v>
      </c>
    </row>
    <row r="439" spans="1:51" s="14" customFormat="1" ht="12">
      <c r="A439" s="14"/>
      <c r="B439" s="231"/>
      <c r="C439" s="232"/>
      <c r="D439" s="216" t="s">
        <v>163</v>
      </c>
      <c r="E439" s="233" t="s">
        <v>19</v>
      </c>
      <c r="F439" s="234" t="s">
        <v>537</v>
      </c>
      <c r="G439" s="232"/>
      <c r="H439" s="235">
        <v>11.832</v>
      </c>
      <c r="I439" s="236"/>
      <c r="J439" s="232"/>
      <c r="K439" s="232"/>
      <c r="L439" s="237"/>
      <c r="M439" s="238"/>
      <c r="N439" s="239"/>
      <c r="O439" s="239"/>
      <c r="P439" s="239"/>
      <c r="Q439" s="239"/>
      <c r="R439" s="239"/>
      <c r="S439" s="239"/>
      <c r="T439" s="24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1" t="s">
        <v>163</v>
      </c>
      <c r="AU439" s="241" t="s">
        <v>83</v>
      </c>
      <c r="AV439" s="14" t="s">
        <v>83</v>
      </c>
      <c r="AW439" s="14" t="s">
        <v>34</v>
      </c>
      <c r="AX439" s="14" t="s">
        <v>73</v>
      </c>
      <c r="AY439" s="241" t="s">
        <v>148</v>
      </c>
    </row>
    <row r="440" spans="1:51" s="14" customFormat="1" ht="12">
      <c r="A440" s="14"/>
      <c r="B440" s="231"/>
      <c r="C440" s="232"/>
      <c r="D440" s="216" t="s">
        <v>163</v>
      </c>
      <c r="E440" s="233" t="s">
        <v>19</v>
      </c>
      <c r="F440" s="234" t="s">
        <v>538</v>
      </c>
      <c r="G440" s="232"/>
      <c r="H440" s="235">
        <v>89.85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1" t="s">
        <v>163</v>
      </c>
      <c r="AU440" s="241" t="s">
        <v>83</v>
      </c>
      <c r="AV440" s="14" t="s">
        <v>83</v>
      </c>
      <c r="AW440" s="14" t="s">
        <v>34</v>
      </c>
      <c r="AX440" s="14" t="s">
        <v>73</v>
      </c>
      <c r="AY440" s="241" t="s">
        <v>148</v>
      </c>
    </row>
    <row r="441" spans="1:51" s="13" customFormat="1" ht="12">
      <c r="A441" s="13"/>
      <c r="B441" s="221"/>
      <c r="C441" s="222"/>
      <c r="D441" s="216" t="s">
        <v>163</v>
      </c>
      <c r="E441" s="223" t="s">
        <v>19</v>
      </c>
      <c r="F441" s="224" t="s">
        <v>539</v>
      </c>
      <c r="G441" s="222"/>
      <c r="H441" s="223" t="s">
        <v>19</v>
      </c>
      <c r="I441" s="225"/>
      <c r="J441" s="222"/>
      <c r="K441" s="222"/>
      <c r="L441" s="226"/>
      <c r="M441" s="227"/>
      <c r="N441" s="228"/>
      <c r="O441" s="228"/>
      <c r="P441" s="228"/>
      <c r="Q441" s="228"/>
      <c r="R441" s="228"/>
      <c r="S441" s="228"/>
      <c r="T441" s="22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0" t="s">
        <v>163</v>
      </c>
      <c r="AU441" s="230" t="s">
        <v>83</v>
      </c>
      <c r="AV441" s="13" t="s">
        <v>81</v>
      </c>
      <c r="AW441" s="13" t="s">
        <v>34</v>
      </c>
      <c r="AX441" s="13" t="s">
        <v>73</v>
      </c>
      <c r="AY441" s="230" t="s">
        <v>148</v>
      </c>
    </row>
    <row r="442" spans="1:51" s="14" customFormat="1" ht="12">
      <c r="A442" s="14"/>
      <c r="B442" s="231"/>
      <c r="C442" s="232"/>
      <c r="D442" s="216" t="s">
        <v>163</v>
      </c>
      <c r="E442" s="233" t="s">
        <v>19</v>
      </c>
      <c r="F442" s="234" t="s">
        <v>540</v>
      </c>
      <c r="G442" s="232"/>
      <c r="H442" s="235">
        <v>1.85</v>
      </c>
      <c r="I442" s="236"/>
      <c r="J442" s="232"/>
      <c r="K442" s="232"/>
      <c r="L442" s="237"/>
      <c r="M442" s="238"/>
      <c r="N442" s="239"/>
      <c r="O442" s="239"/>
      <c r="P442" s="239"/>
      <c r="Q442" s="239"/>
      <c r="R442" s="239"/>
      <c r="S442" s="239"/>
      <c r="T442" s="24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1" t="s">
        <v>163</v>
      </c>
      <c r="AU442" s="241" t="s">
        <v>83</v>
      </c>
      <c r="AV442" s="14" t="s">
        <v>83</v>
      </c>
      <c r="AW442" s="14" t="s">
        <v>34</v>
      </c>
      <c r="AX442" s="14" t="s">
        <v>73</v>
      </c>
      <c r="AY442" s="241" t="s">
        <v>148</v>
      </c>
    </row>
    <row r="443" spans="1:51" s="14" customFormat="1" ht="12">
      <c r="A443" s="14"/>
      <c r="B443" s="231"/>
      <c r="C443" s="232"/>
      <c r="D443" s="216" t="s">
        <v>163</v>
      </c>
      <c r="E443" s="233" t="s">
        <v>19</v>
      </c>
      <c r="F443" s="234" t="s">
        <v>541</v>
      </c>
      <c r="G443" s="232"/>
      <c r="H443" s="235">
        <v>6.525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1" t="s">
        <v>163</v>
      </c>
      <c r="AU443" s="241" t="s">
        <v>83</v>
      </c>
      <c r="AV443" s="14" t="s">
        <v>83</v>
      </c>
      <c r="AW443" s="14" t="s">
        <v>34</v>
      </c>
      <c r="AX443" s="14" t="s">
        <v>73</v>
      </c>
      <c r="AY443" s="241" t="s">
        <v>148</v>
      </c>
    </row>
    <row r="444" spans="1:51" s="14" customFormat="1" ht="12">
      <c r="A444" s="14"/>
      <c r="B444" s="231"/>
      <c r="C444" s="232"/>
      <c r="D444" s="216" t="s">
        <v>163</v>
      </c>
      <c r="E444" s="233" t="s">
        <v>19</v>
      </c>
      <c r="F444" s="234" t="s">
        <v>542</v>
      </c>
      <c r="G444" s="232"/>
      <c r="H444" s="235">
        <v>37.665</v>
      </c>
      <c r="I444" s="236"/>
      <c r="J444" s="232"/>
      <c r="K444" s="232"/>
      <c r="L444" s="237"/>
      <c r="M444" s="238"/>
      <c r="N444" s="239"/>
      <c r="O444" s="239"/>
      <c r="P444" s="239"/>
      <c r="Q444" s="239"/>
      <c r="R444" s="239"/>
      <c r="S444" s="239"/>
      <c r="T444" s="24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1" t="s">
        <v>163</v>
      </c>
      <c r="AU444" s="241" t="s">
        <v>83</v>
      </c>
      <c r="AV444" s="14" t="s">
        <v>83</v>
      </c>
      <c r="AW444" s="14" t="s">
        <v>34</v>
      </c>
      <c r="AX444" s="14" t="s">
        <v>73</v>
      </c>
      <c r="AY444" s="241" t="s">
        <v>148</v>
      </c>
    </row>
    <row r="445" spans="1:51" s="16" customFormat="1" ht="12">
      <c r="A445" s="16"/>
      <c r="B445" s="253"/>
      <c r="C445" s="254"/>
      <c r="D445" s="216" t="s">
        <v>163</v>
      </c>
      <c r="E445" s="255" t="s">
        <v>19</v>
      </c>
      <c r="F445" s="256" t="s">
        <v>174</v>
      </c>
      <c r="G445" s="254"/>
      <c r="H445" s="257">
        <v>149.897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T445" s="263" t="s">
        <v>163</v>
      </c>
      <c r="AU445" s="263" t="s">
        <v>83</v>
      </c>
      <c r="AV445" s="16" t="s">
        <v>154</v>
      </c>
      <c r="AW445" s="16" t="s">
        <v>34</v>
      </c>
      <c r="AX445" s="16" t="s">
        <v>81</v>
      </c>
      <c r="AY445" s="263" t="s">
        <v>148</v>
      </c>
    </row>
    <row r="446" spans="1:65" s="2" customFormat="1" ht="16.5" customHeight="1">
      <c r="A446" s="40"/>
      <c r="B446" s="41"/>
      <c r="C446" s="203" t="s">
        <v>543</v>
      </c>
      <c r="D446" s="203" t="s">
        <v>150</v>
      </c>
      <c r="E446" s="204" t="s">
        <v>544</v>
      </c>
      <c r="F446" s="205" t="s">
        <v>545</v>
      </c>
      <c r="G446" s="206" t="s">
        <v>239</v>
      </c>
      <c r="H446" s="207">
        <v>106.256</v>
      </c>
      <c r="I446" s="208"/>
      <c r="J446" s="209">
        <f>ROUND(I446*H446,2)</f>
        <v>0</v>
      </c>
      <c r="K446" s="205" t="s">
        <v>160</v>
      </c>
      <c r="L446" s="46"/>
      <c r="M446" s="210" t="s">
        <v>19</v>
      </c>
      <c r="N446" s="211" t="s">
        <v>44</v>
      </c>
      <c r="O446" s="86"/>
      <c r="P446" s="212">
        <f>O446*H446</f>
        <v>0</v>
      </c>
      <c r="Q446" s="212">
        <v>0.00438</v>
      </c>
      <c r="R446" s="212">
        <f>Q446*H446</f>
        <v>0.46540128000000003</v>
      </c>
      <c r="S446" s="212">
        <v>0</v>
      </c>
      <c r="T446" s="213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14" t="s">
        <v>154</v>
      </c>
      <c r="AT446" s="214" t="s">
        <v>150</v>
      </c>
      <c r="AU446" s="214" t="s">
        <v>83</v>
      </c>
      <c r="AY446" s="19" t="s">
        <v>148</v>
      </c>
      <c r="BE446" s="215">
        <f>IF(N446="základní",J446,0)</f>
        <v>0</v>
      </c>
      <c r="BF446" s="215">
        <f>IF(N446="snížená",J446,0)</f>
        <v>0</v>
      </c>
      <c r="BG446" s="215">
        <f>IF(N446="zákl. přenesená",J446,0)</f>
        <v>0</v>
      </c>
      <c r="BH446" s="215">
        <f>IF(N446="sníž. přenesená",J446,0)</f>
        <v>0</v>
      </c>
      <c r="BI446" s="215">
        <f>IF(N446="nulová",J446,0)</f>
        <v>0</v>
      </c>
      <c r="BJ446" s="19" t="s">
        <v>81</v>
      </c>
      <c r="BK446" s="215">
        <f>ROUND(I446*H446,2)</f>
        <v>0</v>
      </c>
      <c r="BL446" s="19" t="s">
        <v>154</v>
      </c>
      <c r="BM446" s="214" t="s">
        <v>546</v>
      </c>
    </row>
    <row r="447" spans="1:47" s="2" customFormat="1" ht="12">
      <c r="A447" s="40"/>
      <c r="B447" s="41"/>
      <c r="C447" s="42"/>
      <c r="D447" s="216" t="s">
        <v>156</v>
      </c>
      <c r="E447" s="42"/>
      <c r="F447" s="217" t="s">
        <v>547</v>
      </c>
      <c r="G447" s="42"/>
      <c r="H447" s="42"/>
      <c r="I447" s="218"/>
      <c r="J447" s="42"/>
      <c r="K447" s="42"/>
      <c r="L447" s="46"/>
      <c r="M447" s="219"/>
      <c r="N447" s="220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156</v>
      </c>
      <c r="AU447" s="19" t="s">
        <v>83</v>
      </c>
    </row>
    <row r="448" spans="1:51" s="13" customFormat="1" ht="12">
      <c r="A448" s="13"/>
      <c r="B448" s="221"/>
      <c r="C448" s="222"/>
      <c r="D448" s="216" t="s">
        <v>163</v>
      </c>
      <c r="E448" s="223" t="s">
        <v>19</v>
      </c>
      <c r="F448" s="224" t="s">
        <v>548</v>
      </c>
      <c r="G448" s="222"/>
      <c r="H448" s="223" t="s">
        <v>19</v>
      </c>
      <c r="I448" s="225"/>
      <c r="J448" s="222"/>
      <c r="K448" s="222"/>
      <c r="L448" s="226"/>
      <c r="M448" s="227"/>
      <c r="N448" s="228"/>
      <c r="O448" s="228"/>
      <c r="P448" s="228"/>
      <c r="Q448" s="228"/>
      <c r="R448" s="228"/>
      <c r="S448" s="228"/>
      <c r="T448" s="22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0" t="s">
        <v>163</v>
      </c>
      <c r="AU448" s="230" t="s">
        <v>83</v>
      </c>
      <c r="AV448" s="13" t="s">
        <v>81</v>
      </c>
      <c r="AW448" s="13" t="s">
        <v>34</v>
      </c>
      <c r="AX448" s="13" t="s">
        <v>73</v>
      </c>
      <c r="AY448" s="230" t="s">
        <v>148</v>
      </c>
    </row>
    <row r="449" spans="1:51" s="14" customFormat="1" ht="12">
      <c r="A449" s="14"/>
      <c r="B449" s="231"/>
      <c r="C449" s="232"/>
      <c r="D449" s="216" t="s">
        <v>163</v>
      </c>
      <c r="E449" s="233" t="s">
        <v>19</v>
      </c>
      <c r="F449" s="234" t="s">
        <v>549</v>
      </c>
      <c r="G449" s="232"/>
      <c r="H449" s="235">
        <v>39.68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1" t="s">
        <v>163</v>
      </c>
      <c r="AU449" s="241" t="s">
        <v>83</v>
      </c>
      <c r="AV449" s="14" t="s">
        <v>83</v>
      </c>
      <c r="AW449" s="14" t="s">
        <v>34</v>
      </c>
      <c r="AX449" s="14" t="s">
        <v>73</v>
      </c>
      <c r="AY449" s="241" t="s">
        <v>148</v>
      </c>
    </row>
    <row r="450" spans="1:51" s="14" customFormat="1" ht="12">
      <c r="A450" s="14"/>
      <c r="B450" s="231"/>
      <c r="C450" s="232"/>
      <c r="D450" s="216" t="s">
        <v>163</v>
      </c>
      <c r="E450" s="233" t="s">
        <v>19</v>
      </c>
      <c r="F450" s="234" t="s">
        <v>550</v>
      </c>
      <c r="G450" s="232"/>
      <c r="H450" s="235">
        <v>50.586</v>
      </c>
      <c r="I450" s="236"/>
      <c r="J450" s="232"/>
      <c r="K450" s="232"/>
      <c r="L450" s="237"/>
      <c r="M450" s="238"/>
      <c r="N450" s="239"/>
      <c r="O450" s="239"/>
      <c r="P450" s="239"/>
      <c r="Q450" s="239"/>
      <c r="R450" s="239"/>
      <c r="S450" s="239"/>
      <c r="T450" s="24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1" t="s">
        <v>163</v>
      </c>
      <c r="AU450" s="241" t="s">
        <v>83</v>
      </c>
      <c r="AV450" s="14" t="s">
        <v>83</v>
      </c>
      <c r="AW450" s="14" t="s">
        <v>34</v>
      </c>
      <c r="AX450" s="14" t="s">
        <v>73</v>
      </c>
      <c r="AY450" s="241" t="s">
        <v>148</v>
      </c>
    </row>
    <row r="451" spans="1:51" s="14" customFormat="1" ht="12">
      <c r="A451" s="14"/>
      <c r="B451" s="231"/>
      <c r="C451" s="232"/>
      <c r="D451" s="216" t="s">
        <v>163</v>
      </c>
      <c r="E451" s="233" t="s">
        <v>19</v>
      </c>
      <c r="F451" s="234" t="s">
        <v>551</v>
      </c>
      <c r="G451" s="232"/>
      <c r="H451" s="235">
        <v>0.702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4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1" t="s">
        <v>163</v>
      </c>
      <c r="AU451" s="241" t="s">
        <v>83</v>
      </c>
      <c r="AV451" s="14" t="s">
        <v>83</v>
      </c>
      <c r="AW451" s="14" t="s">
        <v>34</v>
      </c>
      <c r="AX451" s="14" t="s">
        <v>73</v>
      </c>
      <c r="AY451" s="241" t="s">
        <v>148</v>
      </c>
    </row>
    <row r="452" spans="1:51" s="14" customFormat="1" ht="12">
      <c r="A452" s="14"/>
      <c r="B452" s="231"/>
      <c r="C452" s="232"/>
      <c r="D452" s="216" t="s">
        <v>163</v>
      </c>
      <c r="E452" s="233" t="s">
        <v>19</v>
      </c>
      <c r="F452" s="234" t="s">
        <v>552</v>
      </c>
      <c r="G452" s="232"/>
      <c r="H452" s="235">
        <v>15.288</v>
      </c>
      <c r="I452" s="236"/>
      <c r="J452" s="232"/>
      <c r="K452" s="232"/>
      <c r="L452" s="237"/>
      <c r="M452" s="238"/>
      <c r="N452" s="239"/>
      <c r="O452" s="239"/>
      <c r="P452" s="239"/>
      <c r="Q452" s="239"/>
      <c r="R452" s="239"/>
      <c r="S452" s="239"/>
      <c r="T452" s="24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1" t="s">
        <v>163</v>
      </c>
      <c r="AU452" s="241" t="s">
        <v>83</v>
      </c>
      <c r="AV452" s="14" t="s">
        <v>83</v>
      </c>
      <c r="AW452" s="14" t="s">
        <v>34</v>
      </c>
      <c r="AX452" s="14" t="s">
        <v>73</v>
      </c>
      <c r="AY452" s="241" t="s">
        <v>148</v>
      </c>
    </row>
    <row r="453" spans="1:51" s="16" customFormat="1" ht="12">
      <c r="A453" s="16"/>
      <c r="B453" s="253"/>
      <c r="C453" s="254"/>
      <c r="D453" s="216" t="s">
        <v>163</v>
      </c>
      <c r="E453" s="255" t="s">
        <v>19</v>
      </c>
      <c r="F453" s="256" t="s">
        <v>174</v>
      </c>
      <c r="G453" s="254"/>
      <c r="H453" s="257">
        <v>106.256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T453" s="263" t="s">
        <v>163</v>
      </c>
      <c r="AU453" s="263" t="s">
        <v>83</v>
      </c>
      <c r="AV453" s="16" t="s">
        <v>154</v>
      </c>
      <c r="AW453" s="16" t="s">
        <v>34</v>
      </c>
      <c r="AX453" s="16" t="s">
        <v>81</v>
      </c>
      <c r="AY453" s="263" t="s">
        <v>148</v>
      </c>
    </row>
    <row r="454" spans="1:65" s="2" customFormat="1" ht="16.5" customHeight="1">
      <c r="A454" s="40"/>
      <c r="B454" s="41"/>
      <c r="C454" s="203" t="s">
        <v>553</v>
      </c>
      <c r="D454" s="203" t="s">
        <v>150</v>
      </c>
      <c r="E454" s="204" t="s">
        <v>554</v>
      </c>
      <c r="F454" s="205" t="s">
        <v>555</v>
      </c>
      <c r="G454" s="206" t="s">
        <v>239</v>
      </c>
      <c r="H454" s="207">
        <v>1068.939</v>
      </c>
      <c r="I454" s="208"/>
      <c r="J454" s="209">
        <f>ROUND(I454*H454,2)</f>
        <v>0</v>
      </c>
      <c r="K454" s="205" t="s">
        <v>160</v>
      </c>
      <c r="L454" s="46"/>
      <c r="M454" s="210" t="s">
        <v>19</v>
      </c>
      <c r="N454" s="211" t="s">
        <v>44</v>
      </c>
      <c r="O454" s="86"/>
      <c r="P454" s="212">
        <f>O454*H454</f>
        <v>0</v>
      </c>
      <c r="Q454" s="212">
        <v>0.00268</v>
      </c>
      <c r="R454" s="212">
        <f>Q454*H454</f>
        <v>2.8647565200000003</v>
      </c>
      <c r="S454" s="212">
        <v>0</v>
      </c>
      <c r="T454" s="213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4" t="s">
        <v>154</v>
      </c>
      <c r="AT454" s="214" t="s">
        <v>150</v>
      </c>
      <c r="AU454" s="214" t="s">
        <v>83</v>
      </c>
      <c r="AY454" s="19" t="s">
        <v>148</v>
      </c>
      <c r="BE454" s="215">
        <f>IF(N454="základní",J454,0)</f>
        <v>0</v>
      </c>
      <c r="BF454" s="215">
        <f>IF(N454="snížená",J454,0)</f>
        <v>0</v>
      </c>
      <c r="BG454" s="215">
        <f>IF(N454="zákl. přenesená",J454,0)</f>
        <v>0</v>
      </c>
      <c r="BH454" s="215">
        <f>IF(N454="sníž. přenesená",J454,0)</f>
        <v>0</v>
      </c>
      <c r="BI454" s="215">
        <f>IF(N454="nulová",J454,0)</f>
        <v>0</v>
      </c>
      <c r="BJ454" s="19" t="s">
        <v>81</v>
      </c>
      <c r="BK454" s="215">
        <f>ROUND(I454*H454,2)</f>
        <v>0</v>
      </c>
      <c r="BL454" s="19" t="s">
        <v>154</v>
      </c>
      <c r="BM454" s="214" t="s">
        <v>556</v>
      </c>
    </row>
    <row r="455" spans="1:47" s="2" customFormat="1" ht="12">
      <c r="A455" s="40"/>
      <c r="B455" s="41"/>
      <c r="C455" s="42"/>
      <c r="D455" s="216" t="s">
        <v>156</v>
      </c>
      <c r="E455" s="42"/>
      <c r="F455" s="217" t="s">
        <v>557</v>
      </c>
      <c r="G455" s="42"/>
      <c r="H455" s="42"/>
      <c r="I455" s="218"/>
      <c r="J455" s="42"/>
      <c r="K455" s="42"/>
      <c r="L455" s="46"/>
      <c r="M455" s="219"/>
      <c r="N455" s="220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156</v>
      </c>
      <c r="AU455" s="19" t="s">
        <v>83</v>
      </c>
    </row>
    <row r="456" spans="1:47" s="2" customFormat="1" ht="12">
      <c r="A456" s="40"/>
      <c r="B456" s="41"/>
      <c r="C456" s="42"/>
      <c r="D456" s="216" t="s">
        <v>558</v>
      </c>
      <c r="E456" s="42"/>
      <c r="F456" s="274" t="s">
        <v>559</v>
      </c>
      <c r="G456" s="42"/>
      <c r="H456" s="42"/>
      <c r="I456" s="218"/>
      <c r="J456" s="42"/>
      <c r="K456" s="42"/>
      <c r="L456" s="46"/>
      <c r="M456" s="219"/>
      <c r="N456" s="220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558</v>
      </c>
      <c r="AU456" s="19" t="s">
        <v>83</v>
      </c>
    </row>
    <row r="457" spans="1:51" s="14" customFormat="1" ht="12">
      <c r="A457" s="14"/>
      <c r="B457" s="231"/>
      <c r="C457" s="232"/>
      <c r="D457" s="216" t="s">
        <v>163</v>
      </c>
      <c r="E457" s="233" t="s">
        <v>19</v>
      </c>
      <c r="F457" s="234" t="s">
        <v>346</v>
      </c>
      <c r="G457" s="232"/>
      <c r="H457" s="235">
        <v>97.282</v>
      </c>
      <c r="I457" s="236"/>
      <c r="J457" s="232"/>
      <c r="K457" s="232"/>
      <c r="L457" s="237"/>
      <c r="M457" s="238"/>
      <c r="N457" s="239"/>
      <c r="O457" s="239"/>
      <c r="P457" s="239"/>
      <c r="Q457" s="239"/>
      <c r="R457" s="239"/>
      <c r="S457" s="239"/>
      <c r="T457" s="240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1" t="s">
        <v>163</v>
      </c>
      <c r="AU457" s="241" t="s">
        <v>83</v>
      </c>
      <c r="AV457" s="14" t="s">
        <v>83</v>
      </c>
      <c r="AW457" s="14" t="s">
        <v>34</v>
      </c>
      <c r="AX457" s="14" t="s">
        <v>73</v>
      </c>
      <c r="AY457" s="241" t="s">
        <v>148</v>
      </c>
    </row>
    <row r="458" spans="1:51" s="14" customFormat="1" ht="12">
      <c r="A458" s="14"/>
      <c r="B458" s="231"/>
      <c r="C458" s="232"/>
      <c r="D458" s="216" t="s">
        <v>163</v>
      </c>
      <c r="E458" s="233" t="s">
        <v>19</v>
      </c>
      <c r="F458" s="234" t="s">
        <v>347</v>
      </c>
      <c r="G458" s="232"/>
      <c r="H458" s="235">
        <v>48.19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41" t="s">
        <v>163</v>
      </c>
      <c r="AU458" s="241" t="s">
        <v>83</v>
      </c>
      <c r="AV458" s="14" t="s">
        <v>83</v>
      </c>
      <c r="AW458" s="14" t="s">
        <v>34</v>
      </c>
      <c r="AX458" s="14" t="s">
        <v>73</v>
      </c>
      <c r="AY458" s="241" t="s">
        <v>148</v>
      </c>
    </row>
    <row r="459" spans="1:51" s="14" customFormat="1" ht="12">
      <c r="A459" s="14"/>
      <c r="B459" s="231"/>
      <c r="C459" s="232"/>
      <c r="D459" s="216" t="s">
        <v>163</v>
      </c>
      <c r="E459" s="233" t="s">
        <v>19</v>
      </c>
      <c r="F459" s="234" t="s">
        <v>348</v>
      </c>
      <c r="G459" s="232"/>
      <c r="H459" s="235">
        <v>7</v>
      </c>
      <c r="I459" s="236"/>
      <c r="J459" s="232"/>
      <c r="K459" s="232"/>
      <c r="L459" s="237"/>
      <c r="M459" s="238"/>
      <c r="N459" s="239"/>
      <c r="O459" s="239"/>
      <c r="P459" s="239"/>
      <c r="Q459" s="239"/>
      <c r="R459" s="239"/>
      <c r="S459" s="239"/>
      <c r="T459" s="24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1" t="s">
        <v>163</v>
      </c>
      <c r="AU459" s="241" t="s">
        <v>83</v>
      </c>
      <c r="AV459" s="14" t="s">
        <v>83</v>
      </c>
      <c r="AW459" s="14" t="s">
        <v>34</v>
      </c>
      <c r="AX459" s="14" t="s">
        <v>73</v>
      </c>
      <c r="AY459" s="241" t="s">
        <v>148</v>
      </c>
    </row>
    <row r="460" spans="1:51" s="14" customFormat="1" ht="12">
      <c r="A460" s="14"/>
      <c r="B460" s="231"/>
      <c r="C460" s="232"/>
      <c r="D460" s="216" t="s">
        <v>163</v>
      </c>
      <c r="E460" s="233" t="s">
        <v>19</v>
      </c>
      <c r="F460" s="234" t="s">
        <v>349</v>
      </c>
      <c r="G460" s="232"/>
      <c r="H460" s="235">
        <v>775.211</v>
      </c>
      <c r="I460" s="236"/>
      <c r="J460" s="232"/>
      <c r="K460" s="232"/>
      <c r="L460" s="237"/>
      <c r="M460" s="238"/>
      <c r="N460" s="239"/>
      <c r="O460" s="239"/>
      <c r="P460" s="239"/>
      <c r="Q460" s="239"/>
      <c r="R460" s="239"/>
      <c r="S460" s="239"/>
      <c r="T460" s="240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1" t="s">
        <v>163</v>
      </c>
      <c r="AU460" s="241" t="s">
        <v>83</v>
      </c>
      <c r="AV460" s="14" t="s">
        <v>83</v>
      </c>
      <c r="AW460" s="14" t="s">
        <v>34</v>
      </c>
      <c r="AX460" s="14" t="s">
        <v>73</v>
      </c>
      <c r="AY460" s="241" t="s">
        <v>148</v>
      </c>
    </row>
    <row r="461" spans="1:51" s="14" customFormat="1" ht="12">
      <c r="A461" s="14"/>
      <c r="B461" s="231"/>
      <c r="C461" s="232"/>
      <c r="D461" s="216" t="s">
        <v>163</v>
      </c>
      <c r="E461" s="233" t="s">
        <v>19</v>
      </c>
      <c r="F461" s="234" t="s">
        <v>350</v>
      </c>
      <c r="G461" s="232"/>
      <c r="H461" s="235">
        <v>35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1" t="s">
        <v>163</v>
      </c>
      <c r="AU461" s="241" t="s">
        <v>83</v>
      </c>
      <c r="AV461" s="14" t="s">
        <v>83</v>
      </c>
      <c r="AW461" s="14" t="s">
        <v>34</v>
      </c>
      <c r="AX461" s="14" t="s">
        <v>73</v>
      </c>
      <c r="AY461" s="241" t="s">
        <v>148</v>
      </c>
    </row>
    <row r="462" spans="1:51" s="13" customFormat="1" ht="12">
      <c r="A462" s="13"/>
      <c r="B462" s="221"/>
      <c r="C462" s="222"/>
      <c r="D462" s="216" t="s">
        <v>163</v>
      </c>
      <c r="E462" s="223" t="s">
        <v>19</v>
      </c>
      <c r="F462" s="224" t="s">
        <v>560</v>
      </c>
      <c r="G462" s="222"/>
      <c r="H462" s="223" t="s">
        <v>19</v>
      </c>
      <c r="I462" s="225"/>
      <c r="J462" s="222"/>
      <c r="K462" s="222"/>
      <c r="L462" s="226"/>
      <c r="M462" s="227"/>
      <c r="N462" s="228"/>
      <c r="O462" s="228"/>
      <c r="P462" s="228"/>
      <c r="Q462" s="228"/>
      <c r="R462" s="228"/>
      <c r="S462" s="228"/>
      <c r="T462" s="22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0" t="s">
        <v>163</v>
      </c>
      <c r="AU462" s="230" t="s">
        <v>83</v>
      </c>
      <c r="AV462" s="13" t="s">
        <v>81</v>
      </c>
      <c r="AW462" s="13" t="s">
        <v>34</v>
      </c>
      <c r="AX462" s="13" t="s">
        <v>73</v>
      </c>
      <c r="AY462" s="230" t="s">
        <v>148</v>
      </c>
    </row>
    <row r="463" spans="1:51" s="14" customFormat="1" ht="12">
      <c r="A463" s="14"/>
      <c r="B463" s="231"/>
      <c r="C463" s="232"/>
      <c r="D463" s="216" t="s">
        <v>163</v>
      </c>
      <c r="E463" s="233" t="s">
        <v>19</v>
      </c>
      <c r="F463" s="234" t="s">
        <v>549</v>
      </c>
      <c r="G463" s="232"/>
      <c r="H463" s="235">
        <v>39.68</v>
      </c>
      <c r="I463" s="236"/>
      <c r="J463" s="232"/>
      <c r="K463" s="232"/>
      <c r="L463" s="237"/>
      <c r="M463" s="238"/>
      <c r="N463" s="239"/>
      <c r="O463" s="239"/>
      <c r="P463" s="239"/>
      <c r="Q463" s="239"/>
      <c r="R463" s="239"/>
      <c r="S463" s="239"/>
      <c r="T463" s="24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1" t="s">
        <v>163</v>
      </c>
      <c r="AU463" s="241" t="s">
        <v>83</v>
      </c>
      <c r="AV463" s="14" t="s">
        <v>83</v>
      </c>
      <c r="AW463" s="14" t="s">
        <v>34</v>
      </c>
      <c r="AX463" s="14" t="s">
        <v>73</v>
      </c>
      <c r="AY463" s="241" t="s">
        <v>148</v>
      </c>
    </row>
    <row r="464" spans="1:51" s="14" customFormat="1" ht="12">
      <c r="A464" s="14"/>
      <c r="B464" s="231"/>
      <c r="C464" s="232"/>
      <c r="D464" s="216" t="s">
        <v>163</v>
      </c>
      <c r="E464" s="233" t="s">
        <v>19</v>
      </c>
      <c r="F464" s="234" t="s">
        <v>550</v>
      </c>
      <c r="G464" s="232"/>
      <c r="H464" s="235">
        <v>50.586</v>
      </c>
      <c r="I464" s="236"/>
      <c r="J464" s="232"/>
      <c r="K464" s="232"/>
      <c r="L464" s="237"/>
      <c r="M464" s="238"/>
      <c r="N464" s="239"/>
      <c r="O464" s="239"/>
      <c r="P464" s="239"/>
      <c r="Q464" s="239"/>
      <c r="R464" s="239"/>
      <c r="S464" s="239"/>
      <c r="T464" s="240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1" t="s">
        <v>163</v>
      </c>
      <c r="AU464" s="241" t="s">
        <v>83</v>
      </c>
      <c r="AV464" s="14" t="s">
        <v>83</v>
      </c>
      <c r="AW464" s="14" t="s">
        <v>34</v>
      </c>
      <c r="AX464" s="14" t="s">
        <v>73</v>
      </c>
      <c r="AY464" s="241" t="s">
        <v>148</v>
      </c>
    </row>
    <row r="465" spans="1:51" s="14" customFormat="1" ht="12">
      <c r="A465" s="14"/>
      <c r="B465" s="231"/>
      <c r="C465" s="232"/>
      <c r="D465" s="216" t="s">
        <v>163</v>
      </c>
      <c r="E465" s="233" t="s">
        <v>19</v>
      </c>
      <c r="F465" s="234" t="s">
        <v>551</v>
      </c>
      <c r="G465" s="232"/>
      <c r="H465" s="235">
        <v>0.702</v>
      </c>
      <c r="I465" s="236"/>
      <c r="J465" s="232"/>
      <c r="K465" s="232"/>
      <c r="L465" s="237"/>
      <c r="M465" s="238"/>
      <c r="N465" s="239"/>
      <c r="O465" s="239"/>
      <c r="P465" s="239"/>
      <c r="Q465" s="239"/>
      <c r="R465" s="239"/>
      <c r="S465" s="239"/>
      <c r="T465" s="240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1" t="s">
        <v>163</v>
      </c>
      <c r="AU465" s="241" t="s">
        <v>83</v>
      </c>
      <c r="AV465" s="14" t="s">
        <v>83</v>
      </c>
      <c r="AW465" s="14" t="s">
        <v>34</v>
      </c>
      <c r="AX465" s="14" t="s">
        <v>73</v>
      </c>
      <c r="AY465" s="241" t="s">
        <v>148</v>
      </c>
    </row>
    <row r="466" spans="1:51" s="14" customFormat="1" ht="12">
      <c r="A466" s="14"/>
      <c r="B466" s="231"/>
      <c r="C466" s="232"/>
      <c r="D466" s="216" t="s">
        <v>163</v>
      </c>
      <c r="E466" s="233" t="s">
        <v>19</v>
      </c>
      <c r="F466" s="234" t="s">
        <v>552</v>
      </c>
      <c r="G466" s="232"/>
      <c r="H466" s="235">
        <v>15.288</v>
      </c>
      <c r="I466" s="236"/>
      <c r="J466" s="232"/>
      <c r="K466" s="232"/>
      <c r="L466" s="237"/>
      <c r="M466" s="238"/>
      <c r="N466" s="239"/>
      <c r="O466" s="239"/>
      <c r="P466" s="239"/>
      <c r="Q466" s="239"/>
      <c r="R466" s="239"/>
      <c r="S466" s="239"/>
      <c r="T466" s="24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1" t="s">
        <v>163</v>
      </c>
      <c r="AU466" s="241" t="s">
        <v>83</v>
      </c>
      <c r="AV466" s="14" t="s">
        <v>83</v>
      </c>
      <c r="AW466" s="14" t="s">
        <v>34</v>
      </c>
      <c r="AX466" s="14" t="s">
        <v>73</v>
      </c>
      <c r="AY466" s="241" t="s">
        <v>148</v>
      </c>
    </row>
    <row r="467" spans="1:51" s="16" customFormat="1" ht="12">
      <c r="A467" s="16"/>
      <c r="B467" s="253"/>
      <c r="C467" s="254"/>
      <c r="D467" s="216" t="s">
        <v>163</v>
      </c>
      <c r="E467" s="255" t="s">
        <v>19</v>
      </c>
      <c r="F467" s="256" t="s">
        <v>174</v>
      </c>
      <c r="G467" s="254"/>
      <c r="H467" s="257">
        <v>1068.939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T467" s="263" t="s">
        <v>163</v>
      </c>
      <c r="AU467" s="263" t="s">
        <v>83</v>
      </c>
      <c r="AV467" s="16" t="s">
        <v>154</v>
      </c>
      <c r="AW467" s="16" t="s">
        <v>34</v>
      </c>
      <c r="AX467" s="16" t="s">
        <v>81</v>
      </c>
      <c r="AY467" s="263" t="s">
        <v>148</v>
      </c>
    </row>
    <row r="468" spans="1:65" s="2" customFormat="1" ht="16.5" customHeight="1">
      <c r="A468" s="40"/>
      <c r="B468" s="41"/>
      <c r="C468" s="203" t="s">
        <v>561</v>
      </c>
      <c r="D468" s="203" t="s">
        <v>150</v>
      </c>
      <c r="E468" s="204" t="s">
        <v>562</v>
      </c>
      <c r="F468" s="205" t="s">
        <v>563</v>
      </c>
      <c r="G468" s="206" t="s">
        <v>239</v>
      </c>
      <c r="H468" s="207">
        <v>227.721</v>
      </c>
      <c r="I468" s="208"/>
      <c r="J468" s="209">
        <f>ROUND(I468*H468,2)</f>
        <v>0</v>
      </c>
      <c r="K468" s="205" t="s">
        <v>160</v>
      </c>
      <c r="L468" s="46"/>
      <c r="M468" s="210" t="s">
        <v>19</v>
      </c>
      <c r="N468" s="211" t="s">
        <v>44</v>
      </c>
      <c r="O468" s="86"/>
      <c r="P468" s="212">
        <f>O468*H468</f>
        <v>0</v>
      </c>
      <c r="Q468" s="212">
        <v>0.00268</v>
      </c>
      <c r="R468" s="212">
        <f>Q468*H468</f>
        <v>0.61029228</v>
      </c>
      <c r="S468" s="212">
        <v>0</v>
      </c>
      <c r="T468" s="213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14" t="s">
        <v>154</v>
      </c>
      <c r="AT468" s="214" t="s">
        <v>150</v>
      </c>
      <c r="AU468" s="214" t="s">
        <v>83</v>
      </c>
      <c r="AY468" s="19" t="s">
        <v>148</v>
      </c>
      <c r="BE468" s="215">
        <f>IF(N468="základní",J468,0)</f>
        <v>0</v>
      </c>
      <c r="BF468" s="215">
        <f>IF(N468="snížená",J468,0)</f>
        <v>0</v>
      </c>
      <c r="BG468" s="215">
        <f>IF(N468="zákl. přenesená",J468,0)</f>
        <v>0</v>
      </c>
      <c r="BH468" s="215">
        <f>IF(N468="sníž. přenesená",J468,0)</f>
        <v>0</v>
      </c>
      <c r="BI468" s="215">
        <f>IF(N468="nulová",J468,0)</f>
        <v>0</v>
      </c>
      <c r="BJ468" s="19" t="s">
        <v>81</v>
      </c>
      <c r="BK468" s="215">
        <f>ROUND(I468*H468,2)</f>
        <v>0</v>
      </c>
      <c r="BL468" s="19" t="s">
        <v>154</v>
      </c>
      <c r="BM468" s="214" t="s">
        <v>564</v>
      </c>
    </row>
    <row r="469" spans="1:47" s="2" customFormat="1" ht="12">
      <c r="A469" s="40"/>
      <c r="B469" s="41"/>
      <c r="C469" s="42"/>
      <c r="D469" s="216" t="s">
        <v>156</v>
      </c>
      <c r="E469" s="42"/>
      <c r="F469" s="217" t="s">
        <v>565</v>
      </c>
      <c r="G469" s="42"/>
      <c r="H469" s="42"/>
      <c r="I469" s="218"/>
      <c r="J469" s="42"/>
      <c r="K469" s="42"/>
      <c r="L469" s="46"/>
      <c r="M469" s="219"/>
      <c r="N469" s="220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156</v>
      </c>
      <c r="AU469" s="19" t="s">
        <v>83</v>
      </c>
    </row>
    <row r="470" spans="1:47" s="2" customFormat="1" ht="12">
      <c r="A470" s="40"/>
      <c r="B470" s="41"/>
      <c r="C470" s="42"/>
      <c r="D470" s="216" t="s">
        <v>558</v>
      </c>
      <c r="E470" s="42"/>
      <c r="F470" s="274" t="s">
        <v>559</v>
      </c>
      <c r="G470" s="42"/>
      <c r="H470" s="42"/>
      <c r="I470" s="218"/>
      <c r="J470" s="42"/>
      <c r="K470" s="42"/>
      <c r="L470" s="46"/>
      <c r="M470" s="219"/>
      <c r="N470" s="220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558</v>
      </c>
      <c r="AU470" s="19" t="s">
        <v>83</v>
      </c>
    </row>
    <row r="471" spans="1:51" s="13" customFormat="1" ht="12">
      <c r="A471" s="13"/>
      <c r="B471" s="221"/>
      <c r="C471" s="222"/>
      <c r="D471" s="216" t="s">
        <v>163</v>
      </c>
      <c r="E471" s="223" t="s">
        <v>19</v>
      </c>
      <c r="F471" s="224" t="s">
        <v>566</v>
      </c>
      <c r="G471" s="222"/>
      <c r="H471" s="223" t="s">
        <v>19</v>
      </c>
      <c r="I471" s="225"/>
      <c r="J471" s="222"/>
      <c r="K471" s="222"/>
      <c r="L471" s="226"/>
      <c r="M471" s="227"/>
      <c r="N471" s="228"/>
      <c r="O471" s="228"/>
      <c r="P471" s="228"/>
      <c r="Q471" s="228"/>
      <c r="R471" s="228"/>
      <c r="S471" s="228"/>
      <c r="T471" s="22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0" t="s">
        <v>163</v>
      </c>
      <c r="AU471" s="230" t="s">
        <v>83</v>
      </c>
      <c r="AV471" s="13" t="s">
        <v>81</v>
      </c>
      <c r="AW471" s="13" t="s">
        <v>34</v>
      </c>
      <c r="AX471" s="13" t="s">
        <v>73</v>
      </c>
      <c r="AY471" s="230" t="s">
        <v>148</v>
      </c>
    </row>
    <row r="472" spans="1:51" s="14" customFormat="1" ht="12">
      <c r="A472" s="14"/>
      <c r="B472" s="231"/>
      <c r="C472" s="232"/>
      <c r="D472" s="216" t="s">
        <v>163</v>
      </c>
      <c r="E472" s="233" t="s">
        <v>19</v>
      </c>
      <c r="F472" s="234" t="s">
        <v>536</v>
      </c>
      <c r="G472" s="232"/>
      <c r="H472" s="235">
        <v>2.175</v>
      </c>
      <c r="I472" s="236"/>
      <c r="J472" s="232"/>
      <c r="K472" s="232"/>
      <c r="L472" s="237"/>
      <c r="M472" s="238"/>
      <c r="N472" s="239"/>
      <c r="O472" s="239"/>
      <c r="P472" s="239"/>
      <c r="Q472" s="239"/>
      <c r="R472" s="239"/>
      <c r="S472" s="239"/>
      <c r="T472" s="24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1" t="s">
        <v>163</v>
      </c>
      <c r="AU472" s="241" t="s">
        <v>83</v>
      </c>
      <c r="AV472" s="14" t="s">
        <v>83</v>
      </c>
      <c r="AW472" s="14" t="s">
        <v>34</v>
      </c>
      <c r="AX472" s="14" t="s">
        <v>73</v>
      </c>
      <c r="AY472" s="241" t="s">
        <v>148</v>
      </c>
    </row>
    <row r="473" spans="1:51" s="14" customFormat="1" ht="12">
      <c r="A473" s="14"/>
      <c r="B473" s="231"/>
      <c r="C473" s="232"/>
      <c r="D473" s="216" t="s">
        <v>163</v>
      </c>
      <c r="E473" s="233" t="s">
        <v>19</v>
      </c>
      <c r="F473" s="234" t="s">
        <v>537</v>
      </c>
      <c r="G473" s="232"/>
      <c r="H473" s="235">
        <v>11.832</v>
      </c>
      <c r="I473" s="236"/>
      <c r="J473" s="232"/>
      <c r="K473" s="232"/>
      <c r="L473" s="237"/>
      <c r="M473" s="238"/>
      <c r="N473" s="239"/>
      <c r="O473" s="239"/>
      <c r="P473" s="239"/>
      <c r="Q473" s="239"/>
      <c r="R473" s="239"/>
      <c r="S473" s="239"/>
      <c r="T473" s="240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1" t="s">
        <v>163</v>
      </c>
      <c r="AU473" s="241" t="s">
        <v>83</v>
      </c>
      <c r="AV473" s="14" t="s">
        <v>83</v>
      </c>
      <c r="AW473" s="14" t="s">
        <v>34</v>
      </c>
      <c r="AX473" s="14" t="s">
        <v>73</v>
      </c>
      <c r="AY473" s="241" t="s">
        <v>148</v>
      </c>
    </row>
    <row r="474" spans="1:51" s="14" customFormat="1" ht="12">
      <c r="A474" s="14"/>
      <c r="B474" s="231"/>
      <c r="C474" s="232"/>
      <c r="D474" s="216" t="s">
        <v>163</v>
      </c>
      <c r="E474" s="233" t="s">
        <v>19</v>
      </c>
      <c r="F474" s="234" t="s">
        <v>538</v>
      </c>
      <c r="G474" s="232"/>
      <c r="H474" s="235">
        <v>89.85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1" t="s">
        <v>163</v>
      </c>
      <c r="AU474" s="241" t="s">
        <v>83</v>
      </c>
      <c r="AV474" s="14" t="s">
        <v>83</v>
      </c>
      <c r="AW474" s="14" t="s">
        <v>34</v>
      </c>
      <c r="AX474" s="14" t="s">
        <v>73</v>
      </c>
      <c r="AY474" s="241" t="s">
        <v>148</v>
      </c>
    </row>
    <row r="475" spans="1:51" s="13" customFormat="1" ht="12">
      <c r="A475" s="13"/>
      <c r="B475" s="221"/>
      <c r="C475" s="222"/>
      <c r="D475" s="216" t="s">
        <v>163</v>
      </c>
      <c r="E475" s="223" t="s">
        <v>19</v>
      </c>
      <c r="F475" s="224" t="s">
        <v>567</v>
      </c>
      <c r="G475" s="222"/>
      <c r="H475" s="223" t="s">
        <v>19</v>
      </c>
      <c r="I475" s="225"/>
      <c r="J475" s="222"/>
      <c r="K475" s="222"/>
      <c r="L475" s="226"/>
      <c r="M475" s="227"/>
      <c r="N475" s="228"/>
      <c r="O475" s="228"/>
      <c r="P475" s="228"/>
      <c r="Q475" s="228"/>
      <c r="R475" s="228"/>
      <c r="S475" s="228"/>
      <c r="T475" s="22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0" t="s">
        <v>163</v>
      </c>
      <c r="AU475" s="230" t="s">
        <v>83</v>
      </c>
      <c r="AV475" s="13" t="s">
        <v>81</v>
      </c>
      <c r="AW475" s="13" t="s">
        <v>34</v>
      </c>
      <c r="AX475" s="13" t="s">
        <v>73</v>
      </c>
      <c r="AY475" s="230" t="s">
        <v>148</v>
      </c>
    </row>
    <row r="476" spans="1:51" s="14" customFormat="1" ht="12">
      <c r="A476" s="14"/>
      <c r="B476" s="231"/>
      <c r="C476" s="232"/>
      <c r="D476" s="216" t="s">
        <v>163</v>
      </c>
      <c r="E476" s="233" t="s">
        <v>19</v>
      </c>
      <c r="F476" s="234" t="s">
        <v>540</v>
      </c>
      <c r="G476" s="232"/>
      <c r="H476" s="235">
        <v>1.85</v>
      </c>
      <c r="I476" s="236"/>
      <c r="J476" s="232"/>
      <c r="K476" s="232"/>
      <c r="L476" s="237"/>
      <c r="M476" s="238"/>
      <c r="N476" s="239"/>
      <c r="O476" s="239"/>
      <c r="P476" s="239"/>
      <c r="Q476" s="239"/>
      <c r="R476" s="239"/>
      <c r="S476" s="239"/>
      <c r="T476" s="240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1" t="s">
        <v>163</v>
      </c>
      <c r="AU476" s="241" t="s">
        <v>83</v>
      </c>
      <c r="AV476" s="14" t="s">
        <v>83</v>
      </c>
      <c r="AW476" s="14" t="s">
        <v>34</v>
      </c>
      <c r="AX476" s="14" t="s">
        <v>73</v>
      </c>
      <c r="AY476" s="241" t="s">
        <v>148</v>
      </c>
    </row>
    <row r="477" spans="1:51" s="14" customFormat="1" ht="12">
      <c r="A477" s="14"/>
      <c r="B477" s="231"/>
      <c r="C477" s="232"/>
      <c r="D477" s="216" t="s">
        <v>163</v>
      </c>
      <c r="E477" s="233" t="s">
        <v>19</v>
      </c>
      <c r="F477" s="234" t="s">
        <v>541</v>
      </c>
      <c r="G477" s="232"/>
      <c r="H477" s="235">
        <v>6.525</v>
      </c>
      <c r="I477" s="236"/>
      <c r="J477" s="232"/>
      <c r="K477" s="232"/>
      <c r="L477" s="237"/>
      <c r="M477" s="238"/>
      <c r="N477" s="239"/>
      <c r="O477" s="239"/>
      <c r="P477" s="239"/>
      <c r="Q477" s="239"/>
      <c r="R477" s="239"/>
      <c r="S477" s="239"/>
      <c r="T477" s="24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1" t="s">
        <v>163</v>
      </c>
      <c r="AU477" s="241" t="s">
        <v>83</v>
      </c>
      <c r="AV477" s="14" t="s">
        <v>83</v>
      </c>
      <c r="AW477" s="14" t="s">
        <v>34</v>
      </c>
      <c r="AX477" s="14" t="s">
        <v>73</v>
      </c>
      <c r="AY477" s="241" t="s">
        <v>148</v>
      </c>
    </row>
    <row r="478" spans="1:51" s="14" customFormat="1" ht="12">
      <c r="A478" s="14"/>
      <c r="B478" s="231"/>
      <c r="C478" s="232"/>
      <c r="D478" s="216" t="s">
        <v>163</v>
      </c>
      <c r="E478" s="233" t="s">
        <v>19</v>
      </c>
      <c r="F478" s="234" t="s">
        <v>542</v>
      </c>
      <c r="G478" s="232"/>
      <c r="H478" s="235">
        <v>37.665</v>
      </c>
      <c r="I478" s="236"/>
      <c r="J478" s="232"/>
      <c r="K478" s="232"/>
      <c r="L478" s="237"/>
      <c r="M478" s="238"/>
      <c r="N478" s="239"/>
      <c r="O478" s="239"/>
      <c r="P478" s="239"/>
      <c r="Q478" s="239"/>
      <c r="R478" s="239"/>
      <c r="S478" s="239"/>
      <c r="T478" s="24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1" t="s">
        <v>163</v>
      </c>
      <c r="AU478" s="241" t="s">
        <v>83</v>
      </c>
      <c r="AV478" s="14" t="s">
        <v>83</v>
      </c>
      <c r="AW478" s="14" t="s">
        <v>34</v>
      </c>
      <c r="AX478" s="14" t="s">
        <v>73</v>
      </c>
      <c r="AY478" s="241" t="s">
        <v>148</v>
      </c>
    </row>
    <row r="479" spans="1:51" s="13" customFormat="1" ht="12">
      <c r="A479" s="13"/>
      <c r="B479" s="221"/>
      <c r="C479" s="222"/>
      <c r="D479" s="216" t="s">
        <v>163</v>
      </c>
      <c r="E479" s="223" t="s">
        <v>19</v>
      </c>
      <c r="F479" s="224" t="s">
        <v>568</v>
      </c>
      <c r="G479" s="222"/>
      <c r="H479" s="223" t="s">
        <v>19</v>
      </c>
      <c r="I479" s="225"/>
      <c r="J479" s="222"/>
      <c r="K479" s="222"/>
      <c r="L479" s="226"/>
      <c r="M479" s="227"/>
      <c r="N479" s="228"/>
      <c r="O479" s="228"/>
      <c r="P479" s="228"/>
      <c r="Q479" s="228"/>
      <c r="R479" s="228"/>
      <c r="S479" s="228"/>
      <c r="T479" s="22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0" t="s">
        <v>163</v>
      </c>
      <c r="AU479" s="230" t="s">
        <v>83</v>
      </c>
      <c r="AV479" s="13" t="s">
        <v>81</v>
      </c>
      <c r="AW479" s="13" t="s">
        <v>34</v>
      </c>
      <c r="AX479" s="13" t="s">
        <v>73</v>
      </c>
      <c r="AY479" s="230" t="s">
        <v>148</v>
      </c>
    </row>
    <row r="480" spans="1:51" s="14" customFormat="1" ht="12">
      <c r="A480" s="14"/>
      <c r="B480" s="231"/>
      <c r="C480" s="232"/>
      <c r="D480" s="216" t="s">
        <v>163</v>
      </c>
      <c r="E480" s="233" t="s">
        <v>19</v>
      </c>
      <c r="F480" s="234" t="s">
        <v>351</v>
      </c>
      <c r="G480" s="232"/>
      <c r="H480" s="235">
        <v>77.824</v>
      </c>
      <c r="I480" s="236"/>
      <c r="J480" s="232"/>
      <c r="K480" s="232"/>
      <c r="L480" s="237"/>
      <c r="M480" s="238"/>
      <c r="N480" s="239"/>
      <c r="O480" s="239"/>
      <c r="P480" s="239"/>
      <c r="Q480" s="239"/>
      <c r="R480" s="239"/>
      <c r="S480" s="239"/>
      <c r="T480" s="24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1" t="s">
        <v>163</v>
      </c>
      <c r="AU480" s="241" t="s">
        <v>83</v>
      </c>
      <c r="AV480" s="14" t="s">
        <v>83</v>
      </c>
      <c r="AW480" s="14" t="s">
        <v>34</v>
      </c>
      <c r="AX480" s="14" t="s">
        <v>73</v>
      </c>
      <c r="AY480" s="241" t="s">
        <v>148</v>
      </c>
    </row>
    <row r="481" spans="1:51" s="16" customFormat="1" ht="12">
      <c r="A481" s="16"/>
      <c r="B481" s="253"/>
      <c r="C481" s="254"/>
      <c r="D481" s="216" t="s">
        <v>163</v>
      </c>
      <c r="E481" s="255" t="s">
        <v>19</v>
      </c>
      <c r="F481" s="256" t="s">
        <v>174</v>
      </c>
      <c r="G481" s="254"/>
      <c r="H481" s="257">
        <v>227.721</v>
      </c>
      <c r="I481" s="258"/>
      <c r="J481" s="254"/>
      <c r="K481" s="254"/>
      <c r="L481" s="259"/>
      <c r="M481" s="260"/>
      <c r="N481" s="261"/>
      <c r="O481" s="261"/>
      <c r="P481" s="261"/>
      <c r="Q481" s="261"/>
      <c r="R481" s="261"/>
      <c r="S481" s="261"/>
      <c r="T481" s="262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T481" s="263" t="s">
        <v>163</v>
      </c>
      <c r="AU481" s="263" t="s">
        <v>83</v>
      </c>
      <c r="AV481" s="16" t="s">
        <v>154</v>
      </c>
      <c r="AW481" s="16" t="s">
        <v>34</v>
      </c>
      <c r="AX481" s="16" t="s">
        <v>81</v>
      </c>
      <c r="AY481" s="263" t="s">
        <v>148</v>
      </c>
    </row>
    <row r="482" spans="1:65" s="2" customFormat="1" ht="16.5" customHeight="1">
      <c r="A482" s="40"/>
      <c r="B482" s="41"/>
      <c r="C482" s="203" t="s">
        <v>569</v>
      </c>
      <c r="D482" s="203" t="s">
        <v>150</v>
      </c>
      <c r="E482" s="204" t="s">
        <v>570</v>
      </c>
      <c r="F482" s="205" t="s">
        <v>571</v>
      </c>
      <c r="G482" s="206" t="s">
        <v>239</v>
      </c>
      <c r="H482" s="207">
        <v>134.3</v>
      </c>
      <c r="I482" s="208"/>
      <c r="J482" s="209">
        <f>ROUND(I482*H482,2)</f>
        <v>0</v>
      </c>
      <c r="K482" s="205" t="s">
        <v>160</v>
      </c>
      <c r="L482" s="46"/>
      <c r="M482" s="210" t="s">
        <v>19</v>
      </c>
      <c r="N482" s="211" t="s">
        <v>44</v>
      </c>
      <c r="O482" s="86"/>
      <c r="P482" s="212">
        <f>O482*H482</f>
        <v>0</v>
      </c>
      <c r="Q482" s="212">
        <v>0.00628</v>
      </c>
      <c r="R482" s="212">
        <f>Q482*H482</f>
        <v>0.843404</v>
      </c>
      <c r="S482" s="212">
        <v>0</v>
      </c>
      <c r="T482" s="213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4" t="s">
        <v>154</v>
      </c>
      <c r="AT482" s="214" t="s">
        <v>150</v>
      </c>
      <c r="AU482" s="214" t="s">
        <v>83</v>
      </c>
      <c r="AY482" s="19" t="s">
        <v>148</v>
      </c>
      <c r="BE482" s="215">
        <f>IF(N482="základní",J482,0)</f>
        <v>0</v>
      </c>
      <c r="BF482" s="215">
        <f>IF(N482="snížená",J482,0)</f>
        <v>0</v>
      </c>
      <c r="BG482" s="215">
        <f>IF(N482="zákl. přenesená",J482,0)</f>
        <v>0</v>
      </c>
      <c r="BH482" s="215">
        <f>IF(N482="sníž. přenesená",J482,0)</f>
        <v>0</v>
      </c>
      <c r="BI482" s="215">
        <f>IF(N482="nulová",J482,0)</f>
        <v>0</v>
      </c>
      <c r="BJ482" s="19" t="s">
        <v>81</v>
      </c>
      <c r="BK482" s="215">
        <f>ROUND(I482*H482,2)</f>
        <v>0</v>
      </c>
      <c r="BL482" s="19" t="s">
        <v>154</v>
      </c>
      <c r="BM482" s="214" t="s">
        <v>572</v>
      </c>
    </row>
    <row r="483" spans="1:47" s="2" customFormat="1" ht="12">
      <c r="A483" s="40"/>
      <c r="B483" s="41"/>
      <c r="C483" s="42"/>
      <c r="D483" s="216" t="s">
        <v>156</v>
      </c>
      <c r="E483" s="42"/>
      <c r="F483" s="217" t="s">
        <v>573</v>
      </c>
      <c r="G483" s="42"/>
      <c r="H483" s="42"/>
      <c r="I483" s="218"/>
      <c r="J483" s="42"/>
      <c r="K483" s="42"/>
      <c r="L483" s="46"/>
      <c r="M483" s="219"/>
      <c r="N483" s="220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156</v>
      </c>
      <c r="AU483" s="19" t="s">
        <v>83</v>
      </c>
    </row>
    <row r="484" spans="1:51" s="13" customFormat="1" ht="12">
      <c r="A484" s="13"/>
      <c r="B484" s="221"/>
      <c r="C484" s="222"/>
      <c r="D484" s="216" t="s">
        <v>163</v>
      </c>
      <c r="E484" s="223" t="s">
        <v>19</v>
      </c>
      <c r="F484" s="224" t="s">
        <v>372</v>
      </c>
      <c r="G484" s="222"/>
      <c r="H484" s="223" t="s">
        <v>19</v>
      </c>
      <c r="I484" s="225"/>
      <c r="J484" s="222"/>
      <c r="K484" s="222"/>
      <c r="L484" s="226"/>
      <c r="M484" s="227"/>
      <c r="N484" s="228"/>
      <c r="O484" s="228"/>
      <c r="P484" s="228"/>
      <c r="Q484" s="228"/>
      <c r="R484" s="228"/>
      <c r="S484" s="228"/>
      <c r="T484" s="229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0" t="s">
        <v>163</v>
      </c>
      <c r="AU484" s="230" t="s">
        <v>83</v>
      </c>
      <c r="AV484" s="13" t="s">
        <v>81</v>
      </c>
      <c r="AW484" s="13" t="s">
        <v>34</v>
      </c>
      <c r="AX484" s="13" t="s">
        <v>73</v>
      </c>
      <c r="AY484" s="230" t="s">
        <v>148</v>
      </c>
    </row>
    <row r="485" spans="1:51" s="14" customFormat="1" ht="12">
      <c r="A485" s="14"/>
      <c r="B485" s="231"/>
      <c r="C485" s="232"/>
      <c r="D485" s="216" t="s">
        <v>163</v>
      </c>
      <c r="E485" s="233" t="s">
        <v>19</v>
      </c>
      <c r="F485" s="234" t="s">
        <v>344</v>
      </c>
      <c r="G485" s="232"/>
      <c r="H485" s="235">
        <v>124.8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40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1" t="s">
        <v>163</v>
      </c>
      <c r="AU485" s="241" t="s">
        <v>83</v>
      </c>
      <c r="AV485" s="14" t="s">
        <v>83</v>
      </c>
      <c r="AW485" s="14" t="s">
        <v>34</v>
      </c>
      <c r="AX485" s="14" t="s">
        <v>73</v>
      </c>
      <c r="AY485" s="241" t="s">
        <v>148</v>
      </c>
    </row>
    <row r="486" spans="1:51" s="14" customFormat="1" ht="12">
      <c r="A486" s="14"/>
      <c r="B486" s="231"/>
      <c r="C486" s="232"/>
      <c r="D486" s="216" t="s">
        <v>163</v>
      </c>
      <c r="E486" s="233" t="s">
        <v>19</v>
      </c>
      <c r="F486" s="234" t="s">
        <v>574</v>
      </c>
      <c r="G486" s="232"/>
      <c r="H486" s="235">
        <v>1</v>
      </c>
      <c r="I486" s="236"/>
      <c r="J486" s="232"/>
      <c r="K486" s="232"/>
      <c r="L486" s="237"/>
      <c r="M486" s="238"/>
      <c r="N486" s="239"/>
      <c r="O486" s="239"/>
      <c r="P486" s="239"/>
      <c r="Q486" s="239"/>
      <c r="R486" s="239"/>
      <c r="S486" s="239"/>
      <c r="T486" s="24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1" t="s">
        <v>163</v>
      </c>
      <c r="AU486" s="241" t="s">
        <v>83</v>
      </c>
      <c r="AV486" s="14" t="s">
        <v>83</v>
      </c>
      <c r="AW486" s="14" t="s">
        <v>34</v>
      </c>
      <c r="AX486" s="14" t="s">
        <v>73</v>
      </c>
      <c r="AY486" s="241" t="s">
        <v>148</v>
      </c>
    </row>
    <row r="487" spans="1:51" s="13" customFormat="1" ht="12">
      <c r="A487" s="13"/>
      <c r="B487" s="221"/>
      <c r="C487" s="222"/>
      <c r="D487" s="216" t="s">
        <v>163</v>
      </c>
      <c r="E487" s="223" t="s">
        <v>19</v>
      </c>
      <c r="F487" s="224" t="s">
        <v>373</v>
      </c>
      <c r="G487" s="222"/>
      <c r="H487" s="223" t="s">
        <v>19</v>
      </c>
      <c r="I487" s="225"/>
      <c r="J487" s="222"/>
      <c r="K487" s="222"/>
      <c r="L487" s="226"/>
      <c r="M487" s="227"/>
      <c r="N487" s="228"/>
      <c r="O487" s="228"/>
      <c r="P487" s="228"/>
      <c r="Q487" s="228"/>
      <c r="R487" s="228"/>
      <c r="S487" s="228"/>
      <c r="T487" s="22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0" t="s">
        <v>163</v>
      </c>
      <c r="AU487" s="230" t="s">
        <v>83</v>
      </c>
      <c r="AV487" s="13" t="s">
        <v>81</v>
      </c>
      <c r="AW487" s="13" t="s">
        <v>34</v>
      </c>
      <c r="AX487" s="13" t="s">
        <v>73</v>
      </c>
      <c r="AY487" s="230" t="s">
        <v>148</v>
      </c>
    </row>
    <row r="488" spans="1:51" s="14" customFormat="1" ht="12">
      <c r="A488" s="14"/>
      <c r="B488" s="231"/>
      <c r="C488" s="232"/>
      <c r="D488" s="216" t="s">
        <v>163</v>
      </c>
      <c r="E488" s="233" t="s">
        <v>19</v>
      </c>
      <c r="F488" s="234" t="s">
        <v>374</v>
      </c>
      <c r="G488" s="232"/>
      <c r="H488" s="235">
        <v>8.5</v>
      </c>
      <c r="I488" s="236"/>
      <c r="J488" s="232"/>
      <c r="K488" s="232"/>
      <c r="L488" s="237"/>
      <c r="M488" s="238"/>
      <c r="N488" s="239"/>
      <c r="O488" s="239"/>
      <c r="P488" s="239"/>
      <c r="Q488" s="239"/>
      <c r="R488" s="239"/>
      <c r="S488" s="239"/>
      <c r="T488" s="24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1" t="s">
        <v>163</v>
      </c>
      <c r="AU488" s="241" t="s">
        <v>83</v>
      </c>
      <c r="AV488" s="14" t="s">
        <v>83</v>
      </c>
      <c r="AW488" s="14" t="s">
        <v>34</v>
      </c>
      <c r="AX488" s="14" t="s">
        <v>73</v>
      </c>
      <c r="AY488" s="241" t="s">
        <v>148</v>
      </c>
    </row>
    <row r="489" spans="1:51" s="16" customFormat="1" ht="12">
      <c r="A489" s="16"/>
      <c r="B489" s="253"/>
      <c r="C489" s="254"/>
      <c r="D489" s="216" t="s">
        <v>163</v>
      </c>
      <c r="E489" s="255" t="s">
        <v>19</v>
      </c>
      <c r="F489" s="256" t="s">
        <v>174</v>
      </c>
      <c r="G489" s="254"/>
      <c r="H489" s="257">
        <v>134.3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T489" s="263" t="s">
        <v>163</v>
      </c>
      <c r="AU489" s="263" t="s">
        <v>83</v>
      </c>
      <c r="AV489" s="16" t="s">
        <v>154</v>
      </c>
      <c r="AW489" s="16" t="s">
        <v>34</v>
      </c>
      <c r="AX489" s="16" t="s">
        <v>81</v>
      </c>
      <c r="AY489" s="263" t="s">
        <v>148</v>
      </c>
    </row>
    <row r="490" spans="1:65" s="2" customFormat="1" ht="16.5" customHeight="1">
      <c r="A490" s="40"/>
      <c r="B490" s="41"/>
      <c r="C490" s="203" t="s">
        <v>575</v>
      </c>
      <c r="D490" s="203" t="s">
        <v>150</v>
      </c>
      <c r="E490" s="204" t="s">
        <v>576</v>
      </c>
      <c r="F490" s="205" t="s">
        <v>577</v>
      </c>
      <c r="G490" s="206" t="s">
        <v>239</v>
      </c>
      <c r="H490" s="207">
        <v>111.92</v>
      </c>
      <c r="I490" s="208"/>
      <c r="J490" s="209">
        <f>ROUND(I490*H490,2)</f>
        <v>0</v>
      </c>
      <c r="K490" s="205" t="s">
        <v>19</v>
      </c>
      <c r="L490" s="46"/>
      <c r="M490" s="210" t="s">
        <v>19</v>
      </c>
      <c r="N490" s="211" t="s">
        <v>44</v>
      </c>
      <c r="O490" s="86"/>
      <c r="P490" s="212">
        <f>O490*H490</f>
        <v>0</v>
      </c>
      <c r="Q490" s="212">
        <v>0.00438</v>
      </c>
      <c r="R490" s="212">
        <f>Q490*H490</f>
        <v>0.4902096</v>
      </c>
      <c r="S490" s="212">
        <v>0</v>
      </c>
      <c r="T490" s="213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14" t="s">
        <v>154</v>
      </c>
      <c r="AT490" s="214" t="s">
        <v>150</v>
      </c>
      <c r="AU490" s="214" t="s">
        <v>83</v>
      </c>
      <c r="AY490" s="19" t="s">
        <v>148</v>
      </c>
      <c r="BE490" s="215">
        <f>IF(N490="základní",J490,0)</f>
        <v>0</v>
      </c>
      <c r="BF490" s="215">
        <f>IF(N490="snížená",J490,0)</f>
        <v>0</v>
      </c>
      <c r="BG490" s="215">
        <f>IF(N490="zákl. přenesená",J490,0)</f>
        <v>0</v>
      </c>
      <c r="BH490" s="215">
        <f>IF(N490="sníž. přenesená",J490,0)</f>
        <v>0</v>
      </c>
      <c r="BI490" s="215">
        <f>IF(N490="nulová",J490,0)</f>
        <v>0</v>
      </c>
      <c r="BJ490" s="19" t="s">
        <v>81</v>
      </c>
      <c r="BK490" s="215">
        <f>ROUND(I490*H490,2)</f>
        <v>0</v>
      </c>
      <c r="BL490" s="19" t="s">
        <v>154</v>
      </c>
      <c r="BM490" s="214" t="s">
        <v>578</v>
      </c>
    </row>
    <row r="491" spans="1:47" s="2" customFormat="1" ht="12">
      <c r="A491" s="40"/>
      <c r="B491" s="41"/>
      <c r="C491" s="42"/>
      <c r="D491" s="216" t="s">
        <v>156</v>
      </c>
      <c r="E491" s="42"/>
      <c r="F491" s="217" t="s">
        <v>579</v>
      </c>
      <c r="G491" s="42"/>
      <c r="H491" s="42"/>
      <c r="I491" s="218"/>
      <c r="J491" s="42"/>
      <c r="K491" s="42"/>
      <c r="L491" s="46"/>
      <c r="M491" s="219"/>
      <c r="N491" s="220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156</v>
      </c>
      <c r="AU491" s="19" t="s">
        <v>83</v>
      </c>
    </row>
    <row r="492" spans="1:51" s="14" customFormat="1" ht="12">
      <c r="A492" s="14"/>
      <c r="B492" s="231"/>
      <c r="C492" s="232"/>
      <c r="D492" s="216" t="s">
        <v>163</v>
      </c>
      <c r="E492" s="233" t="s">
        <v>19</v>
      </c>
      <c r="F492" s="234" t="s">
        <v>580</v>
      </c>
      <c r="G492" s="232"/>
      <c r="H492" s="235">
        <v>70</v>
      </c>
      <c r="I492" s="236"/>
      <c r="J492" s="232"/>
      <c r="K492" s="232"/>
      <c r="L492" s="237"/>
      <c r="M492" s="238"/>
      <c r="N492" s="239"/>
      <c r="O492" s="239"/>
      <c r="P492" s="239"/>
      <c r="Q492" s="239"/>
      <c r="R492" s="239"/>
      <c r="S492" s="239"/>
      <c r="T492" s="24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41" t="s">
        <v>163</v>
      </c>
      <c r="AU492" s="241" t="s">
        <v>83</v>
      </c>
      <c r="AV492" s="14" t="s">
        <v>83</v>
      </c>
      <c r="AW492" s="14" t="s">
        <v>34</v>
      </c>
      <c r="AX492" s="14" t="s">
        <v>73</v>
      </c>
      <c r="AY492" s="241" t="s">
        <v>148</v>
      </c>
    </row>
    <row r="493" spans="1:51" s="13" customFormat="1" ht="12">
      <c r="A493" s="13"/>
      <c r="B493" s="221"/>
      <c r="C493" s="222"/>
      <c r="D493" s="216" t="s">
        <v>163</v>
      </c>
      <c r="E493" s="223" t="s">
        <v>19</v>
      </c>
      <c r="F493" s="224" t="s">
        <v>581</v>
      </c>
      <c r="G493" s="222"/>
      <c r="H493" s="223" t="s">
        <v>19</v>
      </c>
      <c r="I493" s="225"/>
      <c r="J493" s="222"/>
      <c r="K493" s="222"/>
      <c r="L493" s="226"/>
      <c r="M493" s="227"/>
      <c r="N493" s="228"/>
      <c r="O493" s="228"/>
      <c r="P493" s="228"/>
      <c r="Q493" s="228"/>
      <c r="R493" s="228"/>
      <c r="S493" s="228"/>
      <c r="T493" s="22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0" t="s">
        <v>163</v>
      </c>
      <c r="AU493" s="230" t="s">
        <v>83</v>
      </c>
      <c r="AV493" s="13" t="s">
        <v>81</v>
      </c>
      <c r="AW493" s="13" t="s">
        <v>34</v>
      </c>
      <c r="AX493" s="13" t="s">
        <v>73</v>
      </c>
      <c r="AY493" s="230" t="s">
        <v>148</v>
      </c>
    </row>
    <row r="494" spans="1:51" s="14" customFormat="1" ht="12">
      <c r="A494" s="14"/>
      <c r="B494" s="231"/>
      <c r="C494" s="232"/>
      <c r="D494" s="216" t="s">
        <v>163</v>
      </c>
      <c r="E494" s="233" t="s">
        <v>19</v>
      </c>
      <c r="F494" s="234" t="s">
        <v>582</v>
      </c>
      <c r="G494" s="232"/>
      <c r="H494" s="235">
        <v>41.92</v>
      </c>
      <c r="I494" s="236"/>
      <c r="J494" s="232"/>
      <c r="K494" s="232"/>
      <c r="L494" s="237"/>
      <c r="M494" s="238"/>
      <c r="N494" s="239"/>
      <c r="O494" s="239"/>
      <c r="P494" s="239"/>
      <c r="Q494" s="239"/>
      <c r="R494" s="239"/>
      <c r="S494" s="239"/>
      <c r="T494" s="240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1" t="s">
        <v>163</v>
      </c>
      <c r="AU494" s="241" t="s">
        <v>83</v>
      </c>
      <c r="AV494" s="14" t="s">
        <v>83</v>
      </c>
      <c r="AW494" s="14" t="s">
        <v>34</v>
      </c>
      <c r="AX494" s="14" t="s">
        <v>73</v>
      </c>
      <c r="AY494" s="241" t="s">
        <v>148</v>
      </c>
    </row>
    <row r="495" spans="1:51" s="16" customFormat="1" ht="12">
      <c r="A495" s="16"/>
      <c r="B495" s="253"/>
      <c r="C495" s="254"/>
      <c r="D495" s="216" t="s">
        <v>163</v>
      </c>
      <c r="E495" s="255" t="s">
        <v>19</v>
      </c>
      <c r="F495" s="256" t="s">
        <v>174</v>
      </c>
      <c r="G495" s="254"/>
      <c r="H495" s="257">
        <v>111.92</v>
      </c>
      <c r="I495" s="258"/>
      <c r="J495" s="254"/>
      <c r="K495" s="254"/>
      <c r="L495" s="259"/>
      <c r="M495" s="260"/>
      <c r="N495" s="261"/>
      <c r="O495" s="261"/>
      <c r="P495" s="261"/>
      <c r="Q495" s="261"/>
      <c r="R495" s="261"/>
      <c r="S495" s="261"/>
      <c r="T495" s="262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T495" s="263" t="s">
        <v>163</v>
      </c>
      <c r="AU495" s="263" t="s">
        <v>83</v>
      </c>
      <c r="AV495" s="16" t="s">
        <v>154</v>
      </c>
      <c r="AW495" s="16" t="s">
        <v>34</v>
      </c>
      <c r="AX495" s="16" t="s">
        <v>81</v>
      </c>
      <c r="AY495" s="263" t="s">
        <v>148</v>
      </c>
    </row>
    <row r="496" spans="1:65" s="2" customFormat="1" ht="16.5" customHeight="1">
      <c r="A496" s="40"/>
      <c r="B496" s="41"/>
      <c r="C496" s="203" t="s">
        <v>583</v>
      </c>
      <c r="D496" s="203" t="s">
        <v>150</v>
      </c>
      <c r="E496" s="204" t="s">
        <v>584</v>
      </c>
      <c r="F496" s="205" t="s">
        <v>585</v>
      </c>
      <c r="G496" s="206" t="s">
        <v>586</v>
      </c>
      <c r="H496" s="207">
        <v>155.45</v>
      </c>
      <c r="I496" s="208"/>
      <c r="J496" s="209">
        <f>ROUND(I496*H496,2)</f>
        <v>0</v>
      </c>
      <c r="K496" s="205" t="s">
        <v>160</v>
      </c>
      <c r="L496" s="46"/>
      <c r="M496" s="210" t="s">
        <v>19</v>
      </c>
      <c r="N496" s="211" t="s">
        <v>44</v>
      </c>
      <c r="O496" s="86"/>
      <c r="P496" s="212">
        <f>O496*H496</f>
        <v>0</v>
      </c>
      <c r="Q496" s="212">
        <v>0</v>
      </c>
      <c r="R496" s="212">
        <f>Q496*H496</f>
        <v>0</v>
      </c>
      <c r="S496" s="212">
        <v>0</v>
      </c>
      <c r="T496" s="213">
        <f>S496*H496</f>
        <v>0</v>
      </c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R496" s="214" t="s">
        <v>154</v>
      </c>
      <c r="AT496" s="214" t="s">
        <v>150</v>
      </c>
      <c r="AU496" s="214" t="s">
        <v>83</v>
      </c>
      <c r="AY496" s="19" t="s">
        <v>148</v>
      </c>
      <c r="BE496" s="215">
        <f>IF(N496="základní",J496,0)</f>
        <v>0</v>
      </c>
      <c r="BF496" s="215">
        <f>IF(N496="snížená",J496,0)</f>
        <v>0</v>
      </c>
      <c r="BG496" s="215">
        <f>IF(N496="zákl. přenesená",J496,0)</f>
        <v>0</v>
      </c>
      <c r="BH496" s="215">
        <f>IF(N496="sníž. přenesená",J496,0)</f>
        <v>0</v>
      </c>
      <c r="BI496" s="215">
        <f>IF(N496="nulová",J496,0)</f>
        <v>0</v>
      </c>
      <c r="BJ496" s="19" t="s">
        <v>81</v>
      </c>
      <c r="BK496" s="215">
        <f>ROUND(I496*H496,2)</f>
        <v>0</v>
      </c>
      <c r="BL496" s="19" t="s">
        <v>154</v>
      </c>
      <c r="BM496" s="214" t="s">
        <v>587</v>
      </c>
    </row>
    <row r="497" spans="1:47" s="2" customFormat="1" ht="12">
      <c r="A497" s="40"/>
      <c r="B497" s="41"/>
      <c r="C497" s="42"/>
      <c r="D497" s="216" t="s">
        <v>156</v>
      </c>
      <c r="E497" s="42"/>
      <c r="F497" s="217" t="s">
        <v>588</v>
      </c>
      <c r="G497" s="42"/>
      <c r="H497" s="42"/>
      <c r="I497" s="218"/>
      <c r="J497" s="42"/>
      <c r="K497" s="42"/>
      <c r="L497" s="46"/>
      <c r="M497" s="219"/>
      <c r="N497" s="220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156</v>
      </c>
      <c r="AU497" s="19" t="s">
        <v>83</v>
      </c>
    </row>
    <row r="498" spans="1:51" s="13" customFormat="1" ht="12">
      <c r="A498" s="13"/>
      <c r="B498" s="221"/>
      <c r="C498" s="222"/>
      <c r="D498" s="216" t="s">
        <v>163</v>
      </c>
      <c r="E498" s="223" t="s">
        <v>19</v>
      </c>
      <c r="F498" s="224" t="s">
        <v>567</v>
      </c>
      <c r="G498" s="222"/>
      <c r="H498" s="223" t="s">
        <v>19</v>
      </c>
      <c r="I498" s="225"/>
      <c r="J498" s="222"/>
      <c r="K498" s="222"/>
      <c r="L498" s="226"/>
      <c r="M498" s="227"/>
      <c r="N498" s="228"/>
      <c r="O498" s="228"/>
      <c r="P498" s="228"/>
      <c r="Q498" s="228"/>
      <c r="R498" s="228"/>
      <c r="S498" s="228"/>
      <c r="T498" s="22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0" t="s">
        <v>163</v>
      </c>
      <c r="AU498" s="230" t="s">
        <v>83</v>
      </c>
      <c r="AV498" s="13" t="s">
        <v>81</v>
      </c>
      <c r="AW498" s="13" t="s">
        <v>34</v>
      </c>
      <c r="AX498" s="13" t="s">
        <v>73</v>
      </c>
      <c r="AY498" s="230" t="s">
        <v>148</v>
      </c>
    </row>
    <row r="499" spans="1:51" s="14" customFormat="1" ht="12">
      <c r="A499" s="14"/>
      <c r="B499" s="231"/>
      <c r="C499" s="232"/>
      <c r="D499" s="216" t="s">
        <v>163</v>
      </c>
      <c r="E499" s="233" t="s">
        <v>19</v>
      </c>
      <c r="F499" s="234" t="s">
        <v>589</v>
      </c>
      <c r="G499" s="232"/>
      <c r="H499" s="235">
        <v>7.4</v>
      </c>
      <c r="I499" s="236"/>
      <c r="J499" s="232"/>
      <c r="K499" s="232"/>
      <c r="L499" s="237"/>
      <c r="M499" s="238"/>
      <c r="N499" s="239"/>
      <c r="O499" s="239"/>
      <c r="P499" s="239"/>
      <c r="Q499" s="239"/>
      <c r="R499" s="239"/>
      <c r="S499" s="239"/>
      <c r="T499" s="24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1" t="s">
        <v>163</v>
      </c>
      <c r="AU499" s="241" t="s">
        <v>83</v>
      </c>
      <c r="AV499" s="14" t="s">
        <v>83</v>
      </c>
      <c r="AW499" s="14" t="s">
        <v>34</v>
      </c>
      <c r="AX499" s="14" t="s">
        <v>73</v>
      </c>
      <c r="AY499" s="241" t="s">
        <v>148</v>
      </c>
    </row>
    <row r="500" spans="1:51" s="14" customFormat="1" ht="12">
      <c r="A500" s="14"/>
      <c r="B500" s="231"/>
      <c r="C500" s="232"/>
      <c r="D500" s="216" t="s">
        <v>163</v>
      </c>
      <c r="E500" s="233" t="s">
        <v>19</v>
      </c>
      <c r="F500" s="234" t="s">
        <v>590</v>
      </c>
      <c r="G500" s="232"/>
      <c r="H500" s="235">
        <v>22.5</v>
      </c>
      <c r="I500" s="236"/>
      <c r="J500" s="232"/>
      <c r="K500" s="232"/>
      <c r="L500" s="237"/>
      <c r="M500" s="238"/>
      <c r="N500" s="239"/>
      <c r="O500" s="239"/>
      <c r="P500" s="239"/>
      <c r="Q500" s="239"/>
      <c r="R500" s="239"/>
      <c r="S500" s="239"/>
      <c r="T500" s="240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1" t="s">
        <v>163</v>
      </c>
      <c r="AU500" s="241" t="s">
        <v>83</v>
      </c>
      <c r="AV500" s="14" t="s">
        <v>83</v>
      </c>
      <c r="AW500" s="14" t="s">
        <v>34</v>
      </c>
      <c r="AX500" s="14" t="s">
        <v>73</v>
      </c>
      <c r="AY500" s="241" t="s">
        <v>148</v>
      </c>
    </row>
    <row r="501" spans="1:51" s="14" customFormat="1" ht="12">
      <c r="A501" s="14"/>
      <c r="B501" s="231"/>
      <c r="C501" s="232"/>
      <c r="D501" s="216" t="s">
        <v>163</v>
      </c>
      <c r="E501" s="233" t="s">
        <v>19</v>
      </c>
      <c r="F501" s="234" t="s">
        <v>591</v>
      </c>
      <c r="G501" s="232"/>
      <c r="H501" s="235">
        <v>125.55</v>
      </c>
      <c r="I501" s="236"/>
      <c r="J501" s="232"/>
      <c r="K501" s="232"/>
      <c r="L501" s="237"/>
      <c r="M501" s="238"/>
      <c r="N501" s="239"/>
      <c r="O501" s="239"/>
      <c r="P501" s="239"/>
      <c r="Q501" s="239"/>
      <c r="R501" s="239"/>
      <c r="S501" s="239"/>
      <c r="T501" s="24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1" t="s">
        <v>163</v>
      </c>
      <c r="AU501" s="241" t="s">
        <v>83</v>
      </c>
      <c r="AV501" s="14" t="s">
        <v>83</v>
      </c>
      <c r="AW501" s="14" t="s">
        <v>34</v>
      </c>
      <c r="AX501" s="14" t="s">
        <v>73</v>
      </c>
      <c r="AY501" s="241" t="s">
        <v>148</v>
      </c>
    </row>
    <row r="502" spans="1:51" s="16" customFormat="1" ht="12">
      <c r="A502" s="16"/>
      <c r="B502" s="253"/>
      <c r="C502" s="254"/>
      <c r="D502" s="216" t="s">
        <v>163</v>
      </c>
      <c r="E502" s="255" t="s">
        <v>19</v>
      </c>
      <c r="F502" s="256" t="s">
        <v>174</v>
      </c>
      <c r="G502" s="254"/>
      <c r="H502" s="257">
        <v>155.45</v>
      </c>
      <c r="I502" s="258"/>
      <c r="J502" s="254"/>
      <c r="K502" s="254"/>
      <c r="L502" s="259"/>
      <c r="M502" s="260"/>
      <c r="N502" s="261"/>
      <c r="O502" s="261"/>
      <c r="P502" s="261"/>
      <c r="Q502" s="261"/>
      <c r="R502" s="261"/>
      <c r="S502" s="261"/>
      <c r="T502" s="262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T502" s="263" t="s">
        <v>163</v>
      </c>
      <c r="AU502" s="263" t="s">
        <v>83</v>
      </c>
      <c r="AV502" s="16" t="s">
        <v>154</v>
      </c>
      <c r="AW502" s="16" t="s">
        <v>34</v>
      </c>
      <c r="AX502" s="16" t="s">
        <v>81</v>
      </c>
      <c r="AY502" s="263" t="s">
        <v>148</v>
      </c>
    </row>
    <row r="503" spans="1:65" s="2" customFormat="1" ht="16.5" customHeight="1">
      <c r="A503" s="40"/>
      <c r="B503" s="41"/>
      <c r="C503" s="264" t="s">
        <v>592</v>
      </c>
      <c r="D503" s="264" t="s">
        <v>243</v>
      </c>
      <c r="E503" s="265" t="s">
        <v>593</v>
      </c>
      <c r="F503" s="266" t="s">
        <v>594</v>
      </c>
      <c r="G503" s="267" t="s">
        <v>586</v>
      </c>
      <c r="H503" s="268">
        <v>163.223</v>
      </c>
      <c r="I503" s="269"/>
      <c r="J503" s="270">
        <f>ROUND(I503*H503,2)</f>
        <v>0</v>
      </c>
      <c r="K503" s="266" t="s">
        <v>160</v>
      </c>
      <c r="L503" s="271"/>
      <c r="M503" s="272" t="s">
        <v>19</v>
      </c>
      <c r="N503" s="273" t="s">
        <v>44</v>
      </c>
      <c r="O503" s="86"/>
      <c r="P503" s="212">
        <f>O503*H503</f>
        <v>0</v>
      </c>
      <c r="Q503" s="212">
        <v>0.0003</v>
      </c>
      <c r="R503" s="212">
        <f>Q503*H503</f>
        <v>0.0489669</v>
      </c>
      <c r="S503" s="212">
        <v>0</v>
      </c>
      <c r="T503" s="213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4" t="s">
        <v>210</v>
      </c>
      <c r="AT503" s="214" t="s">
        <v>243</v>
      </c>
      <c r="AU503" s="214" t="s">
        <v>83</v>
      </c>
      <c r="AY503" s="19" t="s">
        <v>148</v>
      </c>
      <c r="BE503" s="215">
        <f>IF(N503="základní",J503,0)</f>
        <v>0</v>
      </c>
      <c r="BF503" s="215">
        <f>IF(N503="snížená",J503,0)</f>
        <v>0</v>
      </c>
      <c r="BG503" s="215">
        <f>IF(N503="zákl. přenesená",J503,0)</f>
        <v>0</v>
      </c>
      <c r="BH503" s="215">
        <f>IF(N503="sníž. přenesená",J503,0)</f>
        <v>0</v>
      </c>
      <c r="BI503" s="215">
        <f>IF(N503="nulová",J503,0)</f>
        <v>0</v>
      </c>
      <c r="BJ503" s="19" t="s">
        <v>81</v>
      </c>
      <c r="BK503" s="215">
        <f>ROUND(I503*H503,2)</f>
        <v>0</v>
      </c>
      <c r="BL503" s="19" t="s">
        <v>154</v>
      </c>
      <c r="BM503" s="214" t="s">
        <v>595</v>
      </c>
    </row>
    <row r="504" spans="1:47" s="2" customFormat="1" ht="12">
      <c r="A504" s="40"/>
      <c r="B504" s="41"/>
      <c r="C504" s="42"/>
      <c r="D504" s="216" t="s">
        <v>156</v>
      </c>
      <c r="E504" s="42"/>
      <c r="F504" s="217" t="s">
        <v>594</v>
      </c>
      <c r="G504" s="42"/>
      <c r="H504" s="42"/>
      <c r="I504" s="218"/>
      <c r="J504" s="42"/>
      <c r="K504" s="42"/>
      <c r="L504" s="46"/>
      <c r="M504" s="219"/>
      <c r="N504" s="220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156</v>
      </c>
      <c r="AU504" s="19" t="s">
        <v>83</v>
      </c>
    </row>
    <row r="505" spans="1:51" s="14" customFormat="1" ht="12">
      <c r="A505" s="14"/>
      <c r="B505" s="231"/>
      <c r="C505" s="232"/>
      <c r="D505" s="216" t="s">
        <v>163</v>
      </c>
      <c r="E505" s="233" t="s">
        <v>19</v>
      </c>
      <c r="F505" s="234" t="s">
        <v>596</v>
      </c>
      <c r="G505" s="232"/>
      <c r="H505" s="235">
        <v>163.223</v>
      </c>
      <c r="I505" s="236"/>
      <c r="J505" s="232"/>
      <c r="K505" s="232"/>
      <c r="L505" s="237"/>
      <c r="M505" s="238"/>
      <c r="N505" s="239"/>
      <c r="O505" s="239"/>
      <c r="P505" s="239"/>
      <c r="Q505" s="239"/>
      <c r="R505" s="239"/>
      <c r="S505" s="239"/>
      <c r="T505" s="240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1" t="s">
        <v>163</v>
      </c>
      <c r="AU505" s="241" t="s">
        <v>83</v>
      </c>
      <c r="AV505" s="14" t="s">
        <v>83</v>
      </c>
      <c r="AW505" s="14" t="s">
        <v>34</v>
      </c>
      <c r="AX505" s="14" t="s">
        <v>81</v>
      </c>
      <c r="AY505" s="241" t="s">
        <v>148</v>
      </c>
    </row>
    <row r="506" spans="1:65" s="2" customFormat="1" ht="16.5" customHeight="1">
      <c r="A506" s="40"/>
      <c r="B506" s="41"/>
      <c r="C506" s="203" t="s">
        <v>597</v>
      </c>
      <c r="D506" s="203" t="s">
        <v>150</v>
      </c>
      <c r="E506" s="204" t="s">
        <v>584</v>
      </c>
      <c r="F506" s="205" t="s">
        <v>585</v>
      </c>
      <c r="G506" s="206" t="s">
        <v>586</v>
      </c>
      <c r="H506" s="207">
        <v>459</v>
      </c>
      <c r="I506" s="208"/>
      <c r="J506" s="209">
        <f>ROUND(I506*H506,2)</f>
        <v>0</v>
      </c>
      <c r="K506" s="205" t="s">
        <v>160</v>
      </c>
      <c r="L506" s="46"/>
      <c r="M506" s="210" t="s">
        <v>19</v>
      </c>
      <c r="N506" s="211" t="s">
        <v>44</v>
      </c>
      <c r="O506" s="86"/>
      <c r="P506" s="212">
        <f>O506*H506</f>
        <v>0</v>
      </c>
      <c r="Q506" s="212">
        <v>0</v>
      </c>
      <c r="R506" s="212">
        <f>Q506*H506</f>
        <v>0</v>
      </c>
      <c r="S506" s="212">
        <v>0</v>
      </c>
      <c r="T506" s="213">
        <f>S506*H506</f>
        <v>0</v>
      </c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R506" s="214" t="s">
        <v>154</v>
      </c>
      <c r="AT506" s="214" t="s">
        <v>150</v>
      </c>
      <c r="AU506" s="214" t="s">
        <v>83</v>
      </c>
      <c r="AY506" s="19" t="s">
        <v>148</v>
      </c>
      <c r="BE506" s="215">
        <f>IF(N506="základní",J506,0)</f>
        <v>0</v>
      </c>
      <c r="BF506" s="215">
        <f>IF(N506="snížená",J506,0)</f>
        <v>0</v>
      </c>
      <c r="BG506" s="215">
        <f>IF(N506="zákl. přenesená",J506,0)</f>
        <v>0</v>
      </c>
      <c r="BH506" s="215">
        <f>IF(N506="sníž. přenesená",J506,0)</f>
        <v>0</v>
      </c>
      <c r="BI506" s="215">
        <f>IF(N506="nulová",J506,0)</f>
        <v>0</v>
      </c>
      <c r="BJ506" s="19" t="s">
        <v>81</v>
      </c>
      <c r="BK506" s="215">
        <f>ROUND(I506*H506,2)</f>
        <v>0</v>
      </c>
      <c r="BL506" s="19" t="s">
        <v>154</v>
      </c>
      <c r="BM506" s="214" t="s">
        <v>598</v>
      </c>
    </row>
    <row r="507" spans="1:47" s="2" customFormat="1" ht="12">
      <c r="A507" s="40"/>
      <c r="B507" s="41"/>
      <c r="C507" s="42"/>
      <c r="D507" s="216" t="s">
        <v>156</v>
      </c>
      <c r="E507" s="42"/>
      <c r="F507" s="217" t="s">
        <v>588</v>
      </c>
      <c r="G507" s="42"/>
      <c r="H507" s="42"/>
      <c r="I507" s="218"/>
      <c r="J507" s="42"/>
      <c r="K507" s="42"/>
      <c r="L507" s="46"/>
      <c r="M507" s="219"/>
      <c r="N507" s="220"/>
      <c r="O507" s="86"/>
      <c r="P507" s="86"/>
      <c r="Q507" s="86"/>
      <c r="R507" s="86"/>
      <c r="S507" s="86"/>
      <c r="T507" s="87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T507" s="19" t="s">
        <v>156</v>
      </c>
      <c r="AU507" s="19" t="s">
        <v>83</v>
      </c>
    </row>
    <row r="508" spans="1:51" s="13" customFormat="1" ht="12">
      <c r="A508" s="13"/>
      <c r="B508" s="221"/>
      <c r="C508" s="222"/>
      <c r="D508" s="216" t="s">
        <v>163</v>
      </c>
      <c r="E508" s="223" t="s">
        <v>19</v>
      </c>
      <c r="F508" s="224" t="s">
        <v>566</v>
      </c>
      <c r="G508" s="222"/>
      <c r="H508" s="223" t="s">
        <v>19</v>
      </c>
      <c r="I508" s="225"/>
      <c r="J508" s="222"/>
      <c r="K508" s="222"/>
      <c r="L508" s="226"/>
      <c r="M508" s="227"/>
      <c r="N508" s="228"/>
      <c r="O508" s="228"/>
      <c r="P508" s="228"/>
      <c r="Q508" s="228"/>
      <c r="R508" s="228"/>
      <c r="S508" s="228"/>
      <c r="T508" s="229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0" t="s">
        <v>163</v>
      </c>
      <c r="AU508" s="230" t="s">
        <v>83</v>
      </c>
      <c r="AV508" s="13" t="s">
        <v>81</v>
      </c>
      <c r="AW508" s="13" t="s">
        <v>34</v>
      </c>
      <c r="AX508" s="13" t="s">
        <v>73</v>
      </c>
      <c r="AY508" s="230" t="s">
        <v>148</v>
      </c>
    </row>
    <row r="509" spans="1:51" s="14" customFormat="1" ht="12">
      <c r="A509" s="14"/>
      <c r="B509" s="231"/>
      <c r="C509" s="232"/>
      <c r="D509" s="216" t="s">
        <v>163</v>
      </c>
      <c r="E509" s="233" t="s">
        <v>19</v>
      </c>
      <c r="F509" s="234" t="s">
        <v>599</v>
      </c>
      <c r="G509" s="232"/>
      <c r="H509" s="235">
        <v>8.7</v>
      </c>
      <c r="I509" s="236"/>
      <c r="J509" s="232"/>
      <c r="K509" s="232"/>
      <c r="L509" s="237"/>
      <c r="M509" s="238"/>
      <c r="N509" s="239"/>
      <c r="O509" s="239"/>
      <c r="P509" s="239"/>
      <c r="Q509" s="239"/>
      <c r="R509" s="239"/>
      <c r="S509" s="239"/>
      <c r="T509" s="240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1" t="s">
        <v>163</v>
      </c>
      <c r="AU509" s="241" t="s">
        <v>83</v>
      </c>
      <c r="AV509" s="14" t="s">
        <v>83</v>
      </c>
      <c r="AW509" s="14" t="s">
        <v>34</v>
      </c>
      <c r="AX509" s="14" t="s">
        <v>73</v>
      </c>
      <c r="AY509" s="241" t="s">
        <v>148</v>
      </c>
    </row>
    <row r="510" spans="1:51" s="14" customFormat="1" ht="12">
      <c r="A510" s="14"/>
      <c r="B510" s="231"/>
      <c r="C510" s="232"/>
      <c r="D510" s="216" t="s">
        <v>163</v>
      </c>
      <c r="E510" s="233" t="s">
        <v>19</v>
      </c>
      <c r="F510" s="234" t="s">
        <v>600</v>
      </c>
      <c r="G510" s="232"/>
      <c r="H510" s="235">
        <v>40.8</v>
      </c>
      <c r="I510" s="236"/>
      <c r="J510" s="232"/>
      <c r="K510" s="232"/>
      <c r="L510" s="237"/>
      <c r="M510" s="238"/>
      <c r="N510" s="239"/>
      <c r="O510" s="239"/>
      <c r="P510" s="239"/>
      <c r="Q510" s="239"/>
      <c r="R510" s="239"/>
      <c r="S510" s="239"/>
      <c r="T510" s="240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1" t="s">
        <v>163</v>
      </c>
      <c r="AU510" s="241" t="s">
        <v>83</v>
      </c>
      <c r="AV510" s="14" t="s">
        <v>83</v>
      </c>
      <c r="AW510" s="14" t="s">
        <v>34</v>
      </c>
      <c r="AX510" s="14" t="s">
        <v>73</v>
      </c>
      <c r="AY510" s="241" t="s">
        <v>148</v>
      </c>
    </row>
    <row r="511" spans="1:51" s="14" customFormat="1" ht="12">
      <c r="A511" s="14"/>
      <c r="B511" s="231"/>
      <c r="C511" s="232"/>
      <c r="D511" s="216" t="s">
        <v>163</v>
      </c>
      <c r="E511" s="233" t="s">
        <v>19</v>
      </c>
      <c r="F511" s="234" t="s">
        <v>601</v>
      </c>
      <c r="G511" s="232"/>
      <c r="H511" s="235">
        <v>299.5</v>
      </c>
      <c r="I511" s="236"/>
      <c r="J511" s="232"/>
      <c r="K511" s="232"/>
      <c r="L511" s="237"/>
      <c r="M511" s="238"/>
      <c r="N511" s="239"/>
      <c r="O511" s="239"/>
      <c r="P511" s="239"/>
      <c r="Q511" s="239"/>
      <c r="R511" s="239"/>
      <c r="S511" s="239"/>
      <c r="T511" s="24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1" t="s">
        <v>163</v>
      </c>
      <c r="AU511" s="241" t="s">
        <v>83</v>
      </c>
      <c r="AV511" s="14" t="s">
        <v>83</v>
      </c>
      <c r="AW511" s="14" t="s">
        <v>34</v>
      </c>
      <c r="AX511" s="14" t="s">
        <v>73</v>
      </c>
      <c r="AY511" s="241" t="s">
        <v>148</v>
      </c>
    </row>
    <row r="512" spans="1:51" s="15" customFormat="1" ht="12">
      <c r="A512" s="15"/>
      <c r="B512" s="242"/>
      <c r="C512" s="243"/>
      <c r="D512" s="216" t="s">
        <v>163</v>
      </c>
      <c r="E512" s="244" t="s">
        <v>19</v>
      </c>
      <c r="F512" s="245" t="s">
        <v>171</v>
      </c>
      <c r="G512" s="243"/>
      <c r="H512" s="246">
        <v>349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T512" s="252" t="s">
        <v>163</v>
      </c>
      <c r="AU512" s="252" t="s">
        <v>83</v>
      </c>
      <c r="AV512" s="15" t="s">
        <v>100</v>
      </c>
      <c r="AW512" s="15" t="s">
        <v>34</v>
      </c>
      <c r="AX512" s="15" t="s">
        <v>73</v>
      </c>
      <c r="AY512" s="252" t="s">
        <v>148</v>
      </c>
    </row>
    <row r="513" spans="1:51" s="13" customFormat="1" ht="12">
      <c r="A513" s="13"/>
      <c r="B513" s="221"/>
      <c r="C513" s="222"/>
      <c r="D513" s="216" t="s">
        <v>163</v>
      </c>
      <c r="E513" s="223" t="s">
        <v>19</v>
      </c>
      <c r="F513" s="224" t="s">
        <v>602</v>
      </c>
      <c r="G513" s="222"/>
      <c r="H513" s="223" t="s">
        <v>19</v>
      </c>
      <c r="I513" s="225"/>
      <c r="J513" s="222"/>
      <c r="K513" s="222"/>
      <c r="L513" s="226"/>
      <c r="M513" s="227"/>
      <c r="N513" s="228"/>
      <c r="O513" s="228"/>
      <c r="P513" s="228"/>
      <c r="Q513" s="228"/>
      <c r="R513" s="228"/>
      <c r="S513" s="228"/>
      <c r="T513" s="229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0" t="s">
        <v>163</v>
      </c>
      <c r="AU513" s="230" t="s">
        <v>83</v>
      </c>
      <c r="AV513" s="13" t="s">
        <v>81</v>
      </c>
      <c r="AW513" s="13" t="s">
        <v>34</v>
      </c>
      <c r="AX513" s="13" t="s">
        <v>73</v>
      </c>
      <c r="AY513" s="230" t="s">
        <v>148</v>
      </c>
    </row>
    <row r="514" spans="1:51" s="14" customFormat="1" ht="12">
      <c r="A514" s="14"/>
      <c r="B514" s="231"/>
      <c r="C514" s="232"/>
      <c r="D514" s="216" t="s">
        <v>163</v>
      </c>
      <c r="E514" s="233" t="s">
        <v>19</v>
      </c>
      <c r="F514" s="234" t="s">
        <v>603</v>
      </c>
      <c r="G514" s="232"/>
      <c r="H514" s="235">
        <v>110</v>
      </c>
      <c r="I514" s="236"/>
      <c r="J514" s="232"/>
      <c r="K514" s="232"/>
      <c r="L514" s="237"/>
      <c r="M514" s="238"/>
      <c r="N514" s="239"/>
      <c r="O514" s="239"/>
      <c r="P514" s="239"/>
      <c r="Q514" s="239"/>
      <c r="R514" s="239"/>
      <c r="S514" s="239"/>
      <c r="T514" s="240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1" t="s">
        <v>163</v>
      </c>
      <c r="AU514" s="241" t="s">
        <v>83</v>
      </c>
      <c r="AV514" s="14" t="s">
        <v>83</v>
      </c>
      <c r="AW514" s="14" t="s">
        <v>34</v>
      </c>
      <c r="AX514" s="14" t="s">
        <v>73</v>
      </c>
      <c r="AY514" s="241" t="s">
        <v>148</v>
      </c>
    </row>
    <row r="515" spans="1:51" s="16" customFormat="1" ht="12">
      <c r="A515" s="16"/>
      <c r="B515" s="253"/>
      <c r="C515" s="254"/>
      <c r="D515" s="216" t="s">
        <v>163</v>
      </c>
      <c r="E515" s="255" t="s">
        <v>19</v>
      </c>
      <c r="F515" s="256" t="s">
        <v>174</v>
      </c>
      <c r="G515" s="254"/>
      <c r="H515" s="257">
        <v>459</v>
      </c>
      <c r="I515" s="258"/>
      <c r="J515" s="254"/>
      <c r="K515" s="254"/>
      <c r="L515" s="259"/>
      <c r="M515" s="260"/>
      <c r="N515" s="261"/>
      <c r="O515" s="261"/>
      <c r="P515" s="261"/>
      <c r="Q515" s="261"/>
      <c r="R515" s="261"/>
      <c r="S515" s="261"/>
      <c r="T515" s="262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T515" s="263" t="s">
        <v>163</v>
      </c>
      <c r="AU515" s="263" t="s">
        <v>83</v>
      </c>
      <c r="AV515" s="16" t="s">
        <v>154</v>
      </c>
      <c r="AW515" s="16" t="s">
        <v>34</v>
      </c>
      <c r="AX515" s="16" t="s">
        <v>81</v>
      </c>
      <c r="AY515" s="263" t="s">
        <v>148</v>
      </c>
    </row>
    <row r="516" spans="1:65" s="2" customFormat="1" ht="16.5" customHeight="1">
      <c r="A516" s="40"/>
      <c r="B516" s="41"/>
      <c r="C516" s="264" t="s">
        <v>604</v>
      </c>
      <c r="D516" s="264" t="s">
        <v>243</v>
      </c>
      <c r="E516" s="265" t="s">
        <v>605</v>
      </c>
      <c r="F516" s="266" t="s">
        <v>606</v>
      </c>
      <c r="G516" s="267" t="s">
        <v>586</v>
      </c>
      <c r="H516" s="268">
        <v>481.95</v>
      </c>
      <c r="I516" s="269"/>
      <c r="J516" s="270">
        <f>ROUND(I516*H516,2)</f>
        <v>0</v>
      </c>
      <c r="K516" s="266" t="s">
        <v>160</v>
      </c>
      <c r="L516" s="271"/>
      <c r="M516" s="272" t="s">
        <v>19</v>
      </c>
      <c r="N516" s="273" t="s">
        <v>44</v>
      </c>
      <c r="O516" s="86"/>
      <c r="P516" s="212">
        <f>O516*H516</f>
        <v>0</v>
      </c>
      <c r="Q516" s="212">
        <v>0.00012</v>
      </c>
      <c r="R516" s="212">
        <f>Q516*H516</f>
        <v>0.057834</v>
      </c>
      <c r="S516" s="212">
        <v>0</v>
      </c>
      <c r="T516" s="213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4" t="s">
        <v>210</v>
      </c>
      <c r="AT516" s="214" t="s">
        <v>243</v>
      </c>
      <c r="AU516" s="214" t="s">
        <v>83</v>
      </c>
      <c r="AY516" s="19" t="s">
        <v>148</v>
      </c>
      <c r="BE516" s="215">
        <f>IF(N516="základní",J516,0)</f>
        <v>0</v>
      </c>
      <c r="BF516" s="215">
        <f>IF(N516="snížená",J516,0)</f>
        <v>0</v>
      </c>
      <c r="BG516" s="215">
        <f>IF(N516="zákl. přenesená",J516,0)</f>
        <v>0</v>
      </c>
      <c r="BH516" s="215">
        <f>IF(N516="sníž. přenesená",J516,0)</f>
        <v>0</v>
      </c>
      <c r="BI516" s="215">
        <f>IF(N516="nulová",J516,0)</f>
        <v>0</v>
      </c>
      <c r="BJ516" s="19" t="s">
        <v>81</v>
      </c>
      <c r="BK516" s="215">
        <f>ROUND(I516*H516,2)</f>
        <v>0</v>
      </c>
      <c r="BL516" s="19" t="s">
        <v>154</v>
      </c>
      <c r="BM516" s="214" t="s">
        <v>607</v>
      </c>
    </row>
    <row r="517" spans="1:47" s="2" customFormat="1" ht="12">
      <c r="A517" s="40"/>
      <c r="B517" s="41"/>
      <c r="C517" s="42"/>
      <c r="D517" s="216" t="s">
        <v>156</v>
      </c>
      <c r="E517" s="42"/>
      <c r="F517" s="217" t="s">
        <v>606</v>
      </c>
      <c r="G517" s="42"/>
      <c r="H517" s="42"/>
      <c r="I517" s="218"/>
      <c r="J517" s="42"/>
      <c r="K517" s="42"/>
      <c r="L517" s="46"/>
      <c r="M517" s="219"/>
      <c r="N517" s="220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156</v>
      </c>
      <c r="AU517" s="19" t="s">
        <v>83</v>
      </c>
    </row>
    <row r="518" spans="1:51" s="14" customFormat="1" ht="12">
      <c r="A518" s="14"/>
      <c r="B518" s="231"/>
      <c r="C518" s="232"/>
      <c r="D518" s="216" t="s">
        <v>163</v>
      </c>
      <c r="E518" s="233" t="s">
        <v>19</v>
      </c>
      <c r="F518" s="234" t="s">
        <v>608</v>
      </c>
      <c r="G518" s="232"/>
      <c r="H518" s="235">
        <v>481.95</v>
      </c>
      <c r="I518" s="236"/>
      <c r="J518" s="232"/>
      <c r="K518" s="232"/>
      <c r="L518" s="237"/>
      <c r="M518" s="238"/>
      <c r="N518" s="239"/>
      <c r="O518" s="239"/>
      <c r="P518" s="239"/>
      <c r="Q518" s="239"/>
      <c r="R518" s="239"/>
      <c r="S518" s="239"/>
      <c r="T518" s="24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1" t="s">
        <v>163</v>
      </c>
      <c r="AU518" s="241" t="s">
        <v>83</v>
      </c>
      <c r="AV518" s="14" t="s">
        <v>83</v>
      </c>
      <c r="AW518" s="14" t="s">
        <v>34</v>
      </c>
      <c r="AX518" s="14" t="s">
        <v>81</v>
      </c>
      <c r="AY518" s="241" t="s">
        <v>148</v>
      </c>
    </row>
    <row r="519" spans="1:65" s="2" customFormat="1" ht="16.5" customHeight="1">
      <c r="A519" s="40"/>
      <c r="B519" s="41"/>
      <c r="C519" s="203" t="s">
        <v>609</v>
      </c>
      <c r="D519" s="203" t="s">
        <v>150</v>
      </c>
      <c r="E519" s="204" t="s">
        <v>584</v>
      </c>
      <c r="F519" s="205" t="s">
        <v>585</v>
      </c>
      <c r="G519" s="206" t="s">
        <v>586</v>
      </c>
      <c r="H519" s="207">
        <v>136.2</v>
      </c>
      <c r="I519" s="208"/>
      <c r="J519" s="209">
        <f>ROUND(I519*H519,2)</f>
        <v>0</v>
      </c>
      <c r="K519" s="205" t="s">
        <v>160</v>
      </c>
      <c r="L519" s="46"/>
      <c r="M519" s="210" t="s">
        <v>19</v>
      </c>
      <c r="N519" s="211" t="s">
        <v>44</v>
      </c>
      <c r="O519" s="86"/>
      <c r="P519" s="212">
        <f>O519*H519</f>
        <v>0</v>
      </c>
      <c r="Q519" s="212">
        <v>0</v>
      </c>
      <c r="R519" s="212">
        <f>Q519*H519</f>
        <v>0</v>
      </c>
      <c r="S519" s="212">
        <v>0</v>
      </c>
      <c r="T519" s="213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14" t="s">
        <v>154</v>
      </c>
      <c r="AT519" s="214" t="s">
        <v>150</v>
      </c>
      <c r="AU519" s="214" t="s">
        <v>83</v>
      </c>
      <c r="AY519" s="19" t="s">
        <v>148</v>
      </c>
      <c r="BE519" s="215">
        <f>IF(N519="základní",J519,0)</f>
        <v>0</v>
      </c>
      <c r="BF519" s="215">
        <f>IF(N519="snížená",J519,0)</f>
        <v>0</v>
      </c>
      <c r="BG519" s="215">
        <f>IF(N519="zákl. přenesená",J519,0)</f>
        <v>0</v>
      </c>
      <c r="BH519" s="215">
        <f>IF(N519="sníž. přenesená",J519,0)</f>
        <v>0</v>
      </c>
      <c r="BI519" s="215">
        <f>IF(N519="nulová",J519,0)</f>
        <v>0</v>
      </c>
      <c r="BJ519" s="19" t="s">
        <v>81</v>
      </c>
      <c r="BK519" s="215">
        <f>ROUND(I519*H519,2)</f>
        <v>0</v>
      </c>
      <c r="BL519" s="19" t="s">
        <v>154</v>
      </c>
      <c r="BM519" s="214" t="s">
        <v>610</v>
      </c>
    </row>
    <row r="520" spans="1:47" s="2" customFormat="1" ht="12">
      <c r="A520" s="40"/>
      <c r="B520" s="41"/>
      <c r="C520" s="42"/>
      <c r="D520" s="216" t="s">
        <v>156</v>
      </c>
      <c r="E520" s="42"/>
      <c r="F520" s="217" t="s">
        <v>588</v>
      </c>
      <c r="G520" s="42"/>
      <c r="H520" s="42"/>
      <c r="I520" s="218"/>
      <c r="J520" s="42"/>
      <c r="K520" s="42"/>
      <c r="L520" s="46"/>
      <c r="M520" s="219"/>
      <c r="N520" s="220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156</v>
      </c>
      <c r="AU520" s="19" t="s">
        <v>83</v>
      </c>
    </row>
    <row r="521" spans="1:51" s="13" customFormat="1" ht="12">
      <c r="A521" s="13"/>
      <c r="B521" s="221"/>
      <c r="C521" s="222"/>
      <c r="D521" s="216" t="s">
        <v>163</v>
      </c>
      <c r="E521" s="223" t="s">
        <v>19</v>
      </c>
      <c r="F521" s="224" t="s">
        <v>611</v>
      </c>
      <c r="G521" s="222"/>
      <c r="H521" s="223" t="s">
        <v>19</v>
      </c>
      <c r="I521" s="225"/>
      <c r="J521" s="222"/>
      <c r="K521" s="222"/>
      <c r="L521" s="226"/>
      <c r="M521" s="227"/>
      <c r="N521" s="228"/>
      <c r="O521" s="228"/>
      <c r="P521" s="228"/>
      <c r="Q521" s="228"/>
      <c r="R521" s="228"/>
      <c r="S521" s="228"/>
      <c r="T521" s="229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0" t="s">
        <v>163</v>
      </c>
      <c r="AU521" s="230" t="s">
        <v>83</v>
      </c>
      <c r="AV521" s="13" t="s">
        <v>81</v>
      </c>
      <c r="AW521" s="13" t="s">
        <v>34</v>
      </c>
      <c r="AX521" s="13" t="s">
        <v>73</v>
      </c>
      <c r="AY521" s="230" t="s">
        <v>148</v>
      </c>
    </row>
    <row r="522" spans="1:51" s="14" customFormat="1" ht="12">
      <c r="A522" s="14"/>
      <c r="B522" s="231"/>
      <c r="C522" s="232"/>
      <c r="D522" s="216" t="s">
        <v>163</v>
      </c>
      <c r="E522" s="233" t="s">
        <v>19</v>
      </c>
      <c r="F522" s="234" t="s">
        <v>612</v>
      </c>
      <c r="G522" s="232"/>
      <c r="H522" s="235">
        <v>6</v>
      </c>
      <c r="I522" s="236"/>
      <c r="J522" s="232"/>
      <c r="K522" s="232"/>
      <c r="L522" s="237"/>
      <c r="M522" s="238"/>
      <c r="N522" s="239"/>
      <c r="O522" s="239"/>
      <c r="P522" s="239"/>
      <c r="Q522" s="239"/>
      <c r="R522" s="239"/>
      <c r="S522" s="239"/>
      <c r="T522" s="240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1" t="s">
        <v>163</v>
      </c>
      <c r="AU522" s="241" t="s">
        <v>83</v>
      </c>
      <c r="AV522" s="14" t="s">
        <v>83</v>
      </c>
      <c r="AW522" s="14" t="s">
        <v>34</v>
      </c>
      <c r="AX522" s="14" t="s">
        <v>73</v>
      </c>
      <c r="AY522" s="241" t="s">
        <v>148</v>
      </c>
    </row>
    <row r="523" spans="1:51" s="14" customFormat="1" ht="12">
      <c r="A523" s="14"/>
      <c r="B523" s="231"/>
      <c r="C523" s="232"/>
      <c r="D523" s="216" t="s">
        <v>163</v>
      </c>
      <c r="E523" s="233" t="s">
        <v>19</v>
      </c>
      <c r="F523" s="234" t="s">
        <v>613</v>
      </c>
      <c r="G523" s="232"/>
      <c r="H523" s="235">
        <v>15</v>
      </c>
      <c r="I523" s="236"/>
      <c r="J523" s="232"/>
      <c r="K523" s="232"/>
      <c r="L523" s="237"/>
      <c r="M523" s="238"/>
      <c r="N523" s="239"/>
      <c r="O523" s="239"/>
      <c r="P523" s="239"/>
      <c r="Q523" s="239"/>
      <c r="R523" s="239"/>
      <c r="S523" s="239"/>
      <c r="T523" s="240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1" t="s">
        <v>163</v>
      </c>
      <c r="AU523" s="241" t="s">
        <v>83</v>
      </c>
      <c r="AV523" s="14" t="s">
        <v>83</v>
      </c>
      <c r="AW523" s="14" t="s">
        <v>34</v>
      </c>
      <c r="AX523" s="14" t="s">
        <v>73</v>
      </c>
      <c r="AY523" s="241" t="s">
        <v>148</v>
      </c>
    </row>
    <row r="524" spans="1:51" s="14" customFormat="1" ht="12">
      <c r="A524" s="14"/>
      <c r="B524" s="231"/>
      <c r="C524" s="232"/>
      <c r="D524" s="216" t="s">
        <v>163</v>
      </c>
      <c r="E524" s="233" t="s">
        <v>19</v>
      </c>
      <c r="F524" s="234" t="s">
        <v>614</v>
      </c>
      <c r="G524" s="232"/>
      <c r="H524" s="235">
        <v>115.2</v>
      </c>
      <c r="I524" s="236"/>
      <c r="J524" s="232"/>
      <c r="K524" s="232"/>
      <c r="L524" s="237"/>
      <c r="M524" s="238"/>
      <c r="N524" s="239"/>
      <c r="O524" s="239"/>
      <c r="P524" s="239"/>
      <c r="Q524" s="239"/>
      <c r="R524" s="239"/>
      <c r="S524" s="239"/>
      <c r="T524" s="24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1" t="s">
        <v>163</v>
      </c>
      <c r="AU524" s="241" t="s">
        <v>83</v>
      </c>
      <c r="AV524" s="14" t="s">
        <v>83</v>
      </c>
      <c r="AW524" s="14" t="s">
        <v>34</v>
      </c>
      <c r="AX524" s="14" t="s">
        <v>73</v>
      </c>
      <c r="AY524" s="241" t="s">
        <v>148</v>
      </c>
    </row>
    <row r="525" spans="1:51" s="16" customFormat="1" ht="12">
      <c r="A525" s="16"/>
      <c r="B525" s="253"/>
      <c r="C525" s="254"/>
      <c r="D525" s="216" t="s">
        <v>163</v>
      </c>
      <c r="E525" s="255" t="s">
        <v>19</v>
      </c>
      <c r="F525" s="256" t="s">
        <v>174</v>
      </c>
      <c r="G525" s="254"/>
      <c r="H525" s="257">
        <v>136.2</v>
      </c>
      <c r="I525" s="258"/>
      <c r="J525" s="254"/>
      <c r="K525" s="254"/>
      <c r="L525" s="259"/>
      <c r="M525" s="260"/>
      <c r="N525" s="261"/>
      <c r="O525" s="261"/>
      <c r="P525" s="261"/>
      <c r="Q525" s="261"/>
      <c r="R525" s="261"/>
      <c r="S525" s="261"/>
      <c r="T525" s="262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T525" s="263" t="s">
        <v>163</v>
      </c>
      <c r="AU525" s="263" t="s">
        <v>83</v>
      </c>
      <c r="AV525" s="16" t="s">
        <v>154</v>
      </c>
      <c r="AW525" s="16" t="s">
        <v>34</v>
      </c>
      <c r="AX525" s="16" t="s">
        <v>81</v>
      </c>
      <c r="AY525" s="263" t="s">
        <v>148</v>
      </c>
    </row>
    <row r="526" spans="1:65" s="2" customFormat="1" ht="16.5" customHeight="1">
      <c r="A526" s="40"/>
      <c r="B526" s="41"/>
      <c r="C526" s="264" t="s">
        <v>615</v>
      </c>
      <c r="D526" s="264" t="s">
        <v>243</v>
      </c>
      <c r="E526" s="265" t="s">
        <v>616</v>
      </c>
      <c r="F526" s="266" t="s">
        <v>617</v>
      </c>
      <c r="G526" s="267" t="s">
        <v>586</v>
      </c>
      <c r="H526" s="268">
        <v>143.01</v>
      </c>
      <c r="I526" s="269"/>
      <c r="J526" s="270">
        <f>ROUND(I526*H526,2)</f>
        <v>0</v>
      </c>
      <c r="K526" s="266" t="s">
        <v>160</v>
      </c>
      <c r="L526" s="271"/>
      <c r="M526" s="272" t="s">
        <v>19</v>
      </c>
      <c r="N526" s="273" t="s">
        <v>44</v>
      </c>
      <c r="O526" s="86"/>
      <c r="P526" s="212">
        <f>O526*H526</f>
        <v>0</v>
      </c>
      <c r="Q526" s="212">
        <v>0.0002</v>
      </c>
      <c r="R526" s="212">
        <f>Q526*H526</f>
        <v>0.028602</v>
      </c>
      <c r="S526" s="212">
        <v>0</v>
      </c>
      <c r="T526" s="213">
        <f>S526*H526</f>
        <v>0</v>
      </c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R526" s="214" t="s">
        <v>210</v>
      </c>
      <c r="AT526" s="214" t="s">
        <v>243</v>
      </c>
      <c r="AU526" s="214" t="s">
        <v>83</v>
      </c>
      <c r="AY526" s="19" t="s">
        <v>148</v>
      </c>
      <c r="BE526" s="215">
        <f>IF(N526="základní",J526,0)</f>
        <v>0</v>
      </c>
      <c r="BF526" s="215">
        <f>IF(N526="snížená",J526,0)</f>
        <v>0</v>
      </c>
      <c r="BG526" s="215">
        <f>IF(N526="zákl. přenesená",J526,0)</f>
        <v>0</v>
      </c>
      <c r="BH526" s="215">
        <f>IF(N526="sníž. přenesená",J526,0)</f>
        <v>0</v>
      </c>
      <c r="BI526" s="215">
        <f>IF(N526="nulová",J526,0)</f>
        <v>0</v>
      </c>
      <c r="BJ526" s="19" t="s">
        <v>81</v>
      </c>
      <c r="BK526" s="215">
        <f>ROUND(I526*H526,2)</f>
        <v>0</v>
      </c>
      <c r="BL526" s="19" t="s">
        <v>154</v>
      </c>
      <c r="BM526" s="214" t="s">
        <v>618</v>
      </c>
    </row>
    <row r="527" spans="1:47" s="2" customFormat="1" ht="12">
      <c r="A527" s="40"/>
      <c r="B527" s="41"/>
      <c r="C527" s="42"/>
      <c r="D527" s="216" t="s">
        <v>156</v>
      </c>
      <c r="E527" s="42"/>
      <c r="F527" s="217" t="s">
        <v>617</v>
      </c>
      <c r="G527" s="42"/>
      <c r="H527" s="42"/>
      <c r="I527" s="218"/>
      <c r="J527" s="42"/>
      <c r="K527" s="42"/>
      <c r="L527" s="46"/>
      <c r="M527" s="219"/>
      <c r="N527" s="220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156</v>
      </c>
      <c r="AU527" s="19" t="s">
        <v>83</v>
      </c>
    </row>
    <row r="528" spans="1:51" s="14" customFormat="1" ht="12">
      <c r="A528" s="14"/>
      <c r="B528" s="231"/>
      <c r="C528" s="232"/>
      <c r="D528" s="216" t="s">
        <v>163</v>
      </c>
      <c r="E528" s="233" t="s">
        <v>19</v>
      </c>
      <c r="F528" s="234" t="s">
        <v>619</v>
      </c>
      <c r="G528" s="232"/>
      <c r="H528" s="235">
        <v>143.01</v>
      </c>
      <c r="I528" s="236"/>
      <c r="J528" s="232"/>
      <c r="K528" s="232"/>
      <c r="L528" s="237"/>
      <c r="M528" s="238"/>
      <c r="N528" s="239"/>
      <c r="O528" s="239"/>
      <c r="P528" s="239"/>
      <c r="Q528" s="239"/>
      <c r="R528" s="239"/>
      <c r="S528" s="239"/>
      <c r="T528" s="24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1" t="s">
        <v>163</v>
      </c>
      <c r="AU528" s="241" t="s">
        <v>83</v>
      </c>
      <c r="AV528" s="14" t="s">
        <v>83</v>
      </c>
      <c r="AW528" s="14" t="s">
        <v>34</v>
      </c>
      <c r="AX528" s="14" t="s">
        <v>81</v>
      </c>
      <c r="AY528" s="241" t="s">
        <v>148</v>
      </c>
    </row>
    <row r="529" spans="1:65" s="2" customFormat="1" ht="16.5" customHeight="1">
      <c r="A529" s="40"/>
      <c r="B529" s="41"/>
      <c r="C529" s="203" t="s">
        <v>296</v>
      </c>
      <c r="D529" s="203" t="s">
        <v>150</v>
      </c>
      <c r="E529" s="204" t="s">
        <v>620</v>
      </c>
      <c r="F529" s="205" t="s">
        <v>621</v>
      </c>
      <c r="G529" s="206" t="s">
        <v>586</v>
      </c>
      <c r="H529" s="207">
        <v>485.2</v>
      </c>
      <c r="I529" s="208"/>
      <c r="J529" s="209">
        <f>ROUND(I529*H529,2)</f>
        <v>0</v>
      </c>
      <c r="K529" s="205" t="s">
        <v>160</v>
      </c>
      <c r="L529" s="46"/>
      <c r="M529" s="210" t="s">
        <v>19</v>
      </c>
      <c r="N529" s="211" t="s">
        <v>44</v>
      </c>
      <c r="O529" s="86"/>
      <c r="P529" s="212">
        <f>O529*H529</f>
        <v>0</v>
      </c>
      <c r="Q529" s="212">
        <v>0</v>
      </c>
      <c r="R529" s="212">
        <f>Q529*H529</f>
        <v>0</v>
      </c>
      <c r="S529" s="212">
        <v>0</v>
      </c>
      <c r="T529" s="213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4" t="s">
        <v>154</v>
      </c>
      <c r="AT529" s="214" t="s">
        <v>150</v>
      </c>
      <c r="AU529" s="214" t="s">
        <v>83</v>
      </c>
      <c r="AY529" s="19" t="s">
        <v>148</v>
      </c>
      <c r="BE529" s="215">
        <f>IF(N529="základní",J529,0)</f>
        <v>0</v>
      </c>
      <c r="BF529" s="215">
        <f>IF(N529="snížená",J529,0)</f>
        <v>0</v>
      </c>
      <c r="BG529" s="215">
        <f>IF(N529="zákl. přenesená",J529,0)</f>
        <v>0</v>
      </c>
      <c r="BH529" s="215">
        <f>IF(N529="sníž. přenesená",J529,0)</f>
        <v>0</v>
      </c>
      <c r="BI529" s="215">
        <f>IF(N529="nulová",J529,0)</f>
        <v>0</v>
      </c>
      <c r="BJ529" s="19" t="s">
        <v>81</v>
      </c>
      <c r="BK529" s="215">
        <f>ROUND(I529*H529,2)</f>
        <v>0</v>
      </c>
      <c r="BL529" s="19" t="s">
        <v>154</v>
      </c>
      <c r="BM529" s="214" t="s">
        <v>622</v>
      </c>
    </row>
    <row r="530" spans="1:47" s="2" customFormat="1" ht="12">
      <c r="A530" s="40"/>
      <c r="B530" s="41"/>
      <c r="C530" s="42"/>
      <c r="D530" s="216" t="s">
        <v>156</v>
      </c>
      <c r="E530" s="42"/>
      <c r="F530" s="217" t="s">
        <v>623</v>
      </c>
      <c r="G530" s="42"/>
      <c r="H530" s="42"/>
      <c r="I530" s="218"/>
      <c r="J530" s="42"/>
      <c r="K530" s="42"/>
      <c r="L530" s="46"/>
      <c r="M530" s="219"/>
      <c r="N530" s="220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156</v>
      </c>
      <c r="AU530" s="19" t="s">
        <v>83</v>
      </c>
    </row>
    <row r="531" spans="1:51" s="13" customFormat="1" ht="12">
      <c r="A531" s="13"/>
      <c r="B531" s="221"/>
      <c r="C531" s="222"/>
      <c r="D531" s="216" t="s">
        <v>163</v>
      </c>
      <c r="E531" s="223" t="s">
        <v>19</v>
      </c>
      <c r="F531" s="224" t="s">
        <v>624</v>
      </c>
      <c r="G531" s="222"/>
      <c r="H531" s="223" t="s">
        <v>19</v>
      </c>
      <c r="I531" s="225"/>
      <c r="J531" s="222"/>
      <c r="K531" s="222"/>
      <c r="L531" s="226"/>
      <c r="M531" s="227"/>
      <c r="N531" s="228"/>
      <c r="O531" s="228"/>
      <c r="P531" s="228"/>
      <c r="Q531" s="228"/>
      <c r="R531" s="228"/>
      <c r="S531" s="228"/>
      <c r="T531" s="229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0" t="s">
        <v>163</v>
      </c>
      <c r="AU531" s="230" t="s">
        <v>83</v>
      </c>
      <c r="AV531" s="13" t="s">
        <v>81</v>
      </c>
      <c r="AW531" s="13" t="s">
        <v>34</v>
      </c>
      <c r="AX531" s="13" t="s">
        <v>73</v>
      </c>
      <c r="AY531" s="230" t="s">
        <v>148</v>
      </c>
    </row>
    <row r="532" spans="1:51" s="14" customFormat="1" ht="12">
      <c r="A532" s="14"/>
      <c r="B532" s="231"/>
      <c r="C532" s="232"/>
      <c r="D532" s="216" t="s">
        <v>163</v>
      </c>
      <c r="E532" s="233" t="s">
        <v>19</v>
      </c>
      <c r="F532" s="234" t="s">
        <v>625</v>
      </c>
      <c r="G532" s="232"/>
      <c r="H532" s="235">
        <v>136.2</v>
      </c>
      <c r="I532" s="236"/>
      <c r="J532" s="232"/>
      <c r="K532" s="232"/>
      <c r="L532" s="237"/>
      <c r="M532" s="238"/>
      <c r="N532" s="239"/>
      <c r="O532" s="239"/>
      <c r="P532" s="239"/>
      <c r="Q532" s="239"/>
      <c r="R532" s="239"/>
      <c r="S532" s="239"/>
      <c r="T532" s="240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1" t="s">
        <v>163</v>
      </c>
      <c r="AU532" s="241" t="s">
        <v>83</v>
      </c>
      <c r="AV532" s="14" t="s">
        <v>83</v>
      </c>
      <c r="AW532" s="14" t="s">
        <v>34</v>
      </c>
      <c r="AX532" s="14" t="s">
        <v>73</v>
      </c>
      <c r="AY532" s="241" t="s">
        <v>148</v>
      </c>
    </row>
    <row r="533" spans="1:51" s="14" customFormat="1" ht="12">
      <c r="A533" s="14"/>
      <c r="B533" s="231"/>
      <c r="C533" s="232"/>
      <c r="D533" s="216" t="s">
        <v>163</v>
      </c>
      <c r="E533" s="233" t="s">
        <v>19</v>
      </c>
      <c r="F533" s="234" t="s">
        <v>626</v>
      </c>
      <c r="G533" s="232"/>
      <c r="H533" s="235">
        <v>349</v>
      </c>
      <c r="I533" s="236"/>
      <c r="J533" s="232"/>
      <c r="K533" s="232"/>
      <c r="L533" s="237"/>
      <c r="M533" s="238"/>
      <c r="N533" s="239"/>
      <c r="O533" s="239"/>
      <c r="P533" s="239"/>
      <c r="Q533" s="239"/>
      <c r="R533" s="239"/>
      <c r="S533" s="239"/>
      <c r="T533" s="24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1" t="s">
        <v>163</v>
      </c>
      <c r="AU533" s="241" t="s">
        <v>83</v>
      </c>
      <c r="AV533" s="14" t="s">
        <v>83</v>
      </c>
      <c r="AW533" s="14" t="s">
        <v>34</v>
      </c>
      <c r="AX533" s="14" t="s">
        <v>73</v>
      </c>
      <c r="AY533" s="241" t="s">
        <v>148</v>
      </c>
    </row>
    <row r="534" spans="1:51" s="16" customFormat="1" ht="12">
      <c r="A534" s="16"/>
      <c r="B534" s="253"/>
      <c r="C534" s="254"/>
      <c r="D534" s="216" t="s">
        <v>163</v>
      </c>
      <c r="E534" s="255" t="s">
        <v>19</v>
      </c>
      <c r="F534" s="256" t="s">
        <v>174</v>
      </c>
      <c r="G534" s="254"/>
      <c r="H534" s="257">
        <v>485.2</v>
      </c>
      <c r="I534" s="258"/>
      <c r="J534" s="254"/>
      <c r="K534" s="254"/>
      <c r="L534" s="259"/>
      <c r="M534" s="260"/>
      <c r="N534" s="261"/>
      <c r="O534" s="261"/>
      <c r="P534" s="261"/>
      <c r="Q534" s="261"/>
      <c r="R534" s="261"/>
      <c r="S534" s="261"/>
      <c r="T534" s="262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T534" s="263" t="s">
        <v>163</v>
      </c>
      <c r="AU534" s="263" t="s">
        <v>83</v>
      </c>
      <c r="AV534" s="16" t="s">
        <v>154</v>
      </c>
      <c r="AW534" s="16" t="s">
        <v>34</v>
      </c>
      <c r="AX534" s="16" t="s">
        <v>81</v>
      </c>
      <c r="AY534" s="263" t="s">
        <v>148</v>
      </c>
    </row>
    <row r="535" spans="1:65" s="2" customFormat="1" ht="16.5" customHeight="1">
      <c r="A535" s="40"/>
      <c r="B535" s="41"/>
      <c r="C535" s="264" t="s">
        <v>329</v>
      </c>
      <c r="D535" s="264" t="s">
        <v>243</v>
      </c>
      <c r="E535" s="265" t="s">
        <v>627</v>
      </c>
      <c r="F535" s="266" t="s">
        <v>628</v>
      </c>
      <c r="G535" s="267" t="s">
        <v>586</v>
      </c>
      <c r="H535" s="268">
        <v>509.25</v>
      </c>
      <c r="I535" s="269"/>
      <c r="J535" s="270">
        <f>ROUND(I535*H535,2)</f>
        <v>0</v>
      </c>
      <c r="K535" s="266" t="s">
        <v>160</v>
      </c>
      <c r="L535" s="271"/>
      <c r="M535" s="272" t="s">
        <v>19</v>
      </c>
      <c r="N535" s="273" t="s">
        <v>44</v>
      </c>
      <c r="O535" s="86"/>
      <c r="P535" s="212">
        <f>O535*H535</f>
        <v>0</v>
      </c>
      <c r="Q535" s="212">
        <v>4E-05</v>
      </c>
      <c r="R535" s="212">
        <f>Q535*H535</f>
        <v>0.020370000000000003</v>
      </c>
      <c r="S535" s="212">
        <v>0</v>
      </c>
      <c r="T535" s="213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4" t="s">
        <v>210</v>
      </c>
      <c r="AT535" s="214" t="s">
        <v>243</v>
      </c>
      <c r="AU535" s="214" t="s">
        <v>83</v>
      </c>
      <c r="AY535" s="19" t="s">
        <v>148</v>
      </c>
      <c r="BE535" s="215">
        <f>IF(N535="základní",J535,0)</f>
        <v>0</v>
      </c>
      <c r="BF535" s="215">
        <f>IF(N535="snížená",J535,0)</f>
        <v>0</v>
      </c>
      <c r="BG535" s="215">
        <f>IF(N535="zákl. přenesená",J535,0)</f>
        <v>0</v>
      </c>
      <c r="BH535" s="215">
        <f>IF(N535="sníž. přenesená",J535,0)</f>
        <v>0</v>
      </c>
      <c r="BI535" s="215">
        <f>IF(N535="nulová",J535,0)</f>
        <v>0</v>
      </c>
      <c r="BJ535" s="19" t="s">
        <v>81</v>
      </c>
      <c r="BK535" s="215">
        <f>ROUND(I535*H535,2)</f>
        <v>0</v>
      </c>
      <c r="BL535" s="19" t="s">
        <v>154</v>
      </c>
      <c r="BM535" s="214" t="s">
        <v>629</v>
      </c>
    </row>
    <row r="536" spans="1:47" s="2" customFormat="1" ht="12">
      <c r="A536" s="40"/>
      <c r="B536" s="41"/>
      <c r="C536" s="42"/>
      <c r="D536" s="216" t="s">
        <v>156</v>
      </c>
      <c r="E536" s="42"/>
      <c r="F536" s="217" t="s">
        <v>628</v>
      </c>
      <c r="G536" s="42"/>
      <c r="H536" s="42"/>
      <c r="I536" s="218"/>
      <c r="J536" s="42"/>
      <c r="K536" s="42"/>
      <c r="L536" s="46"/>
      <c r="M536" s="219"/>
      <c r="N536" s="220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156</v>
      </c>
      <c r="AU536" s="19" t="s">
        <v>83</v>
      </c>
    </row>
    <row r="537" spans="1:51" s="14" customFormat="1" ht="12">
      <c r="A537" s="14"/>
      <c r="B537" s="231"/>
      <c r="C537" s="232"/>
      <c r="D537" s="216" t="s">
        <v>163</v>
      </c>
      <c r="E537" s="233" t="s">
        <v>19</v>
      </c>
      <c r="F537" s="234" t="s">
        <v>630</v>
      </c>
      <c r="G537" s="232"/>
      <c r="H537" s="235">
        <v>509.25</v>
      </c>
      <c r="I537" s="236"/>
      <c r="J537" s="232"/>
      <c r="K537" s="232"/>
      <c r="L537" s="237"/>
      <c r="M537" s="238"/>
      <c r="N537" s="239"/>
      <c r="O537" s="239"/>
      <c r="P537" s="239"/>
      <c r="Q537" s="239"/>
      <c r="R537" s="239"/>
      <c r="S537" s="239"/>
      <c r="T537" s="24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1" t="s">
        <v>163</v>
      </c>
      <c r="AU537" s="241" t="s">
        <v>83</v>
      </c>
      <c r="AV537" s="14" t="s">
        <v>83</v>
      </c>
      <c r="AW537" s="14" t="s">
        <v>34</v>
      </c>
      <c r="AX537" s="14" t="s">
        <v>81</v>
      </c>
      <c r="AY537" s="241" t="s">
        <v>148</v>
      </c>
    </row>
    <row r="538" spans="1:65" s="2" customFormat="1" ht="16.5" customHeight="1">
      <c r="A538" s="40"/>
      <c r="B538" s="41"/>
      <c r="C538" s="203" t="s">
        <v>631</v>
      </c>
      <c r="D538" s="203" t="s">
        <v>150</v>
      </c>
      <c r="E538" s="204" t="s">
        <v>632</v>
      </c>
      <c r="F538" s="205" t="s">
        <v>633</v>
      </c>
      <c r="G538" s="206" t="s">
        <v>586</v>
      </c>
      <c r="H538" s="207">
        <v>55</v>
      </c>
      <c r="I538" s="208"/>
      <c r="J538" s="209">
        <f>ROUND(I538*H538,2)</f>
        <v>0</v>
      </c>
      <c r="K538" s="205" t="s">
        <v>160</v>
      </c>
      <c r="L538" s="46"/>
      <c r="M538" s="210" t="s">
        <v>19</v>
      </c>
      <c r="N538" s="211" t="s">
        <v>44</v>
      </c>
      <c r="O538" s="86"/>
      <c r="P538" s="212">
        <f>O538*H538</f>
        <v>0</v>
      </c>
      <c r="Q538" s="212">
        <v>0</v>
      </c>
      <c r="R538" s="212">
        <f>Q538*H538</f>
        <v>0</v>
      </c>
      <c r="S538" s="212">
        <v>0</v>
      </c>
      <c r="T538" s="213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14" t="s">
        <v>154</v>
      </c>
      <c r="AT538" s="214" t="s">
        <v>150</v>
      </c>
      <c r="AU538" s="214" t="s">
        <v>83</v>
      </c>
      <c r="AY538" s="19" t="s">
        <v>148</v>
      </c>
      <c r="BE538" s="215">
        <f>IF(N538="základní",J538,0)</f>
        <v>0</v>
      </c>
      <c r="BF538" s="215">
        <f>IF(N538="snížená",J538,0)</f>
        <v>0</v>
      </c>
      <c r="BG538" s="215">
        <f>IF(N538="zákl. přenesená",J538,0)</f>
        <v>0</v>
      </c>
      <c r="BH538" s="215">
        <f>IF(N538="sníž. přenesená",J538,0)</f>
        <v>0</v>
      </c>
      <c r="BI538" s="215">
        <f>IF(N538="nulová",J538,0)</f>
        <v>0</v>
      </c>
      <c r="BJ538" s="19" t="s">
        <v>81</v>
      </c>
      <c r="BK538" s="215">
        <f>ROUND(I538*H538,2)</f>
        <v>0</v>
      </c>
      <c r="BL538" s="19" t="s">
        <v>154</v>
      </c>
      <c r="BM538" s="214" t="s">
        <v>634</v>
      </c>
    </row>
    <row r="539" spans="1:47" s="2" customFormat="1" ht="12">
      <c r="A539" s="40"/>
      <c r="B539" s="41"/>
      <c r="C539" s="42"/>
      <c r="D539" s="216" t="s">
        <v>156</v>
      </c>
      <c r="E539" s="42"/>
      <c r="F539" s="217" t="s">
        <v>635</v>
      </c>
      <c r="G539" s="42"/>
      <c r="H539" s="42"/>
      <c r="I539" s="218"/>
      <c r="J539" s="42"/>
      <c r="K539" s="42"/>
      <c r="L539" s="46"/>
      <c r="M539" s="219"/>
      <c r="N539" s="220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156</v>
      </c>
      <c r="AU539" s="19" t="s">
        <v>83</v>
      </c>
    </row>
    <row r="540" spans="1:65" s="2" customFormat="1" ht="16.5" customHeight="1">
      <c r="A540" s="40"/>
      <c r="B540" s="41"/>
      <c r="C540" s="264" t="s">
        <v>636</v>
      </c>
      <c r="D540" s="264" t="s">
        <v>243</v>
      </c>
      <c r="E540" s="265" t="s">
        <v>637</v>
      </c>
      <c r="F540" s="266" t="s">
        <v>638</v>
      </c>
      <c r="G540" s="267" t="s">
        <v>586</v>
      </c>
      <c r="H540" s="268">
        <v>57.75</v>
      </c>
      <c r="I540" s="269"/>
      <c r="J540" s="270">
        <f>ROUND(I540*H540,2)</f>
        <v>0</v>
      </c>
      <c r="K540" s="266" t="s">
        <v>160</v>
      </c>
      <c r="L540" s="271"/>
      <c r="M540" s="272" t="s">
        <v>19</v>
      </c>
      <c r="N540" s="273" t="s">
        <v>44</v>
      </c>
      <c r="O540" s="86"/>
      <c r="P540" s="212">
        <f>O540*H540</f>
        <v>0</v>
      </c>
      <c r="Q540" s="212">
        <v>0.0005</v>
      </c>
      <c r="R540" s="212">
        <f>Q540*H540</f>
        <v>0.028875</v>
      </c>
      <c r="S540" s="212">
        <v>0</v>
      </c>
      <c r="T540" s="213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14" t="s">
        <v>210</v>
      </c>
      <c r="AT540" s="214" t="s">
        <v>243</v>
      </c>
      <c r="AU540" s="214" t="s">
        <v>83</v>
      </c>
      <c r="AY540" s="19" t="s">
        <v>148</v>
      </c>
      <c r="BE540" s="215">
        <f>IF(N540="základní",J540,0)</f>
        <v>0</v>
      </c>
      <c r="BF540" s="215">
        <f>IF(N540="snížená",J540,0)</f>
        <v>0</v>
      </c>
      <c r="BG540" s="215">
        <f>IF(N540="zákl. přenesená",J540,0)</f>
        <v>0</v>
      </c>
      <c r="BH540" s="215">
        <f>IF(N540="sníž. přenesená",J540,0)</f>
        <v>0</v>
      </c>
      <c r="BI540" s="215">
        <f>IF(N540="nulová",J540,0)</f>
        <v>0</v>
      </c>
      <c r="BJ540" s="19" t="s">
        <v>81</v>
      </c>
      <c r="BK540" s="215">
        <f>ROUND(I540*H540,2)</f>
        <v>0</v>
      </c>
      <c r="BL540" s="19" t="s">
        <v>154</v>
      </c>
      <c r="BM540" s="214" t="s">
        <v>639</v>
      </c>
    </row>
    <row r="541" spans="1:47" s="2" customFormat="1" ht="12">
      <c r="A541" s="40"/>
      <c r="B541" s="41"/>
      <c r="C541" s="42"/>
      <c r="D541" s="216" t="s">
        <v>156</v>
      </c>
      <c r="E541" s="42"/>
      <c r="F541" s="217" t="s">
        <v>638</v>
      </c>
      <c r="G541" s="42"/>
      <c r="H541" s="42"/>
      <c r="I541" s="218"/>
      <c r="J541" s="42"/>
      <c r="K541" s="42"/>
      <c r="L541" s="46"/>
      <c r="M541" s="219"/>
      <c r="N541" s="220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156</v>
      </c>
      <c r="AU541" s="19" t="s">
        <v>83</v>
      </c>
    </row>
    <row r="542" spans="1:51" s="14" customFormat="1" ht="12">
      <c r="A542" s="14"/>
      <c r="B542" s="231"/>
      <c r="C542" s="232"/>
      <c r="D542" s="216" t="s">
        <v>163</v>
      </c>
      <c r="E542" s="233" t="s">
        <v>19</v>
      </c>
      <c r="F542" s="234" t="s">
        <v>640</v>
      </c>
      <c r="G542" s="232"/>
      <c r="H542" s="235">
        <v>57.75</v>
      </c>
      <c r="I542" s="236"/>
      <c r="J542" s="232"/>
      <c r="K542" s="232"/>
      <c r="L542" s="237"/>
      <c r="M542" s="238"/>
      <c r="N542" s="239"/>
      <c r="O542" s="239"/>
      <c r="P542" s="239"/>
      <c r="Q542" s="239"/>
      <c r="R542" s="239"/>
      <c r="S542" s="239"/>
      <c r="T542" s="24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1" t="s">
        <v>163</v>
      </c>
      <c r="AU542" s="241" t="s">
        <v>83</v>
      </c>
      <c r="AV542" s="14" t="s">
        <v>83</v>
      </c>
      <c r="AW542" s="14" t="s">
        <v>34</v>
      </c>
      <c r="AX542" s="14" t="s">
        <v>81</v>
      </c>
      <c r="AY542" s="241" t="s">
        <v>148</v>
      </c>
    </row>
    <row r="543" spans="1:65" s="2" customFormat="1" ht="24.15" customHeight="1">
      <c r="A543" s="40"/>
      <c r="B543" s="41"/>
      <c r="C543" s="203" t="s">
        <v>641</v>
      </c>
      <c r="D543" s="203" t="s">
        <v>150</v>
      </c>
      <c r="E543" s="204" t="s">
        <v>642</v>
      </c>
      <c r="F543" s="205" t="s">
        <v>643</v>
      </c>
      <c r="G543" s="206" t="s">
        <v>312</v>
      </c>
      <c r="H543" s="207">
        <v>192</v>
      </c>
      <c r="I543" s="208"/>
      <c r="J543" s="209">
        <f>ROUND(I543*H543,2)</f>
        <v>0</v>
      </c>
      <c r="K543" s="205" t="s">
        <v>19</v>
      </c>
      <c r="L543" s="46"/>
      <c r="M543" s="210" t="s">
        <v>19</v>
      </c>
      <c r="N543" s="211" t="s">
        <v>44</v>
      </c>
      <c r="O543" s="86"/>
      <c r="P543" s="212">
        <f>O543*H543</f>
        <v>0</v>
      </c>
      <c r="Q543" s="212">
        <v>0.0015</v>
      </c>
      <c r="R543" s="212">
        <f>Q543*H543</f>
        <v>0.28800000000000003</v>
      </c>
      <c r="S543" s="212">
        <v>0</v>
      </c>
      <c r="T543" s="213">
        <f>S543*H543</f>
        <v>0</v>
      </c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R543" s="214" t="s">
        <v>154</v>
      </c>
      <c r="AT543" s="214" t="s">
        <v>150</v>
      </c>
      <c r="AU543" s="214" t="s">
        <v>83</v>
      </c>
      <c r="AY543" s="19" t="s">
        <v>148</v>
      </c>
      <c r="BE543" s="215">
        <f>IF(N543="základní",J543,0)</f>
        <v>0</v>
      </c>
      <c r="BF543" s="215">
        <f>IF(N543="snížená",J543,0)</f>
        <v>0</v>
      </c>
      <c r="BG543" s="215">
        <f>IF(N543="zákl. přenesená",J543,0)</f>
        <v>0</v>
      </c>
      <c r="BH543" s="215">
        <f>IF(N543="sníž. přenesená",J543,0)</f>
        <v>0</v>
      </c>
      <c r="BI543" s="215">
        <f>IF(N543="nulová",J543,0)</f>
        <v>0</v>
      </c>
      <c r="BJ543" s="19" t="s">
        <v>81</v>
      </c>
      <c r="BK543" s="215">
        <f>ROUND(I543*H543,2)</f>
        <v>0</v>
      </c>
      <c r="BL543" s="19" t="s">
        <v>154</v>
      </c>
      <c r="BM543" s="214" t="s">
        <v>644</v>
      </c>
    </row>
    <row r="544" spans="1:47" s="2" customFormat="1" ht="12">
      <c r="A544" s="40"/>
      <c r="B544" s="41"/>
      <c r="C544" s="42"/>
      <c r="D544" s="216" t="s">
        <v>156</v>
      </c>
      <c r="E544" s="42"/>
      <c r="F544" s="217" t="s">
        <v>643</v>
      </c>
      <c r="G544" s="42"/>
      <c r="H544" s="42"/>
      <c r="I544" s="218"/>
      <c r="J544" s="42"/>
      <c r="K544" s="42"/>
      <c r="L544" s="46"/>
      <c r="M544" s="219"/>
      <c r="N544" s="220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156</v>
      </c>
      <c r="AU544" s="19" t="s">
        <v>83</v>
      </c>
    </row>
    <row r="545" spans="1:51" s="13" customFormat="1" ht="12">
      <c r="A545" s="13"/>
      <c r="B545" s="221"/>
      <c r="C545" s="222"/>
      <c r="D545" s="216" t="s">
        <v>163</v>
      </c>
      <c r="E545" s="223" t="s">
        <v>19</v>
      </c>
      <c r="F545" s="224" t="s">
        <v>645</v>
      </c>
      <c r="G545" s="222"/>
      <c r="H545" s="223" t="s">
        <v>19</v>
      </c>
      <c r="I545" s="225"/>
      <c r="J545" s="222"/>
      <c r="K545" s="222"/>
      <c r="L545" s="226"/>
      <c r="M545" s="227"/>
      <c r="N545" s="228"/>
      <c r="O545" s="228"/>
      <c r="P545" s="228"/>
      <c r="Q545" s="228"/>
      <c r="R545" s="228"/>
      <c r="S545" s="228"/>
      <c r="T545" s="229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30" t="s">
        <v>163</v>
      </c>
      <c r="AU545" s="230" t="s">
        <v>83</v>
      </c>
      <c r="AV545" s="13" t="s">
        <v>81</v>
      </c>
      <c r="AW545" s="13" t="s">
        <v>34</v>
      </c>
      <c r="AX545" s="13" t="s">
        <v>73</v>
      </c>
      <c r="AY545" s="230" t="s">
        <v>148</v>
      </c>
    </row>
    <row r="546" spans="1:51" s="14" customFormat="1" ht="12">
      <c r="A546" s="14"/>
      <c r="B546" s="231"/>
      <c r="C546" s="232"/>
      <c r="D546" s="216" t="s">
        <v>163</v>
      </c>
      <c r="E546" s="233" t="s">
        <v>19</v>
      </c>
      <c r="F546" s="234" t="s">
        <v>646</v>
      </c>
      <c r="G546" s="232"/>
      <c r="H546" s="235">
        <v>192</v>
      </c>
      <c r="I546" s="236"/>
      <c r="J546" s="232"/>
      <c r="K546" s="232"/>
      <c r="L546" s="237"/>
      <c r="M546" s="238"/>
      <c r="N546" s="239"/>
      <c r="O546" s="239"/>
      <c r="P546" s="239"/>
      <c r="Q546" s="239"/>
      <c r="R546" s="239"/>
      <c r="S546" s="239"/>
      <c r="T546" s="240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41" t="s">
        <v>163</v>
      </c>
      <c r="AU546" s="241" t="s">
        <v>83</v>
      </c>
      <c r="AV546" s="14" t="s">
        <v>83</v>
      </c>
      <c r="AW546" s="14" t="s">
        <v>34</v>
      </c>
      <c r="AX546" s="14" t="s">
        <v>81</v>
      </c>
      <c r="AY546" s="241" t="s">
        <v>148</v>
      </c>
    </row>
    <row r="547" spans="1:65" s="2" customFormat="1" ht="16.5" customHeight="1">
      <c r="A547" s="40"/>
      <c r="B547" s="41"/>
      <c r="C547" s="203" t="s">
        <v>647</v>
      </c>
      <c r="D547" s="203" t="s">
        <v>150</v>
      </c>
      <c r="E547" s="204" t="s">
        <v>648</v>
      </c>
      <c r="F547" s="205" t="s">
        <v>649</v>
      </c>
      <c r="G547" s="206" t="s">
        <v>586</v>
      </c>
      <c r="H547" s="207">
        <v>519</v>
      </c>
      <c r="I547" s="208"/>
      <c r="J547" s="209">
        <f>ROUND(I547*H547,2)</f>
        <v>0</v>
      </c>
      <c r="K547" s="205" t="s">
        <v>19</v>
      </c>
      <c r="L547" s="46"/>
      <c r="M547" s="210" t="s">
        <v>19</v>
      </c>
      <c r="N547" s="211" t="s">
        <v>44</v>
      </c>
      <c r="O547" s="86"/>
      <c r="P547" s="212">
        <f>O547*H547</f>
        <v>0</v>
      </c>
      <c r="Q547" s="212">
        <v>0</v>
      </c>
      <c r="R547" s="212">
        <f>Q547*H547</f>
        <v>0</v>
      </c>
      <c r="S547" s="212">
        <v>0</v>
      </c>
      <c r="T547" s="213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14" t="s">
        <v>154</v>
      </c>
      <c r="AT547" s="214" t="s">
        <v>150</v>
      </c>
      <c r="AU547" s="214" t="s">
        <v>83</v>
      </c>
      <c r="AY547" s="19" t="s">
        <v>148</v>
      </c>
      <c r="BE547" s="215">
        <f>IF(N547="základní",J547,0)</f>
        <v>0</v>
      </c>
      <c r="BF547" s="215">
        <f>IF(N547="snížená",J547,0)</f>
        <v>0</v>
      </c>
      <c r="BG547" s="215">
        <f>IF(N547="zákl. přenesená",J547,0)</f>
        <v>0</v>
      </c>
      <c r="BH547" s="215">
        <f>IF(N547="sníž. přenesená",J547,0)</f>
        <v>0</v>
      </c>
      <c r="BI547" s="215">
        <f>IF(N547="nulová",J547,0)</f>
        <v>0</v>
      </c>
      <c r="BJ547" s="19" t="s">
        <v>81</v>
      </c>
      <c r="BK547" s="215">
        <f>ROUND(I547*H547,2)</f>
        <v>0</v>
      </c>
      <c r="BL547" s="19" t="s">
        <v>154</v>
      </c>
      <c r="BM547" s="214" t="s">
        <v>650</v>
      </c>
    </row>
    <row r="548" spans="1:47" s="2" customFormat="1" ht="12">
      <c r="A548" s="40"/>
      <c r="B548" s="41"/>
      <c r="C548" s="42"/>
      <c r="D548" s="216" t="s">
        <v>156</v>
      </c>
      <c r="E548" s="42"/>
      <c r="F548" s="217" t="s">
        <v>649</v>
      </c>
      <c r="G548" s="42"/>
      <c r="H548" s="42"/>
      <c r="I548" s="218"/>
      <c r="J548" s="42"/>
      <c r="K548" s="42"/>
      <c r="L548" s="46"/>
      <c r="M548" s="219"/>
      <c r="N548" s="220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156</v>
      </c>
      <c r="AU548" s="19" t="s">
        <v>83</v>
      </c>
    </row>
    <row r="549" spans="1:51" s="14" customFormat="1" ht="12">
      <c r="A549" s="14"/>
      <c r="B549" s="231"/>
      <c r="C549" s="232"/>
      <c r="D549" s="216" t="s">
        <v>163</v>
      </c>
      <c r="E549" s="233" t="s">
        <v>19</v>
      </c>
      <c r="F549" s="234" t="s">
        <v>651</v>
      </c>
      <c r="G549" s="232"/>
      <c r="H549" s="235">
        <v>519</v>
      </c>
      <c r="I549" s="236"/>
      <c r="J549" s="232"/>
      <c r="K549" s="232"/>
      <c r="L549" s="237"/>
      <c r="M549" s="238"/>
      <c r="N549" s="239"/>
      <c r="O549" s="239"/>
      <c r="P549" s="239"/>
      <c r="Q549" s="239"/>
      <c r="R549" s="239"/>
      <c r="S549" s="239"/>
      <c r="T549" s="24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1" t="s">
        <v>163</v>
      </c>
      <c r="AU549" s="241" t="s">
        <v>83</v>
      </c>
      <c r="AV549" s="14" t="s">
        <v>83</v>
      </c>
      <c r="AW549" s="14" t="s">
        <v>34</v>
      </c>
      <c r="AX549" s="14" t="s">
        <v>81</v>
      </c>
      <c r="AY549" s="241" t="s">
        <v>148</v>
      </c>
    </row>
    <row r="550" spans="1:65" s="2" customFormat="1" ht="16.5" customHeight="1">
      <c r="A550" s="40"/>
      <c r="B550" s="41"/>
      <c r="C550" s="203" t="s">
        <v>652</v>
      </c>
      <c r="D550" s="203" t="s">
        <v>150</v>
      </c>
      <c r="E550" s="204" t="s">
        <v>653</v>
      </c>
      <c r="F550" s="205" t="s">
        <v>654</v>
      </c>
      <c r="G550" s="206" t="s">
        <v>153</v>
      </c>
      <c r="H550" s="207">
        <v>1</v>
      </c>
      <c r="I550" s="208"/>
      <c r="J550" s="209">
        <f>ROUND(I550*H550,2)</f>
        <v>0</v>
      </c>
      <c r="K550" s="205" t="s">
        <v>19</v>
      </c>
      <c r="L550" s="46"/>
      <c r="M550" s="210" t="s">
        <v>19</v>
      </c>
      <c r="N550" s="211" t="s">
        <v>44</v>
      </c>
      <c r="O550" s="86"/>
      <c r="P550" s="212">
        <f>O550*H550</f>
        <v>0</v>
      </c>
      <c r="Q550" s="212">
        <v>0</v>
      </c>
      <c r="R550" s="212">
        <f>Q550*H550</f>
        <v>0</v>
      </c>
      <c r="S550" s="212">
        <v>0</v>
      </c>
      <c r="T550" s="213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14" t="s">
        <v>154</v>
      </c>
      <c r="AT550" s="214" t="s">
        <v>150</v>
      </c>
      <c r="AU550" s="214" t="s">
        <v>83</v>
      </c>
      <c r="AY550" s="19" t="s">
        <v>148</v>
      </c>
      <c r="BE550" s="215">
        <f>IF(N550="základní",J550,0)</f>
        <v>0</v>
      </c>
      <c r="BF550" s="215">
        <f>IF(N550="snížená",J550,0)</f>
        <v>0</v>
      </c>
      <c r="BG550" s="215">
        <f>IF(N550="zákl. přenesená",J550,0)</f>
        <v>0</v>
      </c>
      <c r="BH550" s="215">
        <f>IF(N550="sníž. přenesená",J550,0)</f>
        <v>0</v>
      </c>
      <c r="BI550" s="215">
        <f>IF(N550="nulová",J550,0)</f>
        <v>0</v>
      </c>
      <c r="BJ550" s="19" t="s">
        <v>81</v>
      </c>
      <c r="BK550" s="215">
        <f>ROUND(I550*H550,2)</f>
        <v>0</v>
      </c>
      <c r="BL550" s="19" t="s">
        <v>154</v>
      </c>
      <c r="BM550" s="214" t="s">
        <v>655</v>
      </c>
    </row>
    <row r="551" spans="1:47" s="2" customFormat="1" ht="12">
      <c r="A551" s="40"/>
      <c r="B551" s="41"/>
      <c r="C551" s="42"/>
      <c r="D551" s="216" t="s">
        <v>156</v>
      </c>
      <c r="E551" s="42"/>
      <c r="F551" s="217" t="s">
        <v>654</v>
      </c>
      <c r="G551" s="42"/>
      <c r="H551" s="42"/>
      <c r="I551" s="218"/>
      <c r="J551" s="42"/>
      <c r="K551" s="42"/>
      <c r="L551" s="46"/>
      <c r="M551" s="219"/>
      <c r="N551" s="220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156</v>
      </c>
      <c r="AU551" s="19" t="s">
        <v>83</v>
      </c>
    </row>
    <row r="552" spans="1:63" s="12" customFormat="1" ht="22.8" customHeight="1">
      <c r="A552" s="12"/>
      <c r="B552" s="187"/>
      <c r="C552" s="188"/>
      <c r="D552" s="189" t="s">
        <v>72</v>
      </c>
      <c r="E552" s="201" t="s">
        <v>656</v>
      </c>
      <c r="F552" s="201" t="s">
        <v>657</v>
      </c>
      <c r="G552" s="188"/>
      <c r="H552" s="188"/>
      <c r="I552" s="191"/>
      <c r="J552" s="202">
        <f>BK552</f>
        <v>0</v>
      </c>
      <c r="K552" s="188"/>
      <c r="L552" s="193"/>
      <c r="M552" s="194"/>
      <c r="N552" s="195"/>
      <c r="O552" s="195"/>
      <c r="P552" s="196">
        <f>SUM(P553:P581)</f>
        <v>0</v>
      </c>
      <c r="Q552" s="195"/>
      <c r="R552" s="196">
        <f>SUM(R553:R581)</f>
        <v>0.0023399999999999996</v>
      </c>
      <c r="S552" s="195"/>
      <c r="T552" s="197">
        <f>SUM(T553:T581)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198" t="s">
        <v>81</v>
      </c>
      <c r="AT552" s="199" t="s">
        <v>72</v>
      </c>
      <c r="AU552" s="199" t="s">
        <v>81</v>
      </c>
      <c r="AY552" s="198" t="s">
        <v>148</v>
      </c>
      <c r="BK552" s="200">
        <f>SUM(BK553:BK581)</f>
        <v>0</v>
      </c>
    </row>
    <row r="553" spans="1:65" s="2" customFormat="1" ht="16.5" customHeight="1">
      <c r="A553" s="40"/>
      <c r="B553" s="41"/>
      <c r="C553" s="203" t="s">
        <v>658</v>
      </c>
      <c r="D553" s="203" t="s">
        <v>150</v>
      </c>
      <c r="E553" s="204" t="s">
        <v>659</v>
      </c>
      <c r="F553" s="205" t="s">
        <v>660</v>
      </c>
      <c r="G553" s="206" t="s">
        <v>239</v>
      </c>
      <c r="H553" s="207">
        <v>1478</v>
      </c>
      <c r="I553" s="208"/>
      <c r="J553" s="209">
        <f>ROUND(I553*H553,2)</f>
        <v>0</v>
      </c>
      <c r="K553" s="205" t="s">
        <v>160</v>
      </c>
      <c r="L553" s="46"/>
      <c r="M553" s="210" t="s">
        <v>19</v>
      </c>
      <c r="N553" s="211" t="s">
        <v>44</v>
      </c>
      <c r="O553" s="86"/>
      <c r="P553" s="212">
        <f>O553*H553</f>
        <v>0</v>
      </c>
      <c r="Q553" s="212">
        <v>0</v>
      </c>
      <c r="R553" s="212">
        <f>Q553*H553</f>
        <v>0</v>
      </c>
      <c r="S553" s="212">
        <v>0</v>
      </c>
      <c r="T553" s="213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4" t="s">
        <v>154</v>
      </c>
      <c r="AT553" s="214" t="s">
        <v>150</v>
      </c>
      <c r="AU553" s="214" t="s">
        <v>83</v>
      </c>
      <c r="AY553" s="19" t="s">
        <v>148</v>
      </c>
      <c r="BE553" s="215">
        <f>IF(N553="základní",J553,0)</f>
        <v>0</v>
      </c>
      <c r="BF553" s="215">
        <f>IF(N553="snížená",J553,0)</f>
        <v>0</v>
      </c>
      <c r="BG553" s="215">
        <f>IF(N553="zákl. přenesená",J553,0)</f>
        <v>0</v>
      </c>
      <c r="BH553" s="215">
        <f>IF(N553="sníž. přenesená",J553,0)</f>
        <v>0</v>
      </c>
      <c r="BI553" s="215">
        <f>IF(N553="nulová",J553,0)</f>
        <v>0</v>
      </c>
      <c r="BJ553" s="19" t="s">
        <v>81</v>
      </c>
      <c r="BK553" s="215">
        <f>ROUND(I553*H553,2)</f>
        <v>0</v>
      </c>
      <c r="BL553" s="19" t="s">
        <v>154</v>
      </c>
      <c r="BM553" s="214" t="s">
        <v>661</v>
      </c>
    </row>
    <row r="554" spans="1:47" s="2" customFormat="1" ht="12">
      <c r="A554" s="40"/>
      <c r="B554" s="41"/>
      <c r="C554" s="42"/>
      <c r="D554" s="216" t="s">
        <v>156</v>
      </c>
      <c r="E554" s="42"/>
      <c r="F554" s="217" t="s">
        <v>662</v>
      </c>
      <c r="G554" s="42"/>
      <c r="H554" s="42"/>
      <c r="I554" s="218"/>
      <c r="J554" s="42"/>
      <c r="K554" s="42"/>
      <c r="L554" s="46"/>
      <c r="M554" s="219"/>
      <c r="N554" s="220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156</v>
      </c>
      <c r="AU554" s="19" t="s">
        <v>83</v>
      </c>
    </row>
    <row r="555" spans="1:51" s="14" customFormat="1" ht="12">
      <c r="A555" s="14"/>
      <c r="B555" s="231"/>
      <c r="C555" s="232"/>
      <c r="D555" s="216" t="s">
        <v>163</v>
      </c>
      <c r="E555" s="233" t="s">
        <v>19</v>
      </c>
      <c r="F555" s="234" t="s">
        <v>663</v>
      </c>
      <c r="G555" s="232"/>
      <c r="H555" s="235">
        <v>330</v>
      </c>
      <c r="I555" s="236"/>
      <c r="J555" s="232"/>
      <c r="K555" s="232"/>
      <c r="L555" s="237"/>
      <c r="M555" s="238"/>
      <c r="N555" s="239"/>
      <c r="O555" s="239"/>
      <c r="P555" s="239"/>
      <c r="Q555" s="239"/>
      <c r="R555" s="239"/>
      <c r="S555" s="239"/>
      <c r="T555" s="240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1" t="s">
        <v>163</v>
      </c>
      <c r="AU555" s="241" t="s">
        <v>83</v>
      </c>
      <c r="AV555" s="14" t="s">
        <v>83</v>
      </c>
      <c r="AW555" s="14" t="s">
        <v>34</v>
      </c>
      <c r="AX555" s="14" t="s">
        <v>73</v>
      </c>
      <c r="AY555" s="241" t="s">
        <v>148</v>
      </c>
    </row>
    <row r="556" spans="1:51" s="14" customFormat="1" ht="12">
      <c r="A556" s="14"/>
      <c r="B556" s="231"/>
      <c r="C556" s="232"/>
      <c r="D556" s="216" t="s">
        <v>163</v>
      </c>
      <c r="E556" s="233" t="s">
        <v>19</v>
      </c>
      <c r="F556" s="234" t="s">
        <v>664</v>
      </c>
      <c r="G556" s="232"/>
      <c r="H556" s="235">
        <v>320</v>
      </c>
      <c r="I556" s="236"/>
      <c r="J556" s="232"/>
      <c r="K556" s="232"/>
      <c r="L556" s="237"/>
      <c r="M556" s="238"/>
      <c r="N556" s="239"/>
      <c r="O556" s="239"/>
      <c r="P556" s="239"/>
      <c r="Q556" s="239"/>
      <c r="R556" s="239"/>
      <c r="S556" s="239"/>
      <c r="T556" s="24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41" t="s">
        <v>163</v>
      </c>
      <c r="AU556" s="241" t="s">
        <v>83</v>
      </c>
      <c r="AV556" s="14" t="s">
        <v>83</v>
      </c>
      <c r="AW556" s="14" t="s">
        <v>34</v>
      </c>
      <c r="AX556" s="14" t="s">
        <v>73</v>
      </c>
      <c r="AY556" s="241" t="s">
        <v>148</v>
      </c>
    </row>
    <row r="557" spans="1:51" s="14" customFormat="1" ht="12">
      <c r="A557" s="14"/>
      <c r="B557" s="231"/>
      <c r="C557" s="232"/>
      <c r="D557" s="216" t="s">
        <v>163</v>
      </c>
      <c r="E557" s="233" t="s">
        <v>19</v>
      </c>
      <c r="F557" s="234" t="s">
        <v>665</v>
      </c>
      <c r="G557" s="232"/>
      <c r="H557" s="235">
        <v>52</v>
      </c>
      <c r="I557" s="236"/>
      <c r="J557" s="232"/>
      <c r="K557" s="232"/>
      <c r="L557" s="237"/>
      <c r="M557" s="238"/>
      <c r="N557" s="239"/>
      <c r="O557" s="239"/>
      <c r="P557" s="239"/>
      <c r="Q557" s="239"/>
      <c r="R557" s="239"/>
      <c r="S557" s="239"/>
      <c r="T557" s="240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1" t="s">
        <v>163</v>
      </c>
      <c r="AU557" s="241" t="s">
        <v>83</v>
      </c>
      <c r="AV557" s="14" t="s">
        <v>83</v>
      </c>
      <c r="AW557" s="14" t="s">
        <v>34</v>
      </c>
      <c r="AX557" s="14" t="s">
        <v>73</v>
      </c>
      <c r="AY557" s="241" t="s">
        <v>148</v>
      </c>
    </row>
    <row r="558" spans="1:51" s="14" customFormat="1" ht="12">
      <c r="A558" s="14"/>
      <c r="B558" s="231"/>
      <c r="C558" s="232"/>
      <c r="D558" s="216" t="s">
        <v>163</v>
      </c>
      <c r="E558" s="233" t="s">
        <v>19</v>
      </c>
      <c r="F558" s="234" t="s">
        <v>666</v>
      </c>
      <c r="G558" s="232"/>
      <c r="H558" s="235">
        <v>170</v>
      </c>
      <c r="I558" s="236"/>
      <c r="J558" s="232"/>
      <c r="K558" s="232"/>
      <c r="L558" s="237"/>
      <c r="M558" s="238"/>
      <c r="N558" s="239"/>
      <c r="O558" s="239"/>
      <c r="P558" s="239"/>
      <c r="Q558" s="239"/>
      <c r="R558" s="239"/>
      <c r="S558" s="239"/>
      <c r="T558" s="24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1" t="s">
        <v>163</v>
      </c>
      <c r="AU558" s="241" t="s">
        <v>83</v>
      </c>
      <c r="AV558" s="14" t="s">
        <v>83</v>
      </c>
      <c r="AW558" s="14" t="s">
        <v>34</v>
      </c>
      <c r="AX558" s="14" t="s">
        <v>73</v>
      </c>
      <c r="AY558" s="241" t="s">
        <v>148</v>
      </c>
    </row>
    <row r="559" spans="1:51" s="14" customFormat="1" ht="12">
      <c r="A559" s="14"/>
      <c r="B559" s="231"/>
      <c r="C559" s="232"/>
      <c r="D559" s="216" t="s">
        <v>163</v>
      </c>
      <c r="E559" s="233" t="s">
        <v>19</v>
      </c>
      <c r="F559" s="234" t="s">
        <v>667</v>
      </c>
      <c r="G559" s="232"/>
      <c r="H559" s="235">
        <v>184</v>
      </c>
      <c r="I559" s="236"/>
      <c r="J559" s="232"/>
      <c r="K559" s="232"/>
      <c r="L559" s="237"/>
      <c r="M559" s="238"/>
      <c r="N559" s="239"/>
      <c r="O559" s="239"/>
      <c r="P559" s="239"/>
      <c r="Q559" s="239"/>
      <c r="R559" s="239"/>
      <c r="S559" s="239"/>
      <c r="T559" s="24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1" t="s">
        <v>163</v>
      </c>
      <c r="AU559" s="241" t="s">
        <v>83</v>
      </c>
      <c r="AV559" s="14" t="s">
        <v>83</v>
      </c>
      <c r="AW559" s="14" t="s">
        <v>34</v>
      </c>
      <c r="AX559" s="14" t="s">
        <v>73</v>
      </c>
      <c r="AY559" s="241" t="s">
        <v>148</v>
      </c>
    </row>
    <row r="560" spans="1:51" s="14" customFormat="1" ht="12">
      <c r="A560" s="14"/>
      <c r="B560" s="231"/>
      <c r="C560" s="232"/>
      <c r="D560" s="216" t="s">
        <v>163</v>
      </c>
      <c r="E560" s="233" t="s">
        <v>19</v>
      </c>
      <c r="F560" s="234" t="s">
        <v>668</v>
      </c>
      <c r="G560" s="232"/>
      <c r="H560" s="235">
        <v>80</v>
      </c>
      <c r="I560" s="236"/>
      <c r="J560" s="232"/>
      <c r="K560" s="232"/>
      <c r="L560" s="237"/>
      <c r="M560" s="238"/>
      <c r="N560" s="239"/>
      <c r="O560" s="239"/>
      <c r="P560" s="239"/>
      <c r="Q560" s="239"/>
      <c r="R560" s="239"/>
      <c r="S560" s="239"/>
      <c r="T560" s="240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41" t="s">
        <v>163</v>
      </c>
      <c r="AU560" s="241" t="s">
        <v>83</v>
      </c>
      <c r="AV560" s="14" t="s">
        <v>83</v>
      </c>
      <c r="AW560" s="14" t="s">
        <v>34</v>
      </c>
      <c r="AX560" s="14" t="s">
        <v>73</v>
      </c>
      <c r="AY560" s="241" t="s">
        <v>148</v>
      </c>
    </row>
    <row r="561" spans="1:51" s="14" customFormat="1" ht="12">
      <c r="A561" s="14"/>
      <c r="B561" s="231"/>
      <c r="C561" s="232"/>
      <c r="D561" s="216" t="s">
        <v>163</v>
      </c>
      <c r="E561" s="233" t="s">
        <v>19</v>
      </c>
      <c r="F561" s="234" t="s">
        <v>669</v>
      </c>
      <c r="G561" s="232"/>
      <c r="H561" s="235">
        <v>167</v>
      </c>
      <c r="I561" s="236"/>
      <c r="J561" s="232"/>
      <c r="K561" s="232"/>
      <c r="L561" s="237"/>
      <c r="M561" s="238"/>
      <c r="N561" s="239"/>
      <c r="O561" s="239"/>
      <c r="P561" s="239"/>
      <c r="Q561" s="239"/>
      <c r="R561" s="239"/>
      <c r="S561" s="239"/>
      <c r="T561" s="24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1" t="s">
        <v>163</v>
      </c>
      <c r="AU561" s="241" t="s">
        <v>83</v>
      </c>
      <c r="AV561" s="14" t="s">
        <v>83</v>
      </c>
      <c r="AW561" s="14" t="s">
        <v>34</v>
      </c>
      <c r="AX561" s="14" t="s">
        <v>73</v>
      </c>
      <c r="AY561" s="241" t="s">
        <v>148</v>
      </c>
    </row>
    <row r="562" spans="1:51" s="14" customFormat="1" ht="12">
      <c r="A562" s="14"/>
      <c r="B562" s="231"/>
      <c r="C562" s="232"/>
      <c r="D562" s="216" t="s">
        <v>163</v>
      </c>
      <c r="E562" s="233" t="s">
        <v>19</v>
      </c>
      <c r="F562" s="234" t="s">
        <v>670</v>
      </c>
      <c r="G562" s="232"/>
      <c r="H562" s="235">
        <v>175</v>
      </c>
      <c r="I562" s="236"/>
      <c r="J562" s="232"/>
      <c r="K562" s="232"/>
      <c r="L562" s="237"/>
      <c r="M562" s="238"/>
      <c r="N562" s="239"/>
      <c r="O562" s="239"/>
      <c r="P562" s="239"/>
      <c r="Q562" s="239"/>
      <c r="R562" s="239"/>
      <c r="S562" s="239"/>
      <c r="T562" s="240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41" t="s">
        <v>163</v>
      </c>
      <c r="AU562" s="241" t="s">
        <v>83</v>
      </c>
      <c r="AV562" s="14" t="s">
        <v>83</v>
      </c>
      <c r="AW562" s="14" t="s">
        <v>34</v>
      </c>
      <c r="AX562" s="14" t="s">
        <v>73</v>
      </c>
      <c r="AY562" s="241" t="s">
        <v>148</v>
      </c>
    </row>
    <row r="563" spans="1:51" s="16" customFormat="1" ht="12">
      <c r="A563" s="16"/>
      <c r="B563" s="253"/>
      <c r="C563" s="254"/>
      <c r="D563" s="216" t="s">
        <v>163</v>
      </c>
      <c r="E563" s="255" t="s">
        <v>19</v>
      </c>
      <c r="F563" s="256" t="s">
        <v>174</v>
      </c>
      <c r="G563" s="254"/>
      <c r="H563" s="257">
        <v>1478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T563" s="263" t="s">
        <v>163</v>
      </c>
      <c r="AU563" s="263" t="s">
        <v>83</v>
      </c>
      <c r="AV563" s="16" t="s">
        <v>154</v>
      </c>
      <c r="AW563" s="16" t="s">
        <v>34</v>
      </c>
      <c r="AX563" s="16" t="s">
        <v>81</v>
      </c>
      <c r="AY563" s="263" t="s">
        <v>148</v>
      </c>
    </row>
    <row r="564" spans="1:65" s="2" customFormat="1" ht="21.75" customHeight="1">
      <c r="A564" s="40"/>
      <c r="B564" s="41"/>
      <c r="C564" s="203" t="s">
        <v>671</v>
      </c>
      <c r="D564" s="203" t="s">
        <v>150</v>
      </c>
      <c r="E564" s="204" t="s">
        <v>672</v>
      </c>
      <c r="F564" s="205" t="s">
        <v>673</v>
      </c>
      <c r="G564" s="206" t="s">
        <v>239</v>
      </c>
      <c r="H564" s="207">
        <v>177360</v>
      </c>
      <c r="I564" s="208"/>
      <c r="J564" s="209">
        <f>ROUND(I564*H564,2)</f>
        <v>0</v>
      </c>
      <c r="K564" s="205" t="s">
        <v>160</v>
      </c>
      <c r="L564" s="46"/>
      <c r="M564" s="210" t="s">
        <v>19</v>
      </c>
      <c r="N564" s="211" t="s">
        <v>44</v>
      </c>
      <c r="O564" s="86"/>
      <c r="P564" s="212">
        <f>O564*H564</f>
        <v>0</v>
      </c>
      <c r="Q564" s="212">
        <v>0</v>
      </c>
      <c r="R564" s="212">
        <f>Q564*H564</f>
        <v>0</v>
      </c>
      <c r="S564" s="212">
        <v>0</v>
      </c>
      <c r="T564" s="213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4" t="s">
        <v>154</v>
      </c>
      <c r="AT564" s="214" t="s">
        <v>150</v>
      </c>
      <c r="AU564" s="214" t="s">
        <v>83</v>
      </c>
      <c r="AY564" s="19" t="s">
        <v>148</v>
      </c>
      <c r="BE564" s="215">
        <f>IF(N564="základní",J564,0)</f>
        <v>0</v>
      </c>
      <c r="BF564" s="215">
        <f>IF(N564="snížená",J564,0)</f>
        <v>0</v>
      </c>
      <c r="BG564" s="215">
        <f>IF(N564="zákl. přenesená",J564,0)</f>
        <v>0</v>
      </c>
      <c r="BH564" s="215">
        <f>IF(N564="sníž. přenesená",J564,0)</f>
        <v>0</v>
      </c>
      <c r="BI564" s="215">
        <f>IF(N564="nulová",J564,0)</f>
        <v>0</v>
      </c>
      <c r="BJ564" s="19" t="s">
        <v>81</v>
      </c>
      <c r="BK564" s="215">
        <f>ROUND(I564*H564,2)</f>
        <v>0</v>
      </c>
      <c r="BL564" s="19" t="s">
        <v>154</v>
      </c>
      <c r="BM564" s="214" t="s">
        <v>674</v>
      </c>
    </row>
    <row r="565" spans="1:47" s="2" customFormat="1" ht="12">
      <c r="A565" s="40"/>
      <c r="B565" s="41"/>
      <c r="C565" s="42"/>
      <c r="D565" s="216" t="s">
        <v>156</v>
      </c>
      <c r="E565" s="42"/>
      <c r="F565" s="217" t="s">
        <v>675</v>
      </c>
      <c r="G565" s="42"/>
      <c r="H565" s="42"/>
      <c r="I565" s="218"/>
      <c r="J565" s="42"/>
      <c r="K565" s="42"/>
      <c r="L565" s="46"/>
      <c r="M565" s="219"/>
      <c r="N565" s="220"/>
      <c r="O565" s="86"/>
      <c r="P565" s="86"/>
      <c r="Q565" s="86"/>
      <c r="R565" s="86"/>
      <c r="S565" s="86"/>
      <c r="T565" s="87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T565" s="19" t="s">
        <v>156</v>
      </c>
      <c r="AU565" s="19" t="s">
        <v>83</v>
      </c>
    </row>
    <row r="566" spans="1:51" s="14" customFormat="1" ht="12">
      <c r="A566" s="14"/>
      <c r="B566" s="231"/>
      <c r="C566" s="232"/>
      <c r="D566" s="216" t="s">
        <v>163</v>
      </c>
      <c r="E566" s="233" t="s">
        <v>19</v>
      </c>
      <c r="F566" s="234" t="s">
        <v>676</v>
      </c>
      <c r="G566" s="232"/>
      <c r="H566" s="235">
        <v>177360</v>
      </c>
      <c r="I566" s="236"/>
      <c r="J566" s="232"/>
      <c r="K566" s="232"/>
      <c r="L566" s="237"/>
      <c r="M566" s="238"/>
      <c r="N566" s="239"/>
      <c r="O566" s="239"/>
      <c r="P566" s="239"/>
      <c r="Q566" s="239"/>
      <c r="R566" s="239"/>
      <c r="S566" s="239"/>
      <c r="T566" s="240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1" t="s">
        <v>163</v>
      </c>
      <c r="AU566" s="241" t="s">
        <v>83</v>
      </c>
      <c r="AV566" s="14" t="s">
        <v>83</v>
      </c>
      <c r="AW566" s="14" t="s">
        <v>34</v>
      </c>
      <c r="AX566" s="14" t="s">
        <v>81</v>
      </c>
      <c r="AY566" s="241" t="s">
        <v>148</v>
      </c>
    </row>
    <row r="567" spans="1:65" s="2" customFormat="1" ht="16.5" customHeight="1">
      <c r="A567" s="40"/>
      <c r="B567" s="41"/>
      <c r="C567" s="203" t="s">
        <v>677</v>
      </c>
      <c r="D567" s="203" t="s">
        <v>150</v>
      </c>
      <c r="E567" s="204" t="s">
        <v>678</v>
      </c>
      <c r="F567" s="205" t="s">
        <v>679</v>
      </c>
      <c r="G567" s="206" t="s">
        <v>239</v>
      </c>
      <c r="H567" s="207">
        <v>1478</v>
      </c>
      <c r="I567" s="208"/>
      <c r="J567" s="209">
        <f>ROUND(I567*H567,2)</f>
        <v>0</v>
      </c>
      <c r="K567" s="205" t="s">
        <v>160</v>
      </c>
      <c r="L567" s="46"/>
      <c r="M567" s="210" t="s">
        <v>19</v>
      </c>
      <c r="N567" s="211" t="s">
        <v>44</v>
      </c>
      <c r="O567" s="86"/>
      <c r="P567" s="212">
        <f>O567*H567</f>
        <v>0</v>
      </c>
      <c r="Q567" s="212">
        <v>0</v>
      </c>
      <c r="R567" s="212">
        <f>Q567*H567</f>
        <v>0</v>
      </c>
      <c r="S567" s="212">
        <v>0</v>
      </c>
      <c r="T567" s="213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14" t="s">
        <v>154</v>
      </c>
      <c r="AT567" s="214" t="s">
        <v>150</v>
      </c>
      <c r="AU567" s="214" t="s">
        <v>83</v>
      </c>
      <c r="AY567" s="19" t="s">
        <v>148</v>
      </c>
      <c r="BE567" s="215">
        <f>IF(N567="základní",J567,0)</f>
        <v>0</v>
      </c>
      <c r="BF567" s="215">
        <f>IF(N567="snížená",J567,0)</f>
        <v>0</v>
      </c>
      <c r="BG567" s="215">
        <f>IF(N567="zákl. přenesená",J567,0)</f>
        <v>0</v>
      </c>
      <c r="BH567" s="215">
        <f>IF(N567="sníž. přenesená",J567,0)</f>
        <v>0</v>
      </c>
      <c r="BI567" s="215">
        <f>IF(N567="nulová",J567,0)</f>
        <v>0</v>
      </c>
      <c r="BJ567" s="19" t="s">
        <v>81</v>
      </c>
      <c r="BK567" s="215">
        <f>ROUND(I567*H567,2)</f>
        <v>0</v>
      </c>
      <c r="BL567" s="19" t="s">
        <v>154</v>
      </c>
      <c r="BM567" s="214" t="s">
        <v>680</v>
      </c>
    </row>
    <row r="568" spans="1:47" s="2" customFormat="1" ht="12">
      <c r="A568" s="40"/>
      <c r="B568" s="41"/>
      <c r="C568" s="42"/>
      <c r="D568" s="216" t="s">
        <v>156</v>
      </c>
      <c r="E568" s="42"/>
      <c r="F568" s="217" t="s">
        <v>681</v>
      </c>
      <c r="G568" s="42"/>
      <c r="H568" s="42"/>
      <c r="I568" s="218"/>
      <c r="J568" s="42"/>
      <c r="K568" s="42"/>
      <c r="L568" s="46"/>
      <c r="M568" s="219"/>
      <c r="N568" s="220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156</v>
      </c>
      <c r="AU568" s="19" t="s">
        <v>83</v>
      </c>
    </row>
    <row r="569" spans="1:65" s="2" customFormat="1" ht="16.5" customHeight="1">
      <c r="A569" s="40"/>
      <c r="B569" s="41"/>
      <c r="C569" s="203" t="s">
        <v>682</v>
      </c>
      <c r="D569" s="203" t="s">
        <v>150</v>
      </c>
      <c r="E569" s="204" t="s">
        <v>683</v>
      </c>
      <c r="F569" s="205" t="s">
        <v>684</v>
      </c>
      <c r="G569" s="206" t="s">
        <v>239</v>
      </c>
      <c r="H569" s="207">
        <v>1478</v>
      </c>
      <c r="I569" s="208"/>
      <c r="J569" s="209">
        <f>ROUND(I569*H569,2)</f>
        <v>0</v>
      </c>
      <c r="K569" s="205" t="s">
        <v>160</v>
      </c>
      <c r="L569" s="46"/>
      <c r="M569" s="210" t="s">
        <v>19</v>
      </c>
      <c r="N569" s="211" t="s">
        <v>44</v>
      </c>
      <c r="O569" s="86"/>
      <c r="P569" s="212">
        <f>O569*H569</f>
        <v>0</v>
      </c>
      <c r="Q569" s="212">
        <v>0</v>
      </c>
      <c r="R569" s="212">
        <f>Q569*H569</f>
        <v>0</v>
      </c>
      <c r="S569" s="212">
        <v>0</v>
      </c>
      <c r="T569" s="213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4" t="s">
        <v>154</v>
      </c>
      <c r="AT569" s="214" t="s">
        <v>150</v>
      </c>
      <c r="AU569" s="214" t="s">
        <v>83</v>
      </c>
      <c r="AY569" s="19" t="s">
        <v>148</v>
      </c>
      <c r="BE569" s="215">
        <f>IF(N569="základní",J569,0)</f>
        <v>0</v>
      </c>
      <c r="BF569" s="215">
        <f>IF(N569="snížená",J569,0)</f>
        <v>0</v>
      </c>
      <c r="BG569" s="215">
        <f>IF(N569="zákl. přenesená",J569,0)</f>
        <v>0</v>
      </c>
      <c r="BH569" s="215">
        <f>IF(N569="sníž. přenesená",J569,0)</f>
        <v>0</v>
      </c>
      <c r="BI569" s="215">
        <f>IF(N569="nulová",J569,0)</f>
        <v>0</v>
      </c>
      <c r="BJ569" s="19" t="s">
        <v>81</v>
      </c>
      <c r="BK569" s="215">
        <f>ROUND(I569*H569,2)</f>
        <v>0</v>
      </c>
      <c r="BL569" s="19" t="s">
        <v>154</v>
      </c>
      <c r="BM569" s="214" t="s">
        <v>685</v>
      </c>
    </row>
    <row r="570" spans="1:47" s="2" customFormat="1" ht="12">
      <c r="A570" s="40"/>
      <c r="B570" s="41"/>
      <c r="C570" s="42"/>
      <c r="D570" s="216" t="s">
        <v>156</v>
      </c>
      <c r="E570" s="42"/>
      <c r="F570" s="217" t="s">
        <v>686</v>
      </c>
      <c r="G570" s="42"/>
      <c r="H570" s="42"/>
      <c r="I570" s="218"/>
      <c r="J570" s="42"/>
      <c r="K570" s="42"/>
      <c r="L570" s="46"/>
      <c r="M570" s="219"/>
      <c r="N570" s="220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156</v>
      </c>
      <c r="AU570" s="19" t="s">
        <v>83</v>
      </c>
    </row>
    <row r="571" spans="1:65" s="2" customFormat="1" ht="16.5" customHeight="1">
      <c r="A571" s="40"/>
      <c r="B571" s="41"/>
      <c r="C571" s="203" t="s">
        <v>687</v>
      </c>
      <c r="D571" s="203" t="s">
        <v>150</v>
      </c>
      <c r="E571" s="204" t="s">
        <v>688</v>
      </c>
      <c r="F571" s="205" t="s">
        <v>689</v>
      </c>
      <c r="G571" s="206" t="s">
        <v>239</v>
      </c>
      <c r="H571" s="207">
        <v>177360</v>
      </c>
      <c r="I571" s="208"/>
      <c r="J571" s="209">
        <f>ROUND(I571*H571,2)</f>
        <v>0</v>
      </c>
      <c r="K571" s="205" t="s">
        <v>160</v>
      </c>
      <c r="L571" s="46"/>
      <c r="M571" s="210" t="s">
        <v>19</v>
      </c>
      <c r="N571" s="211" t="s">
        <v>44</v>
      </c>
      <c r="O571" s="86"/>
      <c r="P571" s="212">
        <f>O571*H571</f>
        <v>0</v>
      </c>
      <c r="Q571" s="212">
        <v>0</v>
      </c>
      <c r="R571" s="212">
        <f>Q571*H571</f>
        <v>0</v>
      </c>
      <c r="S571" s="212">
        <v>0</v>
      </c>
      <c r="T571" s="213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14" t="s">
        <v>154</v>
      </c>
      <c r="AT571" s="214" t="s">
        <v>150</v>
      </c>
      <c r="AU571" s="214" t="s">
        <v>83</v>
      </c>
      <c r="AY571" s="19" t="s">
        <v>148</v>
      </c>
      <c r="BE571" s="215">
        <f>IF(N571="základní",J571,0)</f>
        <v>0</v>
      </c>
      <c r="BF571" s="215">
        <f>IF(N571="snížená",J571,0)</f>
        <v>0</v>
      </c>
      <c r="BG571" s="215">
        <f>IF(N571="zákl. přenesená",J571,0)</f>
        <v>0</v>
      </c>
      <c r="BH571" s="215">
        <f>IF(N571="sníž. přenesená",J571,0)</f>
        <v>0</v>
      </c>
      <c r="BI571" s="215">
        <f>IF(N571="nulová",J571,0)</f>
        <v>0</v>
      </c>
      <c r="BJ571" s="19" t="s">
        <v>81</v>
      </c>
      <c r="BK571" s="215">
        <f>ROUND(I571*H571,2)</f>
        <v>0</v>
      </c>
      <c r="BL571" s="19" t="s">
        <v>154</v>
      </c>
      <c r="BM571" s="214" t="s">
        <v>690</v>
      </c>
    </row>
    <row r="572" spans="1:47" s="2" customFormat="1" ht="12">
      <c r="A572" s="40"/>
      <c r="B572" s="41"/>
      <c r="C572" s="42"/>
      <c r="D572" s="216" t="s">
        <v>156</v>
      </c>
      <c r="E572" s="42"/>
      <c r="F572" s="217" t="s">
        <v>691</v>
      </c>
      <c r="G572" s="42"/>
      <c r="H572" s="42"/>
      <c r="I572" s="218"/>
      <c r="J572" s="42"/>
      <c r="K572" s="42"/>
      <c r="L572" s="46"/>
      <c r="M572" s="219"/>
      <c r="N572" s="220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156</v>
      </c>
      <c r="AU572" s="19" t="s">
        <v>83</v>
      </c>
    </row>
    <row r="573" spans="1:51" s="14" customFormat="1" ht="12">
      <c r="A573" s="14"/>
      <c r="B573" s="231"/>
      <c r="C573" s="232"/>
      <c r="D573" s="216" t="s">
        <v>163</v>
      </c>
      <c r="E573" s="233" t="s">
        <v>19</v>
      </c>
      <c r="F573" s="234" t="s">
        <v>676</v>
      </c>
      <c r="G573" s="232"/>
      <c r="H573" s="235">
        <v>177360</v>
      </c>
      <c r="I573" s="236"/>
      <c r="J573" s="232"/>
      <c r="K573" s="232"/>
      <c r="L573" s="237"/>
      <c r="M573" s="238"/>
      <c r="N573" s="239"/>
      <c r="O573" s="239"/>
      <c r="P573" s="239"/>
      <c r="Q573" s="239"/>
      <c r="R573" s="239"/>
      <c r="S573" s="239"/>
      <c r="T573" s="240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1" t="s">
        <v>163</v>
      </c>
      <c r="AU573" s="241" t="s">
        <v>83</v>
      </c>
      <c r="AV573" s="14" t="s">
        <v>83</v>
      </c>
      <c r="AW573" s="14" t="s">
        <v>34</v>
      </c>
      <c r="AX573" s="14" t="s">
        <v>81</v>
      </c>
      <c r="AY573" s="241" t="s">
        <v>148</v>
      </c>
    </row>
    <row r="574" spans="1:65" s="2" customFormat="1" ht="16.5" customHeight="1">
      <c r="A574" s="40"/>
      <c r="B574" s="41"/>
      <c r="C574" s="203" t="s">
        <v>692</v>
      </c>
      <c r="D574" s="203" t="s">
        <v>150</v>
      </c>
      <c r="E574" s="204" t="s">
        <v>693</v>
      </c>
      <c r="F574" s="205" t="s">
        <v>694</v>
      </c>
      <c r="G574" s="206" t="s">
        <v>239</v>
      </c>
      <c r="H574" s="207">
        <v>1478</v>
      </c>
      <c r="I574" s="208"/>
      <c r="J574" s="209">
        <f>ROUND(I574*H574,2)</f>
        <v>0</v>
      </c>
      <c r="K574" s="205" t="s">
        <v>160</v>
      </c>
      <c r="L574" s="46"/>
      <c r="M574" s="210" t="s">
        <v>19</v>
      </c>
      <c r="N574" s="211" t="s">
        <v>44</v>
      </c>
      <c r="O574" s="86"/>
      <c r="P574" s="212">
        <f>O574*H574</f>
        <v>0</v>
      </c>
      <c r="Q574" s="212">
        <v>0</v>
      </c>
      <c r="R574" s="212">
        <f>Q574*H574</f>
        <v>0</v>
      </c>
      <c r="S574" s="212">
        <v>0</v>
      </c>
      <c r="T574" s="213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14" t="s">
        <v>154</v>
      </c>
      <c r="AT574" s="214" t="s">
        <v>150</v>
      </c>
      <c r="AU574" s="214" t="s">
        <v>83</v>
      </c>
      <c r="AY574" s="19" t="s">
        <v>148</v>
      </c>
      <c r="BE574" s="215">
        <f>IF(N574="základní",J574,0)</f>
        <v>0</v>
      </c>
      <c r="BF574" s="215">
        <f>IF(N574="snížená",J574,0)</f>
        <v>0</v>
      </c>
      <c r="BG574" s="215">
        <f>IF(N574="zákl. přenesená",J574,0)</f>
        <v>0</v>
      </c>
      <c r="BH574" s="215">
        <f>IF(N574="sníž. přenesená",J574,0)</f>
        <v>0</v>
      </c>
      <c r="BI574" s="215">
        <f>IF(N574="nulová",J574,0)</f>
        <v>0</v>
      </c>
      <c r="BJ574" s="19" t="s">
        <v>81</v>
      </c>
      <c r="BK574" s="215">
        <f>ROUND(I574*H574,2)</f>
        <v>0</v>
      </c>
      <c r="BL574" s="19" t="s">
        <v>154</v>
      </c>
      <c r="BM574" s="214" t="s">
        <v>695</v>
      </c>
    </row>
    <row r="575" spans="1:47" s="2" customFormat="1" ht="12">
      <c r="A575" s="40"/>
      <c r="B575" s="41"/>
      <c r="C575" s="42"/>
      <c r="D575" s="216" t="s">
        <v>156</v>
      </c>
      <c r="E575" s="42"/>
      <c r="F575" s="217" t="s">
        <v>696</v>
      </c>
      <c r="G575" s="42"/>
      <c r="H575" s="42"/>
      <c r="I575" s="218"/>
      <c r="J575" s="42"/>
      <c r="K575" s="42"/>
      <c r="L575" s="46"/>
      <c r="M575" s="219"/>
      <c r="N575" s="220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156</v>
      </c>
      <c r="AU575" s="19" t="s">
        <v>83</v>
      </c>
    </row>
    <row r="576" spans="1:65" s="2" customFormat="1" ht="21.75" customHeight="1">
      <c r="A576" s="40"/>
      <c r="B576" s="41"/>
      <c r="C576" s="203" t="s">
        <v>697</v>
      </c>
      <c r="D576" s="203" t="s">
        <v>150</v>
      </c>
      <c r="E576" s="204" t="s">
        <v>698</v>
      </c>
      <c r="F576" s="205" t="s">
        <v>699</v>
      </c>
      <c r="G576" s="206" t="s">
        <v>239</v>
      </c>
      <c r="H576" s="207">
        <v>18</v>
      </c>
      <c r="I576" s="208"/>
      <c r="J576" s="209">
        <f>ROUND(I576*H576,2)</f>
        <v>0</v>
      </c>
      <c r="K576" s="205" t="s">
        <v>160</v>
      </c>
      <c r="L576" s="46"/>
      <c r="M576" s="210" t="s">
        <v>19</v>
      </c>
      <c r="N576" s="211" t="s">
        <v>44</v>
      </c>
      <c r="O576" s="86"/>
      <c r="P576" s="212">
        <f>O576*H576</f>
        <v>0</v>
      </c>
      <c r="Q576" s="212">
        <v>0.00013</v>
      </c>
      <c r="R576" s="212">
        <f>Q576*H576</f>
        <v>0.0023399999999999996</v>
      </c>
      <c r="S576" s="212">
        <v>0</v>
      </c>
      <c r="T576" s="213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4" t="s">
        <v>154</v>
      </c>
      <c r="AT576" s="214" t="s">
        <v>150</v>
      </c>
      <c r="AU576" s="214" t="s">
        <v>83</v>
      </c>
      <c r="AY576" s="19" t="s">
        <v>148</v>
      </c>
      <c r="BE576" s="215">
        <f>IF(N576="základní",J576,0)</f>
        <v>0</v>
      </c>
      <c r="BF576" s="215">
        <f>IF(N576="snížená",J576,0)</f>
        <v>0</v>
      </c>
      <c r="BG576" s="215">
        <f>IF(N576="zákl. přenesená",J576,0)</f>
        <v>0</v>
      </c>
      <c r="BH576" s="215">
        <f>IF(N576="sníž. přenesená",J576,0)</f>
        <v>0</v>
      </c>
      <c r="BI576" s="215">
        <f>IF(N576="nulová",J576,0)</f>
        <v>0</v>
      </c>
      <c r="BJ576" s="19" t="s">
        <v>81</v>
      </c>
      <c r="BK576" s="215">
        <f>ROUND(I576*H576,2)</f>
        <v>0</v>
      </c>
      <c r="BL576" s="19" t="s">
        <v>154</v>
      </c>
      <c r="BM576" s="214" t="s">
        <v>700</v>
      </c>
    </row>
    <row r="577" spans="1:47" s="2" customFormat="1" ht="12">
      <c r="A577" s="40"/>
      <c r="B577" s="41"/>
      <c r="C577" s="42"/>
      <c r="D577" s="216" t="s">
        <v>156</v>
      </c>
      <c r="E577" s="42"/>
      <c r="F577" s="217" t="s">
        <v>701</v>
      </c>
      <c r="G577" s="42"/>
      <c r="H577" s="42"/>
      <c r="I577" s="218"/>
      <c r="J577" s="42"/>
      <c r="K577" s="42"/>
      <c r="L577" s="46"/>
      <c r="M577" s="219"/>
      <c r="N577" s="220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156</v>
      </c>
      <c r="AU577" s="19" t="s">
        <v>83</v>
      </c>
    </row>
    <row r="578" spans="1:51" s="13" customFormat="1" ht="12">
      <c r="A578" s="13"/>
      <c r="B578" s="221"/>
      <c r="C578" s="222"/>
      <c r="D578" s="216" t="s">
        <v>163</v>
      </c>
      <c r="E578" s="223" t="s">
        <v>19</v>
      </c>
      <c r="F578" s="224" t="s">
        <v>702</v>
      </c>
      <c r="G578" s="222"/>
      <c r="H578" s="223" t="s">
        <v>19</v>
      </c>
      <c r="I578" s="225"/>
      <c r="J578" s="222"/>
      <c r="K578" s="222"/>
      <c r="L578" s="226"/>
      <c r="M578" s="227"/>
      <c r="N578" s="228"/>
      <c r="O578" s="228"/>
      <c r="P578" s="228"/>
      <c r="Q578" s="228"/>
      <c r="R578" s="228"/>
      <c r="S578" s="228"/>
      <c r="T578" s="229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0" t="s">
        <v>163</v>
      </c>
      <c r="AU578" s="230" t="s">
        <v>83</v>
      </c>
      <c r="AV578" s="13" t="s">
        <v>81</v>
      </c>
      <c r="AW578" s="13" t="s">
        <v>34</v>
      </c>
      <c r="AX578" s="13" t="s">
        <v>73</v>
      </c>
      <c r="AY578" s="230" t="s">
        <v>148</v>
      </c>
    </row>
    <row r="579" spans="1:51" s="14" customFormat="1" ht="12">
      <c r="A579" s="14"/>
      <c r="B579" s="231"/>
      <c r="C579" s="232"/>
      <c r="D579" s="216" t="s">
        <v>163</v>
      </c>
      <c r="E579" s="233" t="s">
        <v>19</v>
      </c>
      <c r="F579" s="234" t="s">
        <v>703</v>
      </c>
      <c r="G579" s="232"/>
      <c r="H579" s="235">
        <v>10</v>
      </c>
      <c r="I579" s="236"/>
      <c r="J579" s="232"/>
      <c r="K579" s="232"/>
      <c r="L579" s="237"/>
      <c r="M579" s="238"/>
      <c r="N579" s="239"/>
      <c r="O579" s="239"/>
      <c r="P579" s="239"/>
      <c r="Q579" s="239"/>
      <c r="R579" s="239"/>
      <c r="S579" s="239"/>
      <c r="T579" s="240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1" t="s">
        <v>163</v>
      </c>
      <c r="AU579" s="241" t="s">
        <v>83</v>
      </c>
      <c r="AV579" s="14" t="s">
        <v>83</v>
      </c>
      <c r="AW579" s="14" t="s">
        <v>34</v>
      </c>
      <c r="AX579" s="14" t="s">
        <v>73</v>
      </c>
      <c r="AY579" s="241" t="s">
        <v>148</v>
      </c>
    </row>
    <row r="580" spans="1:51" s="14" customFormat="1" ht="12">
      <c r="A580" s="14"/>
      <c r="B580" s="231"/>
      <c r="C580" s="232"/>
      <c r="D580" s="216" t="s">
        <v>163</v>
      </c>
      <c r="E580" s="233" t="s">
        <v>19</v>
      </c>
      <c r="F580" s="234" t="s">
        <v>704</v>
      </c>
      <c r="G580" s="232"/>
      <c r="H580" s="235">
        <v>8</v>
      </c>
      <c r="I580" s="236"/>
      <c r="J580" s="232"/>
      <c r="K580" s="232"/>
      <c r="L580" s="237"/>
      <c r="M580" s="238"/>
      <c r="N580" s="239"/>
      <c r="O580" s="239"/>
      <c r="P580" s="239"/>
      <c r="Q580" s="239"/>
      <c r="R580" s="239"/>
      <c r="S580" s="239"/>
      <c r="T580" s="24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1" t="s">
        <v>163</v>
      </c>
      <c r="AU580" s="241" t="s">
        <v>83</v>
      </c>
      <c r="AV580" s="14" t="s">
        <v>83</v>
      </c>
      <c r="AW580" s="14" t="s">
        <v>34</v>
      </c>
      <c r="AX580" s="14" t="s">
        <v>73</v>
      </c>
      <c r="AY580" s="241" t="s">
        <v>148</v>
      </c>
    </row>
    <row r="581" spans="1:51" s="16" customFormat="1" ht="12">
      <c r="A581" s="16"/>
      <c r="B581" s="253"/>
      <c r="C581" s="254"/>
      <c r="D581" s="216" t="s">
        <v>163</v>
      </c>
      <c r="E581" s="255" t="s">
        <v>19</v>
      </c>
      <c r="F581" s="256" t="s">
        <v>174</v>
      </c>
      <c r="G581" s="254"/>
      <c r="H581" s="257">
        <v>18</v>
      </c>
      <c r="I581" s="258"/>
      <c r="J581" s="254"/>
      <c r="K581" s="254"/>
      <c r="L581" s="259"/>
      <c r="M581" s="260"/>
      <c r="N581" s="261"/>
      <c r="O581" s="261"/>
      <c r="P581" s="261"/>
      <c r="Q581" s="261"/>
      <c r="R581" s="261"/>
      <c r="S581" s="261"/>
      <c r="T581" s="262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T581" s="263" t="s">
        <v>163</v>
      </c>
      <c r="AU581" s="263" t="s">
        <v>83</v>
      </c>
      <c r="AV581" s="16" t="s">
        <v>154</v>
      </c>
      <c r="AW581" s="16" t="s">
        <v>34</v>
      </c>
      <c r="AX581" s="16" t="s">
        <v>81</v>
      </c>
      <c r="AY581" s="263" t="s">
        <v>148</v>
      </c>
    </row>
    <row r="582" spans="1:63" s="12" customFormat="1" ht="22.8" customHeight="1">
      <c r="A582" s="12"/>
      <c r="B582" s="187"/>
      <c r="C582" s="188"/>
      <c r="D582" s="189" t="s">
        <v>72</v>
      </c>
      <c r="E582" s="201" t="s">
        <v>705</v>
      </c>
      <c r="F582" s="201" t="s">
        <v>706</v>
      </c>
      <c r="G582" s="188"/>
      <c r="H582" s="188"/>
      <c r="I582" s="191"/>
      <c r="J582" s="202">
        <f>BK582</f>
        <v>0</v>
      </c>
      <c r="K582" s="188"/>
      <c r="L582" s="193"/>
      <c r="M582" s="194"/>
      <c r="N582" s="195"/>
      <c r="O582" s="195"/>
      <c r="P582" s="196">
        <f>SUM(P583:P640)</f>
        <v>0</v>
      </c>
      <c r="Q582" s="195"/>
      <c r="R582" s="196">
        <f>SUM(R583:R640)</f>
        <v>0.18331999999999998</v>
      </c>
      <c r="S582" s="195"/>
      <c r="T582" s="197">
        <f>SUM(T583:T640)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198" t="s">
        <v>81</v>
      </c>
      <c r="AT582" s="199" t="s">
        <v>72</v>
      </c>
      <c r="AU582" s="199" t="s">
        <v>81</v>
      </c>
      <c r="AY582" s="198" t="s">
        <v>148</v>
      </c>
      <c r="BK582" s="200">
        <f>SUM(BK583:BK640)</f>
        <v>0</v>
      </c>
    </row>
    <row r="583" spans="1:65" s="2" customFormat="1" ht="16.5" customHeight="1">
      <c r="A583" s="40"/>
      <c r="B583" s="41"/>
      <c r="C583" s="203" t="s">
        <v>707</v>
      </c>
      <c r="D583" s="203" t="s">
        <v>150</v>
      </c>
      <c r="E583" s="204" t="s">
        <v>708</v>
      </c>
      <c r="F583" s="205" t="s">
        <v>709</v>
      </c>
      <c r="G583" s="206" t="s">
        <v>239</v>
      </c>
      <c r="H583" s="207">
        <v>33</v>
      </c>
      <c r="I583" s="208"/>
      <c r="J583" s="209">
        <f>ROUND(I583*H583,2)</f>
        <v>0</v>
      </c>
      <c r="K583" s="205" t="s">
        <v>160</v>
      </c>
      <c r="L583" s="46"/>
      <c r="M583" s="210" t="s">
        <v>19</v>
      </c>
      <c r="N583" s="211" t="s">
        <v>44</v>
      </c>
      <c r="O583" s="86"/>
      <c r="P583" s="212">
        <f>O583*H583</f>
        <v>0</v>
      </c>
      <c r="Q583" s="212">
        <v>4E-05</v>
      </c>
      <c r="R583" s="212">
        <f>Q583*H583</f>
        <v>0.0013200000000000002</v>
      </c>
      <c r="S583" s="212">
        <v>0</v>
      </c>
      <c r="T583" s="213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4" t="s">
        <v>154</v>
      </c>
      <c r="AT583" s="214" t="s">
        <v>150</v>
      </c>
      <c r="AU583" s="214" t="s">
        <v>83</v>
      </c>
      <c r="AY583" s="19" t="s">
        <v>148</v>
      </c>
      <c r="BE583" s="215">
        <f>IF(N583="základní",J583,0)</f>
        <v>0</v>
      </c>
      <c r="BF583" s="215">
        <f>IF(N583="snížená",J583,0)</f>
        <v>0</v>
      </c>
      <c r="BG583" s="215">
        <f>IF(N583="zákl. přenesená",J583,0)</f>
        <v>0</v>
      </c>
      <c r="BH583" s="215">
        <f>IF(N583="sníž. přenesená",J583,0)</f>
        <v>0</v>
      </c>
      <c r="BI583" s="215">
        <f>IF(N583="nulová",J583,0)</f>
        <v>0</v>
      </c>
      <c r="BJ583" s="19" t="s">
        <v>81</v>
      </c>
      <c r="BK583" s="215">
        <f>ROUND(I583*H583,2)</f>
        <v>0</v>
      </c>
      <c r="BL583" s="19" t="s">
        <v>154</v>
      </c>
      <c r="BM583" s="214" t="s">
        <v>710</v>
      </c>
    </row>
    <row r="584" spans="1:47" s="2" customFormat="1" ht="12">
      <c r="A584" s="40"/>
      <c r="B584" s="41"/>
      <c r="C584" s="42"/>
      <c r="D584" s="216" t="s">
        <v>156</v>
      </c>
      <c r="E584" s="42"/>
      <c r="F584" s="217" t="s">
        <v>711</v>
      </c>
      <c r="G584" s="42"/>
      <c r="H584" s="42"/>
      <c r="I584" s="218"/>
      <c r="J584" s="42"/>
      <c r="K584" s="42"/>
      <c r="L584" s="46"/>
      <c r="M584" s="219"/>
      <c r="N584" s="220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156</v>
      </c>
      <c r="AU584" s="19" t="s">
        <v>83</v>
      </c>
    </row>
    <row r="585" spans="1:51" s="14" customFormat="1" ht="12">
      <c r="A585" s="14"/>
      <c r="B585" s="231"/>
      <c r="C585" s="232"/>
      <c r="D585" s="216" t="s">
        <v>163</v>
      </c>
      <c r="E585" s="233" t="s">
        <v>19</v>
      </c>
      <c r="F585" s="234" t="s">
        <v>712</v>
      </c>
      <c r="G585" s="232"/>
      <c r="H585" s="235">
        <v>20</v>
      </c>
      <c r="I585" s="236"/>
      <c r="J585" s="232"/>
      <c r="K585" s="232"/>
      <c r="L585" s="237"/>
      <c r="M585" s="238"/>
      <c r="N585" s="239"/>
      <c r="O585" s="239"/>
      <c r="P585" s="239"/>
      <c r="Q585" s="239"/>
      <c r="R585" s="239"/>
      <c r="S585" s="239"/>
      <c r="T585" s="24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1" t="s">
        <v>163</v>
      </c>
      <c r="AU585" s="241" t="s">
        <v>83</v>
      </c>
      <c r="AV585" s="14" t="s">
        <v>83</v>
      </c>
      <c r="AW585" s="14" t="s">
        <v>34</v>
      </c>
      <c r="AX585" s="14" t="s">
        <v>73</v>
      </c>
      <c r="AY585" s="241" t="s">
        <v>148</v>
      </c>
    </row>
    <row r="586" spans="1:51" s="14" customFormat="1" ht="12">
      <c r="A586" s="14"/>
      <c r="B586" s="231"/>
      <c r="C586" s="232"/>
      <c r="D586" s="216" t="s">
        <v>163</v>
      </c>
      <c r="E586" s="233" t="s">
        <v>19</v>
      </c>
      <c r="F586" s="234" t="s">
        <v>713</v>
      </c>
      <c r="G586" s="232"/>
      <c r="H586" s="235">
        <v>13</v>
      </c>
      <c r="I586" s="236"/>
      <c r="J586" s="232"/>
      <c r="K586" s="232"/>
      <c r="L586" s="237"/>
      <c r="M586" s="238"/>
      <c r="N586" s="239"/>
      <c r="O586" s="239"/>
      <c r="P586" s="239"/>
      <c r="Q586" s="239"/>
      <c r="R586" s="239"/>
      <c r="S586" s="239"/>
      <c r="T586" s="240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1" t="s">
        <v>163</v>
      </c>
      <c r="AU586" s="241" t="s">
        <v>83</v>
      </c>
      <c r="AV586" s="14" t="s">
        <v>83</v>
      </c>
      <c r="AW586" s="14" t="s">
        <v>34</v>
      </c>
      <c r="AX586" s="14" t="s">
        <v>73</v>
      </c>
      <c r="AY586" s="241" t="s">
        <v>148</v>
      </c>
    </row>
    <row r="587" spans="1:51" s="16" customFormat="1" ht="12">
      <c r="A587" s="16"/>
      <c r="B587" s="253"/>
      <c r="C587" s="254"/>
      <c r="D587" s="216" t="s">
        <v>163</v>
      </c>
      <c r="E587" s="255" t="s">
        <v>19</v>
      </c>
      <c r="F587" s="256" t="s">
        <v>174</v>
      </c>
      <c r="G587" s="254"/>
      <c r="H587" s="257">
        <v>33</v>
      </c>
      <c r="I587" s="258"/>
      <c r="J587" s="254"/>
      <c r="K587" s="254"/>
      <c r="L587" s="259"/>
      <c r="M587" s="260"/>
      <c r="N587" s="261"/>
      <c r="O587" s="261"/>
      <c r="P587" s="261"/>
      <c r="Q587" s="261"/>
      <c r="R587" s="261"/>
      <c r="S587" s="261"/>
      <c r="T587" s="262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T587" s="263" t="s">
        <v>163</v>
      </c>
      <c r="AU587" s="263" t="s">
        <v>83</v>
      </c>
      <c r="AV587" s="16" t="s">
        <v>154</v>
      </c>
      <c r="AW587" s="16" t="s">
        <v>34</v>
      </c>
      <c r="AX587" s="16" t="s">
        <v>81</v>
      </c>
      <c r="AY587" s="263" t="s">
        <v>148</v>
      </c>
    </row>
    <row r="588" spans="1:65" s="2" customFormat="1" ht="21.75" customHeight="1">
      <c r="A588" s="40"/>
      <c r="B588" s="41"/>
      <c r="C588" s="203" t="s">
        <v>714</v>
      </c>
      <c r="D588" s="203" t="s">
        <v>150</v>
      </c>
      <c r="E588" s="204" t="s">
        <v>715</v>
      </c>
      <c r="F588" s="205" t="s">
        <v>716</v>
      </c>
      <c r="G588" s="206" t="s">
        <v>586</v>
      </c>
      <c r="H588" s="207">
        <v>182</v>
      </c>
      <c r="I588" s="208"/>
      <c r="J588" s="209">
        <f>ROUND(I588*H588,2)</f>
        <v>0</v>
      </c>
      <c r="K588" s="205" t="s">
        <v>19</v>
      </c>
      <c r="L588" s="46"/>
      <c r="M588" s="210" t="s">
        <v>19</v>
      </c>
      <c r="N588" s="211" t="s">
        <v>44</v>
      </c>
      <c r="O588" s="86"/>
      <c r="P588" s="212">
        <f>O588*H588</f>
        <v>0</v>
      </c>
      <c r="Q588" s="212">
        <v>0.001</v>
      </c>
      <c r="R588" s="212">
        <f>Q588*H588</f>
        <v>0.182</v>
      </c>
      <c r="S588" s="212">
        <v>0</v>
      </c>
      <c r="T588" s="213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4" t="s">
        <v>154</v>
      </c>
      <c r="AT588" s="214" t="s">
        <v>150</v>
      </c>
      <c r="AU588" s="214" t="s">
        <v>83</v>
      </c>
      <c r="AY588" s="19" t="s">
        <v>148</v>
      </c>
      <c r="BE588" s="215">
        <f>IF(N588="základní",J588,0)</f>
        <v>0</v>
      </c>
      <c r="BF588" s="215">
        <f>IF(N588="snížená",J588,0)</f>
        <v>0</v>
      </c>
      <c r="BG588" s="215">
        <f>IF(N588="zákl. přenesená",J588,0)</f>
        <v>0</v>
      </c>
      <c r="BH588" s="215">
        <f>IF(N588="sníž. přenesená",J588,0)</f>
        <v>0</v>
      </c>
      <c r="BI588" s="215">
        <f>IF(N588="nulová",J588,0)</f>
        <v>0</v>
      </c>
      <c r="BJ588" s="19" t="s">
        <v>81</v>
      </c>
      <c r="BK588" s="215">
        <f>ROUND(I588*H588,2)</f>
        <v>0</v>
      </c>
      <c r="BL588" s="19" t="s">
        <v>154</v>
      </c>
      <c r="BM588" s="214" t="s">
        <v>717</v>
      </c>
    </row>
    <row r="589" spans="1:51" s="14" customFormat="1" ht="12">
      <c r="A589" s="14"/>
      <c r="B589" s="231"/>
      <c r="C589" s="232"/>
      <c r="D589" s="216" t="s">
        <v>163</v>
      </c>
      <c r="E589" s="233" t="s">
        <v>19</v>
      </c>
      <c r="F589" s="234" t="s">
        <v>718</v>
      </c>
      <c r="G589" s="232"/>
      <c r="H589" s="235">
        <v>70</v>
      </c>
      <c r="I589" s="236"/>
      <c r="J589" s="232"/>
      <c r="K589" s="232"/>
      <c r="L589" s="237"/>
      <c r="M589" s="238"/>
      <c r="N589" s="239"/>
      <c r="O589" s="239"/>
      <c r="P589" s="239"/>
      <c r="Q589" s="239"/>
      <c r="R589" s="239"/>
      <c r="S589" s="239"/>
      <c r="T589" s="240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1" t="s">
        <v>163</v>
      </c>
      <c r="AU589" s="241" t="s">
        <v>83</v>
      </c>
      <c r="AV589" s="14" t="s">
        <v>83</v>
      </c>
      <c r="AW589" s="14" t="s">
        <v>34</v>
      </c>
      <c r="AX589" s="14" t="s">
        <v>73</v>
      </c>
      <c r="AY589" s="241" t="s">
        <v>148</v>
      </c>
    </row>
    <row r="590" spans="1:51" s="14" customFormat="1" ht="12">
      <c r="A590" s="14"/>
      <c r="B590" s="231"/>
      <c r="C590" s="232"/>
      <c r="D590" s="216" t="s">
        <v>163</v>
      </c>
      <c r="E590" s="233" t="s">
        <v>19</v>
      </c>
      <c r="F590" s="234" t="s">
        <v>719</v>
      </c>
      <c r="G590" s="232"/>
      <c r="H590" s="235">
        <v>32</v>
      </c>
      <c r="I590" s="236"/>
      <c r="J590" s="232"/>
      <c r="K590" s="232"/>
      <c r="L590" s="237"/>
      <c r="M590" s="238"/>
      <c r="N590" s="239"/>
      <c r="O590" s="239"/>
      <c r="P590" s="239"/>
      <c r="Q590" s="239"/>
      <c r="R590" s="239"/>
      <c r="S590" s="239"/>
      <c r="T590" s="240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41" t="s">
        <v>163</v>
      </c>
      <c r="AU590" s="241" t="s">
        <v>83</v>
      </c>
      <c r="AV590" s="14" t="s">
        <v>83</v>
      </c>
      <c r="AW590" s="14" t="s">
        <v>34</v>
      </c>
      <c r="AX590" s="14" t="s">
        <v>73</v>
      </c>
      <c r="AY590" s="241" t="s">
        <v>148</v>
      </c>
    </row>
    <row r="591" spans="1:51" s="14" customFormat="1" ht="12">
      <c r="A591" s="14"/>
      <c r="B591" s="231"/>
      <c r="C591" s="232"/>
      <c r="D591" s="216" t="s">
        <v>163</v>
      </c>
      <c r="E591" s="233" t="s">
        <v>19</v>
      </c>
      <c r="F591" s="234" t="s">
        <v>720</v>
      </c>
      <c r="G591" s="232"/>
      <c r="H591" s="235">
        <v>80</v>
      </c>
      <c r="I591" s="236"/>
      <c r="J591" s="232"/>
      <c r="K591" s="232"/>
      <c r="L591" s="237"/>
      <c r="M591" s="238"/>
      <c r="N591" s="239"/>
      <c r="O591" s="239"/>
      <c r="P591" s="239"/>
      <c r="Q591" s="239"/>
      <c r="R591" s="239"/>
      <c r="S591" s="239"/>
      <c r="T591" s="240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1" t="s">
        <v>163</v>
      </c>
      <c r="AU591" s="241" t="s">
        <v>83</v>
      </c>
      <c r="AV591" s="14" t="s">
        <v>83</v>
      </c>
      <c r="AW591" s="14" t="s">
        <v>34</v>
      </c>
      <c r="AX591" s="14" t="s">
        <v>73</v>
      </c>
      <c r="AY591" s="241" t="s">
        <v>148</v>
      </c>
    </row>
    <row r="592" spans="1:51" s="16" customFormat="1" ht="12">
      <c r="A592" s="16"/>
      <c r="B592" s="253"/>
      <c r="C592" s="254"/>
      <c r="D592" s="216" t="s">
        <v>163</v>
      </c>
      <c r="E592" s="255" t="s">
        <v>19</v>
      </c>
      <c r="F592" s="256" t="s">
        <v>174</v>
      </c>
      <c r="G592" s="254"/>
      <c r="H592" s="257">
        <v>182</v>
      </c>
      <c r="I592" s="258"/>
      <c r="J592" s="254"/>
      <c r="K592" s="254"/>
      <c r="L592" s="259"/>
      <c r="M592" s="260"/>
      <c r="N592" s="261"/>
      <c r="O592" s="261"/>
      <c r="P592" s="261"/>
      <c r="Q592" s="261"/>
      <c r="R592" s="261"/>
      <c r="S592" s="261"/>
      <c r="T592" s="262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T592" s="263" t="s">
        <v>163</v>
      </c>
      <c r="AU592" s="263" t="s">
        <v>83</v>
      </c>
      <c r="AV592" s="16" t="s">
        <v>154</v>
      </c>
      <c r="AW592" s="16" t="s">
        <v>34</v>
      </c>
      <c r="AX592" s="16" t="s">
        <v>81</v>
      </c>
      <c r="AY592" s="263" t="s">
        <v>148</v>
      </c>
    </row>
    <row r="593" spans="1:65" s="2" customFormat="1" ht="24.15" customHeight="1">
      <c r="A593" s="40"/>
      <c r="B593" s="41"/>
      <c r="C593" s="203" t="s">
        <v>721</v>
      </c>
      <c r="D593" s="203" t="s">
        <v>150</v>
      </c>
      <c r="E593" s="204" t="s">
        <v>722</v>
      </c>
      <c r="F593" s="205" t="s">
        <v>723</v>
      </c>
      <c r="G593" s="206" t="s">
        <v>724</v>
      </c>
      <c r="H593" s="207">
        <v>2</v>
      </c>
      <c r="I593" s="208"/>
      <c r="J593" s="209">
        <f>ROUND(I593*H593,2)</f>
        <v>0</v>
      </c>
      <c r="K593" s="205" t="s">
        <v>19</v>
      </c>
      <c r="L593" s="46"/>
      <c r="M593" s="210" t="s">
        <v>19</v>
      </c>
      <c r="N593" s="211" t="s">
        <v>44</v>
      </c>
      <c r="O593" s="86"/>
      <c r="P593" s="212">
        <f>O593*H593</f>
        <v>0</v>
      </c>
      <c r="Q593" s="212">
        <v>0</v>
      </c>
      <c r="R593" s="212">
        <f>Q593*H593</f>
        <v>0</v>
      </c>
      <c r="S593" s="212">
        <v>0</v>
      </c>
      <c r="T593" s="213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4" t="s">
        <v>154</v>
      </c>
      <c r="AT593" s="214" t="s">
        <v>150</v>
      </c>
      <c r="AU593" s="214" t="s">
        <v>83</v>
      </c>
      <c r="AY593" s="19" t="s">
        <v>148</v>
      </c>
      <c r="BE593" s="215">
        <f>IF(N593="základní",J593,0)</f>
        <v>0</v>
      </c>
      <c r="BF593" s="215">
        <f>IF(N593="snížená",J593,0)</f>
        <v>0</v>
      </c>
      <c r="BG593" s="215">
        <f>IF(N593="zákl. přenesená",J593,0)</f>
        <v>0</v>
      </c>
      <c r="BH593" s="215">
        <f>IF(N593="sníž. přenesená",J593,0)</f>
        <v>0</v>
      </c>
      <c r="BI593" s="215">
        <f>IF(N593="nulová",J593,0)</f>
        <v>0</v>
      </c>
      <c r="BJ593" s="19" t="s">
        <v>81</v>
      </c>
      <c r="BK593" s="215">
        <f>ROUND(I593*H593,2)</f>
        <v>0</v>
      </c>
      <c r="BL593" s="19" t="s">
        <v>154</v>
      </c>
      <c r="BM593" s="214" t="s">
        <v>725</v>
      </c>
    </row>
    <row r="594" spans="1:51" s="14" customFormat="1" ht="12">
      <c r="A594" s="14"/>
      <c r="B594" s="231"/>
      <c r="C594" s="232"/>
      <c r="D594" s="216" t="s">
        <v>163</v>
      </c>
      <c r="E594" s="233" t="s">
        <v>19</v>
      </c>
      <c r="F594" s="234" t="s">
        <v>726</v>
      </c>
      <c r="G594" s="232"/>
      <c r="H594" s="235">
        <v>2</v>
      </c>
      <c r="I594" s="236"/>
      <c r="J594" s="232"/>
      <c r="K594" s="232"/>
      <c r="L594" s="237"/>
      <c r="M594" s="238"/>
      <c r="N594" s="239"/>
      <c r="O594" s="239"/>
      <c r="P594" s="239"/>
      <c r="Q594" s="239"/>
      <c r="R594" s="239"/>
      <c r="S594" s="239"/>
      <c r="T594" s="240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41" t="s">
        <v>163</v>
      </c>
      <c r="AU594" s="241" t="s">
        <v>83</v>
      </c>
      <c r="AV594" s="14" t="s">
        <v>83</v>
      </c>
      <c r="AW594" s="14" t="s">
        <v>34</v>
      </c>
      <c r="AX594" s="14" t="s">
        <v>81</v>
      </c>
      <c r="AY594" s="241" t="s">
        <v>148</v>
      </c>
    </row>
    <row r="595" spans="1:65" s="2" customFormat="1" ht="16.5" customHeight="1">
      <c r="A595" s="40"/>
      <c r="B595" s="41"/>
      <c r="C595" s="203" t="s">
        <v>727</v>
      </c>
      <c r="D595" s="203" t="s">
        <v>150</v>
      </c>
      <c r="E595" s="204" t="s">
        <v>728</v>
      </c>
      <c r="F595" s="205" t="s">
        <v>729</v>
      </c>
      <c r="G595" s="206" t="s">
        <v>724</v>
      </c>
      <c r="H595" s="207">
        <v>4</v>
      </c>
      <c r="I595" s="208"/>
      <c r="J595" s="209">
        <f>ROUND(I595*H595,2)</f>
        <v>0</v>
      </c>
      <c r="K595" s="205" t="s">
        <v>19</v>
      </c>
      <c r="L595" s="46"/>
      <c r="M595" s="210" t="s">
        <v>19</v>
      </c>
      <c r="N595" s="211" t="s">
        <v>44</v>
      </c>
      <c r="O595" s="86"/>
      <c r="P595" s="212">
        <f>O595*H595</f>
        <v>0</v>
      </c>
      <c r="Q595" s="212">
        <v>0</v>
      </c>
      <c r="R595" s="212">
        <f>Q595*H595</f>
        <v>0</v>
      </c>
      <c r="S595" s="212">
        <v>0</v>
      </c>
      <c r="T595" s="213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14" t="s">
        <v>154</v>
      </c>
      <c r="AT595" s="214" t="s">
        <v>150</v>
      </c>
      <c r="AU595" s="214" t="s">
        <v>83</v>
      </c>
      <c r="AY595" s="19" t="s">
        <v>148</v>
      </c>
      <c r="BE595" s="215">
        <f>IF(N595="základní",J595,0)</f>
        <v>0</v>
      </c>
      <c r="BF595" s="215">
        <f>IF(N595="snížená",J595,0)</f>
        <v>0</v>
      </c>
      <c r="BG595" s="215">
        <f>IF(N595="zákl. přenesená",J595,0)</f>
        <v>0</v>
      </c>
      <c r="BH595" s="215">
        <f>IF(N595="sníž. přenesená",J595,0)</f>
        <v>0</v>
      </c>
      <c r="BI595" s="215">
        <f>IF(N595="nulová",J595,0)</f>
        <v>0</v>
      </c>
      <c r="BJ595" s="19" t="s">
        <v>81</v>
      </c>
      <c r="BK595" s="215">
        <f>ROUND(I595*H595,2)</f>
        <v>0</v>
      </c>
      <c r="BL595" s="19" t="s">
        <v>154</v>
      </c>
      <c r="BM595" s="214" t="s">
        <v>730</v>
      </c>
    </row>
    <row r="596" spans="1:51" s="14" customFormat="1" ht="12">
      <c r="A596" s="14"/>
      <c r="B596" s="231"/>
      <c r="C596" s="232"/>
      <c r="D596" s="216" t="s">
        <v>163</v>
      </c>
      <c r="E596" s="233" t="s">
        <v>19</v>
      </c>
      <c r="F596" s="234" t="s">
        <v>731</v>
      </c>
      <c r="G596" s="232"/>
      <c r="H596" s="235">
        <v>4</v>
      </c>
      <c r="I596" s="236"/>
      <c r="J596" s="232"/>
      <c r="K596" s="232"/>
      <c r="L596" s="237"/>
      <c r="M596" s="238"/>
      <c r="N596" s="239"/>
      <c r="O596" s="239"/>
      <c r="P596" s="239"/>
      <c r="Q596" s="239"/>
      <c r="R596" s="239"/>
      <c r="S596" s="239"/>
      <c r="T596" s="24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1" t="s">
        <v>163</v>
      </c>
      <c r="AU596" s="241" t="s">
        <v>83</v>
      </c>
      <c r="AV596" s="14" t="s">
        <v>83</v>
      </c>
      <c r="AW596" s="14" t="s">
        <v>34</v>
      </c>
      <c r="AX596" s="14" t="s">
        <v>81</v>
      </c>
      <c r="AY596" s="241" t="s">
        <v>148</v>
      </c>
    </row>
    <row r="597" spans="1:65" s="2" customFormat="1" ht="16.5" customHeight="1">
      <c r="A597" s="40"/>
      <c r="B597" s="41"/>
      <c r="C597" s="203" t="s">
        <v>732</v>
      </c>
      <c r="D597" s="203" t="s">
        <v>150</v>
      </c>
      <c r="E597" s="204" t="s">
        <v>733</v>
      </c>
      <c r="F597" s="205" t="s">
        <v>734</v>
      </c>
      <c r="G597" s="206" t="s">
        <v>724</v>
      </c>
      <c r="H597" s="207">
        <v>1</v>
      </c>
      <c r="I597" s="208"/>
      <c r="J597" s="209">
        <f>ROUND(I597*H597,2)</f>
        <v>0</v>
      </c>
      <c r="K597" s="205" t="s">
        <v>19</v>
      </c>
      <c r="L597" s="46"/>
      <c r="M597" s="210" t="s">
        <v>19</v>
      </c>
      <c r="N597" s="211" t="s">
        <v>44</v>
      </c>
      <c r="O597" s="86"/>
      <c r="P597" s="212">
        <f>O597*H597</f>
        <v>0</v>
      </c>
      <c r="Q597" s="212">
        <v>0</v>
      </c>
      <c r="R597" s="212">
        <f>Q597*H597</f>
        <v>0</v>
      </c>
      <c r="S597" s="212">
        <v>0</v>
      </c>
      <c r="T597" s="213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14" t="s">
        <v>154</v>
      </c>
      <c r="AT597" s="214" t="s">
        <v>150</v>
      </c>
      <c r="AU597" s="214" t="s">
        <v>83</v>
      </c>
      <c r="AY597" s="19" t="s">
        <v>148</v>
      </c>
      <c r="BE597" s="215">
        <f>IF(N597="základní",J597,0)</f>
        <v>0</v>
      </c>
      <c r="BF597" s="215">
        <f>IF(N597="snížená",J597,0)</f>
        <v>0</v>
      </c>
      <c r="BG597" s="215">
        <f>IF(N597="zákl. přenesená",J597,0)</f>
        <v>0</v>
      </c>
      <c r="BH597" s="215">
        <f>IF(N597="sníž. přenesená",J597,0)</f>
        <v>0</v>
      </c>
      <c r="BI597" s="215">
        <f>IF(N597="nulová",J597,0)</f>
        <v>0</v>
      </c>
      <c r="BJ597" s="19" t="s">
        <v>81</v>
      </c>
      <c r="BK597" s="215">
        <f>ROUND(I597*H597,2)</f>
        <v>0</v>
      </c>
      <c r="BL597" s="19" t="s">
        <v>154</v>
      </c>
      <c r="BM597" s="214" t="s">
        <v>735</v>
      </c>
    </row>
    <row r="598" spans="1:51" s="14" customFormat="1" ht="12">
      <c r="A598" s="14"/>
      <c r="B598" s="231"/>
      <c r="C598" s="232"/>
      <c r="D598" s="216" t="s">
        <v>163</v>
      </c>
      <c r="E598" s="233" t="s">
        <v>19</v>
      </c>
      <c r="F598" s="234" t="s">
        <v>736</v>
      </c>
      <c r="G598" s="232"/>
      <c r="H598" s="235">
        <v>1</v>
      </c>
      <c r="I598" s="236"/>
      <c r="J598" s="232"/>
      <c r="K598" s="232"/>
      <c r="L598" s="237"/>
      <c r="M598" s="238"/>
      <c r="N598" s="239"/>
      <c r="O598" s="239"/>
      <c r="P598" s="239"/>
      <c r="Q598" s="239"/>
      <c r="R598" s="239"/>
      <c r="S598" s="239"/>
      <c r="T598" s="24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1" t="s">
        <v>163</v>
      </c>
      <c r="AU598" s="241" t="s">
        <v>83</v>
      </c>
      <c r="AV598" s="14" t="s">
        <v>83</v>
      </c>
      <c r="AW598" s="14" t="s">
        <v>34</v>
      </c>
      <c r="AX598" s="14" t="s">
        <v>81</v>
      </c>
      <c r="AY598" s="241" t="s">
        <v>148</v>
      </c>
    </row>
    <row r="599" spans="1:65" s="2" customFormat="1" ht="16.5" customHeight="1">
      <c r="A599" s="40"/>
      <c r="B599" s="41"/>
      <c r="C599" s="203" t="s">
        <v>737</v>
      </c>
      <c r="D599" s="203" t="s">
        <v>150</v>
      </c>
      <c r="E599" s="204" t="s">
        <v>738</v>
      </c>
      <c r="F599" s="205" t="s">
        <v>739</v>
      </c>
      <c r="G599" s="206" t="s">
        <v>724</v>
      </c>
      <c r="H599" s="207">
        <v>1</v>
      </c>
      <c r="I599" s="208"/>
      <c r="J599" s="209">
        <f>ROUND(I599*H599,2)</f>
        <v>0</v>
      </c>
      <c r="K599" s="205" t="s">
        <v>19</v>
      </c>
      <c r="L599" s="46"/>
      <c r="M599" s="210" t="s">
        <v>19</v>
      </c>
      <c r="N599" s="211" t="s">
        <v>44</v>
      </c>
      <c r="O599" s="86"/>
      <c r="P599" s="212">
        <f>O599*H599</f>
        <v>0</v>
      </c>
      <c r="Q599" s="212">
        <v>0</v>
      </c>
      <c r="R599" s="212">
        <f>Q599*H599</f>
        <v>0</v>
      </c>
      <c r="S599" s="212">
        <v>0</v>
      </c>
      <c r="T599" s="213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4" t="s">
        <v>154</v>
      </c>
      <c r="AT599" s="214" t="s">
        <v>150</v>
      </c>
      <c r="AU599" s="214" t="s">
        <v>83</v>
      </c>
      <c r="AY599" s="19" t="s">
        <v>148</v>
      </c>
      <c r="BE599" s="215">
        <f>IF(N599="základní",J599,0)</f>
        <v>0</v>
      </c>
      <c r="BF599" s="215">
        <f>IF(N599="snížená",J599,0)</f>
        <v>0</v>
      </c>
      <c r="BG599" s="215">
        <f>IF(N599="zákl. přenesená",J599,0)</f>
        <v>0</v>
      </c>
      <c r="BH599" s="215">
        <f>IF(N599="sníž. přenesená",J599,0)</f>
        <v>0</v>
      </c>
      <c r="BI599" s="215">
        <f>IF(N599="nulová",J599,0)</f>
        <v>0</v>
      </c>
      <c r="BJ599" s="19" t="s">
        <v>81</v>
      </c>
      <c r="BK599" s="215">
        <f>ROUND(I599*H599,2)</f>
        <v>0</v>
      </c>
      <c r="BL599" s="19" t="s">
        <v>154</v>
      </c>
      <c r="BM599" s="214" t="s">
        <v>740</v>
      </c>
    </row>
    <row r="600" spans="1:51" s="14" customFormat="1" ht="12">
      <c r="A600" s="14"/>
      <c r="B600" s="231"/>
      <c r="C600" s="232"/>
      <c r="D600" s="216" t="s">
        <v>163</v>
      </c>
      <c r="E600" s="233" t="s">
        <v>19</v>
      </c>
      <c r="F600" s="234" t="s">
        <v>736</v>
      </c>
      <c r="G600" s="232"/>
      <c r="H600" s="235">
        <v>1</v>
      </c>
      <c r="I600" s="236"/>
      <c r="J600" s="232"/>
      <c r="K600" s="232"/>
      <c r="L600" s="237"/>
      <c r="M600" s="238"/>
      <c r="N600" s="239"/>
      <c r="O600" s="239"/>
      <c r="P600" s="239"/>
      <c r="Q600" s="239"/>
      <c r="R600" s="239"/>
      <c r="S600" s="239"/>
      <c r="T600" s="240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1" t="s">
        <v>163</v>
      </c>
      <c r="AU600" s="241" t="s">
        <v>83</v>
      </c>
      <c r="AV600" s="14" t="s">
        <v>83</v>
      </c>
      <c r="AW600" s="14" t="s">
        <v>34</v>
      </c>
      <c r="AX600" s="14" t="s">
        <v>81</v>
      </c>
      <c r="AY600" s="241" t="s">
        <v>148</v>
      </c>
    </row>
    <row r="601" spans="1:65" s="2" customFormat="1" ht="24.15" customHeight="1">
      <c r="A601" s="40"/>
      <c r="B601" s="41"/>
      <c r="C601" s="203" t="s">
        <v>741</v>
      </c>
      <c r="D601" s="203" t="s">
        <v>150</v>
      </c>
      <c r="E601" s="204" t="s">
        <v>742</v>
      </c>
      <c r="F601" s="205" t="s">
        <v>743</v>
      </c>
      <c r="G601" s="206" t="s">
        <v>724</v>
      </c>
      <c r="H601" s="207">
        <v>12</v>
      </c>
      <c r="I601" s="208"/>
      <c r="J601" s="209">
        <f>ROUND(I601*H601,2)</f>
        <v>0</v>
      </c>
      <c r="K601" s="205" t="s">
        <v>19</v>
      </c>
      <c r="L601" s="46"/>
      <c r="M601" s="210" t="s">
        <v>19</v>
      </c>
      <c r="N601" s="211" t="s">
        <v>44</v>
      </c>
      <c r="O601" s="86"/>
      <c r="P601" s="212">
        <f>O601*H601</f>
        <v>0</v>
      </c>
      <c r="Q601" s="212">
        <v>0</v>
      </c>
      <c r="R601" s="212">
        <f>Q601*H601</f>
        <v>0</v>
      </c>
      <c r="S601" s="212">
        <v>0</v>
      </c>
      <c r="T601" s="213">
        <f>S601*H601</f>
        <v>0</v>
      </c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R601" s="214" t="s">
        <v>154</v>
      </c>
      <c r="AT601" s="214" t="s">
        <v>150</v>
      </c>
      <c r="AU601" s="214" t="s">
        <v>83</v>
      </c>
      <c r="AY601" s="19" t="s">
        <v>148</v>
      </c>
      <c r="BE601" s="215">
        <f>IF(N601="základní",J601,0)</f>
        <v>0</v>
      </c>
      <c r="BF601" s="215">
        <f>IF(N601="snížená",J601,0)</f>
        <v>0</v>
      </c>
      <c r="BG601" s="215">
        <f>IF(N601="zákl. přenesená",J601,0)</f>
        <v>0</v>
      </c>
      <c r="BH601" s="215">
        <f>IF(N601="sníž. přenesená",J601,0)</f>
        <v>0</v>
      </c>
      <c r="BI601" s="215">
        <f>IF(N601="nulová",J601,0)</f>
        <v>0</v>
      </c>
      <c r="BJ601" s="19" t="s">
        <v>81</v>
      </c>
      <c r="BK601" s="215">
        <f>ROUND(I601*H601,2)</f>
        <v>0</v>
      </c>
      <c r="BL601" s="19" t="s">
        <v>154</v>
      </c>
      <c r="BM601" s="214" t="s">
        <v>744</v>
      </c>
    </row>
    <row r="602" spans="1:51" s="14" customFormat="1" ht="12">
      <c r="A602" s="14"/>
      <c r="B602" s="231"/>
      <c r="C602" s="232"/>
      <c r="D602" s="216" t="s">
        <v>163</v>
      </c>
      <c r="E602" s="233" t="s">
        <v>19</v>
      </c>
      <c r="F602" s="234" t="s">
        <v>745</v>
      </c>
      <c r="G602" s="232"/>
      <c r="H602" s="235">
        <v>12</v>
      </c>
      <c r="I602" s="236"/>
      <c r="J602" s="232"/>
      <c r="K602" s="232"/>
      <c r="L602" s="237"/>
      <c r="M602" s="238"/>
      <c r="N602" s="239"/>
      <c r="O602" s="239"/>
      <c r="P602" s="239"/>
      <c r="Q602" s="239"/>
      <c r="R602" s="239"/>
      <c r="S602" s="239"/>
      <c r="T602" s="24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41" t="s">
        <v>163</v>
      </c>
      <c r="AU602" s="241" t="s">
        <v>83</v>
      </c>
      <c r="AV602" s="14" t="s">
        <v>83</v>
      </c>
      <c r="AW602" s="14" t="s">
        <v>34</v>
      </c>
      <c r="AX602" s="14" t="s">
        <v>81</v>
      </c>
      <c r="AY602" s="241" t="s">
        <v>148</v>
      </c>
    </row>
    <row r="603" spans="1:65" s="2" customFormat="1" ht="24.15" customHeight="1">
      <c r="A603" s="40"/>
      <c r="B603" s="41"/>
      <c r="C603" s="203" t="s">
        <v>746</v>
      </c>
      <c r="D603" s="203" t="s">
        <v>150</v>
      </c>
      <c r="E603" s="204" t="s">
        <v>747</v>
      </c>
      <c r="F603" s="205" t="s">
        <v>748</v>
      </c>
      <c r="G603" s="206" t="s">
        <v>724</v>
      </c>
      <c r="H603" s="207">
        <v>2</v>
      </c>
      <c r="I603" s="208"/>
      <c r="J603" s="209">
        <f>ROUND(I603*H603,2)</f>
        <v>0</v>
      </c>
      <c r="K603" s="205" t="s">
        <v>19</v>
      </c>
      <c r="L603" s="46"/>
      <c r="M603" s="210" t="s">
        <v>19</v>
      </c>
      <c r="N603" s="211" t="s">
        <v>44</v>
      </c>
      <c r="O603" s="86"/>
      <c r="P603" s="212">
        <f>O603*H603</f>
        <v>0</v>
      </c>
      <c r="Q603" s="212">
        <v>0</v>
      </c>
      <c r="R603" s="212">
        <f>Q603*H603</f>
        <v>0</v>
      </c>
      <c r="S603" s="212">
        <v>0</v>
      </c>
      <c r="T603" s="213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14" t="s">
        <v>154</v>
      </c>
      <c r="AT603" s="214" t="s">
        <v>150</v>
      </c>
      <c r="AU603" s="214" t="s">
        <v>83</v>
      </c>
      <c r="AY603" s="19" t="s">
        <v>148</v>
      </c>
      <c r="BE603" s="215">
        <f>IF(N603="základní",J603,0)</f>
        <v>0</v>
      </c>
      <c r="BF603" s="215">
        <f>IF(N603="snížená",J603,0)</f>
        <v>0</v>
      </c>
      <c r="BG603" s="215">
        <f>IF(N603="zákl. přenesená",J603,0)</f>
        <v>0</v>
      </c>
      <c r="BH603" s="215">
        <f>IF(N603="sníž. přenesená",J603,0)</f>
        <v>0</v>
      </c>
      <c r="BI603" s="215">
        <f>IF(N603="nulová",J603,0)</f>
        <v>0</v>
      </c>
      <c r="BJ603" s="19" t="s">
        <v>81</v>
      </c>
      <c r="BK603" s="215">
        <f>ROUND(I603*H603,2)</f>
        <v>0</v>
      </c>
      <c r="BL603" s="19" t="s">
        <v>154</v>
      </c>
      <c r="BM603" s="214" t="s">
        <v>749</v>
      </c>
    </row>
    <row r="604" spans="1:51" s="14" customFormat="1" ht="12">
      <c r="A604" s="14"/>
      <c r="B604" s="231"/>
      <c r="C604" s="232"/>
      <c r="D604" s="216" t="s">
        <v>163</v>
      </c>
      <c r="E604" s="233" t="s">
        <v>19</v>
      </c>
      <c r="F604" s="234" t="s">
        <v>750</v>
      </c>
      <c r="G604" s="232"/>
      <c r="H604" s="235">
        <v>2</v>
      </c>
      <c r="I604" s="236"/>
      <c r="J604" s="232"/>
      <c r="K604" s="232"/>
      <c r="L604" s="237"/>
      <c r="M604" s="238"/>
      <c r="N604" s="239"/>
      <c r="O604" s="239"/>
      <c r="P604" s="239"/>
      <c r="Q604" s="239"/>
      <c r="R604" s="239"/>
      <c r="S604" s="239"/>
      <c r="T604" s="240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41" t="s">
        <v>163</v>
      </c>
      <c r="AU604" s="241" t="s">
        <v>83</v>
      </c>
      <c r="AV604" s="14" t="s">
        <v>83</v>
      </c>
      <c r="AW604" s="14" t="s">
        <v>34</v>
      </c>
      <c r="AX604" s="14" t="s">
        <v>81</v>
      </c>
      <c r="AY604" s="241" t="s">
        <v>148</v>
      </c>
    </row>
    <row r="605" spans="1:65" s="2" customFormat="1" ht="16.5" customHeight="1">
      <c r="A605" s="40"/>
      <c r="B605" s="41"/>
      <c r="C605" s="203" t="s">
        <v>751</v>
      </c>
      <c r="D605" s="203" t="s">
        <v>150</v>
      </c>
      <c r="E605" s="204" t="s">
        <v>752</v>
      </c>
      <c r="F605" s="205" t="s">
        <v>753</v>
      </c>
      <c r="G605" s="206" t="s">
        <v>724</v>
      </c>
      <c r="H605" s="207">
        <v>5</v>
      </c>
      <c r="I605" s="208"/>
      <c r="J605" s="209">
        <f>ROUND(I605*H605,2)</f>
        <v>0</v>
      </c>
      <c r="K605" s="205" t="s">
        <v>19</v>
      </c>
      <c r="L605" s="46"/>
      <c r="M605" s="210" t="s">
        <v>19</v>
      </c>
      <c r="N605" s="211" t="s">
        <v>44</v>
      </c>
      <c r="O605" s="86"/>
      <c r="P605" s="212">
        <f>O605*H605</f>
        <v>0</v>
      </c>
      <c r="Q605" s="212">
        <v>0</v>
      </c>
      <c r="R605" s="212">
        <f>Q605*H605</f>
        <v>0</v>
      </c>
      <c r="S605" s="212">
        <v>0</v>
      </c>
      <c r="T605" s="213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4" t="s">
        <v>154</v>
      </c>
      <c r="AT605" s="214" t="s">
        <v>150</v>
      </c>
      <c r="AU605" s="214" t="s">
        <v>83</v>
      </c>
      <c r="AY605" s="19" t="s">
        <v>148</v>
      </c>
      <c r="BE605" s="215">
        <f>IF(N605="základní",J605,0)</f>
        <v>0</v>
      </c>
      <c r="BF605" s="215">
        <f>IF(N605="snížená",J605,0)</f>
        <v>0</v>
      </c>
      <c r="BG605" s="215">
        <f>IF(N605="zákl. přenesená",J605,0)</f>
        <v>0</v>
      </c>
      <c r="BH605" s="215">
        <f>IF(N605="sníž. přenesená",J605,0)</f>
        <v>0</v>
      </c>
      <c r="BI605" s="215">
        <f>IF(N605="nulová",J605,0)</f>
        <v>0</v>
      </c>
      <c r="BJ605" s="19" t="s">
        <v>81</v>
      </c>
      <c r="BK605" s="215">
        <f>ROUND(I605*H605,2)</f>
        <v>0</v>
      </c>
      <c r="BL605" s="19" t="s">
        <v>154</v>
      </c>
      <c r="BM605" s="214" t="s">
        <v>754</v>
      </c>
    </row>
    <row r="606" spans="1:51" s="14" customFormat="1" ht="12">
      <c r="A606" s="14"/>
      <c r="B606" s="231"/>
      <c r="C606" s="232"/>
      <c r="D606" s="216" t="s">
        <v>163</v>
      </c>
      <c r="E606" s="233" t="s">
        <v>19</v>
      </c>
      <c r="F606" s="234" t="s">
        <v>755</v>
      </c>
      <c r="G606" s="232"/>
      <c r="H606" s="235">
        <v>5</v>
      </c>
      <c r="I606" s="236"/>
      <c r="J606" s="232"/>
      <c r="K606" s="232"/>
      <c r="L606" s="237"/>
      <c r="M606" s="238"/>
      <c r="N606" s="239"/>
      <c r="O606" s="239"/>
      <c r="P606" s="239"/>
      <c r="Q606" s="239"/>
      <c r="R606" s="239"/>
      <c r="S606" s="239"/>
      <c r="T606" s="240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1" t="s">
        <v>163</v>
      </c>
      <c r="AU606" s="241" t="s">
        <v>83</v>
      </c>
      <c r="AV606" s="14" t="s">
        <v>83</v>
      </c>
      <c r="AW606" s="14" t="s">
        <v>34</v>
      </c>
      <c r="AX606" s="14" t="s">
        <v>81</v>
      </c>
      <c r="AY606" s="241" t="s">
        <v>148</v>
      </c>
    </row>
    <row r="607" spans="1:65" s="2" customFormat="1" ht="24.15" customHeight="1">
      <c r="A607" s="40"/>
      <c r="B607" s="41"/>
      <c r="C607" s="203" t="s">
        <v>756</v>
      </c>
      <c r="D607" s="203" t="s">
        <v>150</v>
      </c>
      <c r="E607" s="204" t="s">
        <v>757</v>
      </c>
      <c r="F607" s="205" t="s">
        <v>758</v>
      </c>
      <c r="G607" s="206" t="s">
        <v>724</v>
      </c>
      <c r="H607" s="207">
        <v>16</v>
      </c>
      <c r="I607" s="208"/>
      <c r="J607" s="209">
        <f>ROUND(I607*H607,2)</f>
        <v>0</v>
      </c>
      <c r="K607" s="205" t="s">
        <v>19</v>
      </c>
      <c r="L607" s="46"/>
      <c r="M607" s="210" t="s">
        <v>19</v>
      </c>
      <c r="N607" s="211" t="s">
        <v>44</v>
      </c>
      <c r="O607" s="86"/>
      <c r="P607" s="212">
        <f>O607*H607</f>
        <v>0</v>
      </c>
      <c r="Q607" s="212">
        <v>0</v>
      </c>
      <c r="R607" s="212">
        <f>Q607*H607</f>
        <v>0</v>
      </c>
      <c r="S607" s="212">
        <v>0</v>
      </c>
      <c r="T607" s="213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14" t="s">
        <v>154</v>
      </c>
      <c r="AT607" s="214" t="s">
        <v>150</v>
      </c>
      <c r="AU607" s="214" t="s">
        <v>83</v>
      </c>
      <c r="AY607" s="19" t="s">
        <v>148</v>
      </c>
      <c r="BE607" s="215">
        <f>IF(N607="základní",J607,0)</f>
        <v>0</v>
      </c>
      <c r="BF607" s="215">
        <f>IF(N607="snížená",J607,0)</f>
        <v>0</v>
      </c>
      <c r="BG607" s="215">
        <f>IF(N607="zákl. přenesená",J607,0)</f>
        <v>0</v>
      </c>
      <c r="BH607" s="215">
        <f>IF(N607="sníž. přenesená",J607,0)</f>
        <v>0</v>
      </c>
      <c r="BI607" s="215">
        <f>IF(N607="nulová",J607,0)</f>
        <v>0</v>
      </c>
      <c r="BJ607" s="19" t="s">
        <v>81</v>
      </c>
      <c r="BK607" s="215">
        <f>ROUND(I607*H607,2)</f>
        <v>0</v>
      </c>
      <c r="BL607" s="19" t="s">
        <v>154</v>
      </c>
      <c r="BM607" s="214" t="s">
        <v>759</v>
      </c>
    </row>
    <row r="608" spans="1:51" s="14" customFormat="1" ht="12">
      <c r="A608" s="14"/>
      <c r="B608" s="231"/>
      <c r="C608" s="232"/>
      <c r="D608" s="216" t="s">
        <v>163</v>
      </c>
      <c r="E608" s="233" t="s">
        <v>19</v>
      </c>
      <c r="F608" s="234" t="s">
        <v>760</v>
      </c>
      <c r="G608" s="232"/>
      <c r="H608" s="235">
        <v>16</v>
      </c>
      <c r="I608" s="236"/>
      <c r="J608" s="232"/>
      <c r="K608" s="232"/>
      <c r="L608" s="237"/>
      <c r="M608" s="238"/>
      <c r="N608" s="239"/>
      <c r="O608" s="239"/>
      <c r="P608" s="239"/>
      <c r="Q608" s="239"/>
      <c r="R608" s="239"/>
      <c r="S608" s="239"/>
      <c r="T608" s="240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1" t="s">
        <v>163</v>
      </c>
      <c r="AU608" s="241" t="s">
        <v>83</v>
      </c>
      <c r="AV608" s="14" t="s">
        <v>83</v>
      </c>
      <c r="AW608" s="14" t="s">
        <v>34</v>
      </c>
      <c r="AX608" s="14" t="s">
        <v>81</v>
      </c>
      <c r="AY608" s="241" t="s">
        <v>148</v>
      </c>
    </row>
    <row r="609" spans="1:65" s="2" customFormat="1" ht="24.15" customHeight="1">
      <c r="A609" s="40"/>
      <c r="B609" s="41"/>
      <c r="C609" s="203" t="s">
        <v>761</v>
      </c>
      <c r="D609" s="203" t="s">
        <v>150</v>
      </c>
      <c r="E609" s="204" t="s">
        <v>762</v>
      </c>
      <c r="F609" s="205" t="s">
        <v>763</v>
      </c>
      <c r="G609" s="206" t="s">
        <v>724</v>
      </c>
      <c r="H609" s="207">
        <v>7</v>
      </c>
      <c r="I609" s="208"/>
      <c r="J609" s="209">
        <f>ROUND(I609*H609,2)</f>
        <v>0</v>
      </c>
      <c r="K609" s="205" t="s">
        <v>19</v>
      </c>
      <c r="L609" s="46"/>
      <c r="M609" s="210" t="s">
        <v>19</v>
      </c>
      <c r="N609" s="211" t="s">
        <v>44</v>
      </c>
      <c r="O609" s="86"/>
      <c r="P609" s="212">
        <f>O609*H609</f>
        <v>0</v>
      </c>
      <c r="Q609" s="212">
        <v>0</v>
      </c>
      <c r="R609" s="212">
        <f>Q609*H609</f>
        <v>0</v>
      </c>
      <c r="S609" s="212">
        <v>0</v>
      </c>
      <c r="T609" s="213">
        <f>S609*H609</f>
        <v>0</v>
      </c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R609" s="214" t="s">
        <v>154</v>
      </c>
      <c r="AT609" s="214" t="s">
        <v>150</v>
      </c>
      <c r="AU609" s="214" t="s">
        <v>83</v>
      </c>
      <c r="AY609" s="19" t="s">
        <v>148</v>
      </c>
      <c r="BE609" s="215">
        <f>IF(N609="základní",J609,0)</f>
        <v>0</v>
      </c>
      <c r="BF609" s="215">
        <f>IF(N609="snížená",J609,0)</f>
        <v>0</v>
      </c>
      <c r="BG609" s="215">
        <f>IF(N609="zákl. přenesená",J609,0)</f>
        <v>0</v>
      </c>
      <c r="BH609" s="215">
        <f>IF(N609="sníž. přenesená",J609,0)</f>
        <v>0</v>
      </c>
      <c r="BI609" s="215">
        <f>IF(N609="nulová",J609,0)</f>
        <v>0</v>
      </c>
      <c r="BJ609" s="19" t="s">
        <v>81</v>
      </c>
      <c r="BK609" s="215">
        <f>ROUND(I609*H609,2)</f>
        <v>0</v>
      </c>
      <c r="BL609" s="19" t="s">
        <v>154</v>
      </c>
      <c r="BM609" s="214" t="s">
        <v>764</v>
      </c>
    </row>
    <row r="610" spans="1:51" s="14" customFormat="1" ht="12">
      <c r="A610" s="14"/>
      <c r="B610" s="231"/>
      <c r="C610" s="232"/>
      <c r="D610" s="216" t="s">
        <v>163</v>
      </c>
      <c r="E610" s="233" t="s">
        <v>19</v>
      </c>
      <c r="F610" s="234" t="s">
        <v>765</v>
      </c>
      <c r="G610" s="232"/>
      <c r="H610" s="235">
        <v>7</v>
      </c>
      <c r="I610" s="236"/>
      <c r="J610" s="232"/>
      <c r="K610" s="232"/>
      <c r="L610" s="237"/>
      <c r="M610" s="238"/>
      <c r="N610" s="239"/>
      <c r="O610" s="239"/>
      <c r="P610" s="239"/>
      <c r="Q610" s="239"/>
      <c r="R610" s="239"/>
      <c r="S610" s="239"/>
      <c r="T610" s="24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41" t="s">
        <v>163</v>
      </c>
      <c r="AU610" s="241" t="s">
        <v>83</v>
      </c>
      <c r="AV610" s="14" t="s">
        <v>83</v>
      </c>
      <c r="AW610" s="14" t="s">
        <v>34</v>
      </c>
      <c r="AX610" s="14" t="s">
        <v>81</v>
      </c>
      <c r="AY610" s="241" t="s">
        <v>148</v>
      </c>
    </row>
    <row r="611" spans="1:65" s="2" customFormat="1" ht="24.15" customHeight="1">
      <c r="A611" s="40"/>
      <c r="B611" s="41"/>
      <c r="C611" s="203" t="s">
        <v>766</v>
      </c>
      <c r="D611" s="203" t="s">
        <v>150</v>
      </c>
      <c r="E611" s="204" t="s">
        <v>767</v>
      </c>
      <c r="F611" s="205" t="s">
        <v>768</v>
      </c>
      <c r="G611" s="206" t="s">
        <v>724</v>
      </c>
      <c r="H611" s="207">
        <v>12</v>
      </c>
      <c r="I611" s="208"/>
      <c r="J611" s="209">
        <f>ROUND(I611*H611,2)</f>
        <v>0</v>
      </c>
      <c r="K611" s="205" t="s">
        <v>19</v>
      </c>
      <c r="L611" s="46"/>
      <c r="M611" s="210" t="s">
        <v>19</v>
      </c>
      <c r="N611" s="211" t="s">
        <v>44</v>
      </c>
      <c r="O611" s="86"/>
      <c r="P611" s="212">
        <f>O611*H611</f>
        <v>0</v>
      </c>
      <c r="Q611" s="212">
        <v>0</v>
      </c>
      <c r="R611" s="212">
        <f>Q611*H611</f>
        <v>0</v>
      </c>
      <c r="S611" s="212">
        <v>0</v>
      </c>
      <c r="T611" s="213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14" t="s">
        <v>154</v>
      </c>
      <c r="AT611" s="214" t="s">
        <v>150</v>
      </c>
      <c r="AU611" s="214" t="s">
        <v>83</v>
      </c>
      <c r="AY611" s="19" t="s">
        <v>148</v>
      </c>
      <c r="BE611" s="215">
        <f>IF(N611="základní",J611,0)</f>
        <v>0</v>
      </c>
      <c r="BF611" s="215">
        <f>IF(N611="snížená",J611,0)</f>
        <v>0</v>
      </c>
      <c r="BG611" s="215">
        <f>IF(N611="zákl. přenesená",J611,0)</f>
        <v>0</v>
      </c>
      <c r="BH611" s="215">
        <f>IF(N611="sníž. přenesená",J611,0)</f>
        <v>0</v>
      </c>
      <c r="BI611" s="215">
        <f>IF(N611="nulová",J611,0)</f>
        <v>0</v>
      </c>
      <c r="BJ611" s="19" t="s">
        <v>81</v>
      </c>
      <c r="BK611" s="215">
        <f>ROUND(I611*H611,2)</f>
        <v>0</v>
      </c>
      <c r="BL611" s="19" t="s">
        <v>154</v>
      </c>
      <c r="BM611" s="214" t="s">
        <v>769</v>
      </c>
    </row>
    <row r="612" spans="1:51" s="14" customFormat="1" ht="12">
      <c r="A612" s="14"/>
      <c r="B612" s="231"/>
      <c r="C612" s="232"/>
      <c r="D612" s="216" t="s">
        <v>163</v>
      </c>
      <c r="E612" s="233" t="s">
        <v>19</v>
      </c>
      <c r="F612" s="234" t="s">
        <v>770</v>
      </c>
      <c r="G612" s="232"/>
      <c r="H612" s="235">
        <v>12</v>
      </c>
      <c r="I612" s="236"/>
      <c r="J612" s="232"/>
      <c r="K612" s="232"/>
      <c r="L612" s="237"/>
      <c r="M612" s="238"/>
      <c r="N612" s="239"/>
      <c r="O612" s="239"/>
      <c r="P612" s="239"/>
      <c r="Q612" s="239"/>
      <c r="R612" s="239"/>
      <c r="S612" s="239"/>
      <c r="T612" s="24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1" t="s">
        <v>163</v>
      </c>
      <c r="AU612" s="241" t="s">
        <v>83</v>
      </c>
      <c r="AV612" s="14" t="s">
        <v>83</v>
      </c>
      <c r="AW612" s="14" t="s">
        <v>34</v>
      </c>
      <c r="AX612" s="14" t="s">
        <v>81</v>
      </c>
      <c r="AY612" s="241" t="s">
        <v>148</v>
      </c>
    </row>
    <row r="613" spans="1:65" s="2" customFormat="1" ht="24.15" customHeight="1">
      <c r="A613" s="40"/>
      <c r="B613" s="41"/>
      <c r="C613" s="203" t="s">
        <v>771</v>
      </c>
      <c r="D613" s="203" t="s">
        <v>150</v>
      </c>
      <c r="E613" s="204" t="s">
        <v>772</v>
      </c>
      <c r="F613" s="205" t="s">
        <v>773</v>
      </c>
      <c r="G613" s="206" t="s">
        <v>724</v>
      </c>
      <c r="H613" s="207">
        <v>4</v>
      </c>
      <c r="I613" s="208"/>
      <c r="J613" s="209">
        <f>ROUND(I613*H613,2)</f>
        <v>0</v>
      </c>
      <c r="K613" s="205" t="s">
        <v>19</v>
      </c>
      <c r="L613" s="46"/>
      <c r="M613" s="210" t="s">
        <v>19</v>
      </c>
      <c r="N613" s="211" t="s">
        <v>44</v>
      </c>
      <c r="O613" s="86"/>
      <c r="P613" s="212">
        <f>O613*H613</f>
        <v>0</v>
      </c>
      <c r="Q613" s="212">
        <v>0</v>
      </c>
      <c r="R613" s="212">
        <f>Q613*H613</f>
        <v>0</v>
      </c>
      <c r="S613" s="212">
        <v>0</v>
      </c>
      <c r="T613" s="213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14" t="s">
        <v>154</v>
      </c>
      <c r="AT613" s="214" t="s">
        <v>150</v>
      </c>
      <c r="AU613" s="214" t="s">
        <v>83</v>
      </c>
      <c r="AY613" s="19" t="s">
        <v>148</v>
      </c>
      <c r="BE613" s="215">
        <f>IF(N613="základní",J613,0)</f>
        <v>0</v>
      </c>
      <c r="BF613" s="215">
        <f>IF(N613="snížená",J613,0)</f>
        <v>0</v>
      </c>
      <c r="BG613" s="215">
        <f>IF(N613="zákl. přenesená",J613,0)</f>
        <v>0</v>
      </c>
      <c r="BH613" s="215">
        <f>IF(N613="sníž. přenesená",J613,0)</f>
        <v>0</v>
      </c>
      <c r="BI613" s="215">
        <f>IF(N613="nulová",J613,0)</f>
        <v>0</v>
      </c>
      <c r="BJ613" s="19" t="s">
        <v>81</v>
      </c>
      <c r="BK613" s="215">
        <f>ROUND(I613*H613,2)</f>
        <v>0</v>
      </c>
      <c r="BL613" s="19" t="s">
        <v>154</v>
      </c>
      <c r="BM613" s="214" t="s">
        <v>774</v>
      </c>
    </row>
    <row r="614" spans="1:51" s="14" customFormat="1" ht="12">
      <c r="A614" s="14"/>
      <c r="B614" s="231"/>
      <c r="C614" s="232"/>
      <c r="D614" s="216" t="s">
        <v>163</v>
      </c>
      <c r="E614" s="233" t="s">
        <v>19</v>
      </c>
      <c r="F614" s="234" t="s">
        <v>775</v>
      </c>
      <c r="G614" s="232"/>
      <c r="H614" s="235">
        <v>4</v>
      </c>
      <c r="I614" s="236"/>
      <c r="J614" s="232"/>
      <c r="K614" s="232"/>
      <c r="L614" s="237"/>
      <c r="M614" s="238"/>
      <c r="N614" s="239"/>
      <c r="O614" s="239"/>
      <c r="P614" s="239"/>
      <c r="Q614" s="239"/>
      <c r="R614" s="239"/>
      <c r="S614" s="239"/>
      <c r="T614" s="240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1" t="s">
        <v>163</v>
      </c>
      <c r="AU614" s="241" t="s">
        <v>83</v>
      </c>
      <c r="AV614" s="14" t="s">
        <v>83</v>
      </c>
      <c r="AW614" s="14" t="s">
        <v>34</v>
      </c>
      <c r="AX614" s="14" t="s">
        <v>81</v>
      </c>
      <c r="AY614" s="241" t="s">
        <v>148</v>
      </c>
    </row>
    <row r="615" spans="1:65" s="2" customFormat="1" ht="16.5" customHeight="1">
      <c r="A615" s="40"/>
      <c r="B615" s="41"/>
      <c r="C615" s="203" t="s">
        <v>776</v>
      </c>
      <c r="D615" s="203" t="s">
        <v>150</v>
      </c>
      <c r="E615" s="204" t="s">
        <v>777</v>
      </c>
      <c r="F615" s="205" t="s">
        <v>778</v>
      </c>
      <c r="G615" s="206" t="s">
        <v>724</v>
      </c>
      <c r="H615" s="207">
        <v>13</v>
      </c>
      <c r="I615" s="208"/>
      <c r="J615" s="209">
        <f>ROUND(I615*H615,2)</f>
        <v>0</v>
      </c>
      <c r="K615" s="205" t="s">
        <v>19</v>
      </c>
      <c r="L615" s="46"/>
      <c r="M615" s="210" t="s">
        <v>19</v>
      </c>
      <c r="N615" s="211" t="s">
        <v>44</v>
      </c>
      <c r="O615" s="86"/>
      <c r="P615" s="212">
        <f>O615*H615</f>
        <v>0</v>
      </c>
      <c r="Q615" s="212">
        <v>0</v>
      </c>
      <c r="R615" s="212">
        <f>Q615*H615</f>
        <v>0</v>
      </c>
      <c r="S615" s="212">
        <v>0</v>
      </c>
      <c r="T615" s="213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4" t="s">
        <v>154</v>
      </c>
      <c r="AT615" s="214" t="s">
        <v>150</v>
      </c>
      <c r="AU615" s="214" t="s">
        <v>83</v>
      </c>
      <c r="AY615" s="19" t="s">
        <v>148</v>
      </c>
      <c r="BE615" s="215">
        <f>IF(N615="základní",J615,0)</f>
        <v>0</v>
      </c>
      <c r="BF615" s="215">
        <f>IF(N615="snížená",J615,0)</f>
        <v>0</v>
      </c>
      <c r="BG615" s="215">
        <f>IF(N615="zákl. přenesená",J615,0)</f>
        <v>0</v>
      </c>
      <c r="BH615" s="215">
        <f>IF(N615="sníž. přenesená",J615,0)</f>
        <v>0</v>
      </c>
      <c r="BI615" s="215">
        <f>IF(N615="nulová",J615,0)</f>
        <v>0</v>
      </c>
      <c r="BJ615" s="19" t="s">
        <v>81</v>
      </c>
      <c r="BK615" s="215">
        <f>ROUND(I615*H615,2)</f>
        <v>0</v>
      </c>
      <c r="BL615" s="19" t="s">
        <v>154</v>
      </c>
      <c r="BM615" s="214" t="s">
        <v>779</v>
      </c>
    </row>
    <row r="616" spans="1:51" s="14" customFormat="1" ht="12">
      <c r="A616" s="14"/>
      <c r="B616" s="231"/>
      <c r="C616" s="232"/>
      <c r="D616" s="216" t="s">
        <v>163</v>
      </c>
      <c r="E616" s="233" t="s">
        <v>19</v>
      </c>
      <c r="F616" s="234" t="s">
        <v>780</v>
      </c>
      <c r="G616" s="232"/>
      <c r="H616" s="235">
        <v>13</v>
      </c>
      <c r="I616" s="236"/>
      <c r="J616" s="232"/>
      <c r="K616" s="232"/>
      <c r="L616" s="237"/>
      <c r="M616" s="238"/>
      <c r="N616" s="239"/>
      <c r="O616" s="239"/>
      <c r="P616" s="239"/>
      <c r="Q616" s="239"/>
      <c r="R616" s="239"/>
      <c r="S616" s="239"/>
      <c r="T616" s="24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1" t="s">
        <v>163</v>
      </c>
      <c r="AU616" s="241" t="s">
        <v>83</v>
      </c>
      <c r="AV616" s="14" t="s">
        <v>83</v>
      </c>
      <c r="AW616" s="14" t="s">
        <v>34</v>
      </c>
      <c r="AX616" s="14" t="s">
        <v>81</v>
      </c>
      <c r="AY616" s="241" t="s">
        <v>148</v>
      </c>
    </row>
    <row r="617" spans="1:65" s="2" customFormat="1" ht="24.15" customHeight="1">
      <c r="A617" s="40"/>
      <c r="B617" s="41"/>
      <c r="C617" s="203" t="s">
        <v>781</v>
      </c>
      <c r="D617" s="203" t="s">
        <v>150</v>
      </c>
      <c r="E617" s="204" t="s">
        <v>782</v>
      </c>
      <c r="F617" s="205" t="s">
        <v>783</v>
      </c>
      <c r="G617" s="206" t="s">
        <v>724</v>
      </c>
      <c r="H617" s="207">
        <v>6</v>
      </c>
      <c r="I617" s="208"/>
      <c r="J617" s="209">
        <f>ROUND(I617*H617,2)</f>
        <v>0</v>
      </c>
      <c r="K617" s="205" t="s">
        <v>19</v>
      </c>
      <c r="L617" s="46"/>
      <c r="M617" s="210" t="s">
        <v>19</v>
      </c>
      <c r="N617" s="211" t="s">
        <v>44</v>
      </c>
      <c r="O617" s="86"/>
      <c r="P617" s="212">
        <f>O617*H617</f>
        <v>0</v>
      </c>
      <c r="Q617" s="212">
        <v>0</v>
      </c>
      <c r="R617" s="212">
        <f>Q617*H617</f>
        <v>0</v>
      </c>
      <c r="S617" s="212">
        <v>0</v>
      </c>
      <c r="T617" s="213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4" t="s">
        <v>154</v>
      </c>
      <c r="AT617" s="214" t="s">
        <v>150</v>
      </c>
      <c r="AU617" s="214" t="s">
        <v>83</v>
      </c>
      <c r="AY617" s="19" t="s">
        <v>148</v>
      </c>
      <c r="BE617" s="215">
        <f>IF(N617="základní",J617,0)</f>
        <v>0</v>
      </c>
      <c r="BF617" s="215">
        <f>IF(N617="snížená",J617,0)</f>
        <v>0</v>
      </c>
      <c r="BG617" s="215">
        <f>IF(N617="zákl. přenesená",J617,0)</f>
        <v>0</v>
      </c>
      <c r="BH617" s="215">
        <f>IF(N617="sníž. přenesená",J617,0)</f>
        <v>0</v>
      </c>
      <c r="BI617" s="215">
        <f>IF(N617="nulová",J617,0)</f>
        <v>0</v>
      </c>
      <c r="BJ617" s="19" t="s">
        <v>81</v>
      </c>
      <c r="BK617" s="215">
        <f>ROUND(I617*H617,2)</f>
        <v>0</v>
      </c>
      <c r="BL617" s="19" t="s">
        <v>154</v>
      </c>
      <c r="BM617" s="214" t="s">
        <v>784</v>
      </c>
    </row>
    <row r="618" spans="1:51" s="14" customFormat="1" ht="12">
      <c r="A618" s="14"/>
      <c r="B618" s="231"/>
      <c r="C618" s="232"/>
      <c r="D618" s="216" t="s">
        <v>163</v>
      </c>
      <c r="E618" s="233" t="s">
        <v>19</v>
      </c>
      <c r="F618" s="234" t="s">
        <v>785</v>
      </c>
      <c r="G618" s="232"/>
      <c r="H618" s="235">
        <v>6</v>
      </c>
      <c r="I618" s="236"/>
      <c r="J618" s="232"/>
      <c r="K618" s="232"/>
      <c r="L618" s="237"/>
      <c r="M618" s="238"/>
      <c r="N618" s="239"/>
      <c r="O618" s="239"/>
      <c r="P618" s="239"/>
      <c r="Q618" s="239"/>
      <c r="R618" s="239"/>
      <c r="S618" s="239"/>
      <c r="T618" s="240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1" t="s">
        <v>163</v>
      </c>
      <c r="AU618" s="241" t="s">
        <v>83</v>
      </c>
      <c r="AV618" s="14" t="s">
        <v>83</v>
      </c>
      <c r="AW618" s="14" t="s">
        <v>34</v>
      </c>
      <c r="AX618" s="14" t="s">
        <v>81</v>
      </c>
      <c r="AY618" s="241" t="s">
        <v>148</v>
      </c>
    </row>
    <row r="619" spans="1:65" s="2" customFormat="1" ht="24.15" customHeight="1">
      <c r="A619" s="40"/>
      <c r="B619" s="41"/>
      <c r="C619" s="203" t="s">
        <v>786</v>
      </c>
      <c r="D619" s="203" t="s">
        <v>150</v>
      </c>
      <c r="E619" s="204" t="s">
        <v>787</v>
      </c>
      <c r="F619" s="205" t="s">
        <v>788</v>
      </c>
      <c r="G619" s="206" t="s">
        <v>724</v>
      </c>
      <c r="H619" s="207">
        <v>8</v>
      </c>
      <c r="I619" s="208"/>
      <c r="J619" s="209">
        <f>ROUND(I619*H619,2)</f>
        <v>0</v>
      </c>
      <c r="K619" s="205" t="s">
        <v>19</v>
      </c>
      <c r="L619" s="46"/>
      <c r="M619" s="210" t="s">
        <v>19</v>
      </c>
      <c r="N619" s="211" t="s">
        <v>44</v>
      </c>
      <c r="O619" s="86"/>
      <c r="P619" s="212">
        <f>O619*H619</f>
        <v>0</v>
      </c>
      <c r="Q619" s="212">
        <v>0</v>
      </c>
      <c r="R619" s="212">
        <f>Q619*H619</f>
        <v>0</v>
      </c>
      <c r="S619" s="212">
        <v>0</v>
      </c>
      <c r="T619" s="213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4" t="s">
        <v>154</v>
      </c>
      <c r="AT619" s="214" t="s">
        <v>150</v>
      </c>
      <c r="AU619" s="214" t="s">
        <v>83</v>
      </c>
      <c r="AY619" s="19" t="s">
        <v>148</v>
      </c>
      <c r="BE619" s="215">
        <f>IF(N619="základní",J619,0)</f>
        <v>0</v>
      </c>
      <c r="BF619" s="215">
        <f>IF(N619="snížená",J619,0)</f>
        <v>0</v>
      </c>
      <c r="BG619" s="215">
        <f>IF(N619="zákl. přenesená",J619,0)</f>
        <v>0</v>
      </c>
      <c r="BH619" s="215">
        <f>IF(N619="sníž. přenesená",J619,0)</f>
        <v>0</v>
      </c>
      <c r="BI619" s="215">
        <f>IF(N619="nulová",J619,0)</f>
        <v>0</v>
      </c>
      <c r="BJ619" s="19" t="s">
        <v>81</v>
      </c>
      <c r="BK619" s="215">
        <f>ROUND(I619*H619,2)</f>
        <v>0</v>
      </c>
      <c r="BL619" s="19" t="s">
        <v>154</v>
      </c>
      <c r="BM619" s="214" t="s">
        <v>789</v>
      </c>
    </row>
    <row r="620" spans="1:51" s="14" customFormat="1" ht="12">
      <c r="A620" s="14"/>
      <c r="B620" s="231"/>
      <c r="C620" s="232"/>
      <c r="D620" s="216" t="s">
        <v>163</v>
      </c>
      <c r="E620" s="233" t="s">
        <v>19</v>
      </c>
      <c r="F620" s="234" t="s">
        <v>790</v>
      </c>
      <c r="G620" s="232"/>
      <c r="H620" s="235">
        <v>8</v>
      </c>
      <c r="I620" s="236"/>
      <c r="J620" s="232"/>
      <c r="K620" s="232"/>
      <c r="L620" s="237"/>
      <c r="M620" s="238"/>
      <c r="N620" s="239"/>
      <c r="O620" s="239"/>
      <c r="P620" s="239"/>
      <c r="Q620" s="239"/>
      <c r="R620" s="239"/>
      <c r="S620" s="239"/>
      <c r="T620" s="240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41" t="s">
        <v>163</v>
      </c>
      <c r="AU620" s="241" t="s">
        <v>83</v>
      </c>
      <c r="AV620" s="14" t="s">
        <v>83</v>
      </c>
      <c r="AW620" s="14" t="s">
        <v>34</v>
      </c>
      <c r="AX620" s="14" t="s">
        <v>81</v>
      </c>
      <c r="AY620" s="241" t="s">
        <v>148</v>
      </c>
    </row>
    <row r="621" spans="1:65" s="2" customFormat="1" ht="16.5" customHeight="1">
      <c r="A621" s="40"/>
      <c r="B621" s="41"/>
      <c r="C621" s="203" t="s">
        <v>791</v>
      </c>
      <c r="D621" s="203" t="s">
        <v>150</v>
      </c>
      <c r="E621" s="204" t="s">
        <v>792</v>
      </c>
      <c r="F621" s="205" t="s">
        <v>793</v>
      </c>
      <c r="G621" s="206" t="s">
        <v>724</v>
      </c>
      <c r="H621" s="207">
        <v>1</v>
      </c>
      <c r="I621" s="208"/>
      <c r="J621" s="209">
        <f>ROUND(I621*H621,2)</f>
        <v>0</v>
      </c>
      <c r="K621" s="205" t="s">
        <v>19</v>
      </c>
      <c r="L621" s="46"/>
      <c r="M621" s="210" t="s">
        <v>19</v>
      </c>
      <c r="N621" s="211" t="s">
        <v>44</v>
      </c>
      <c r="O621" s="86"/>
      <c r="P621" s="212">
        <f>O621*H621</f>
        <v>0</v>
      </c>
      <c r="Q621" s="212">
        <v>0</v>
      </c>
      <c r="R621" s="212">
        <f>Q621*H621</f>
        <v>0</v>
      </c>
      <c r="S621" s="212">
        <v>0</v>
      </c>
      <c r="T621" s="213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14" t="s">
        <v>154</v>
      </c>
      <c r="AT621" s="214" t="s">
        <v>150</v>
      </c>
      <c r="AU621" s="214" t="s">
        <v>83</v>
      </c>
      <c r="AY621" s="19" t="s">
        <v>148</v>
      </c>
      <c r="BE621" s="215">
        <f>IF(N621="základní",J621,0)</f>
        <v>0</v>
      </c>
      <c r="BF621" s="215">
        <f>IF(N621="snížená",J621,0)</f>
        <v>0</v>
      </c>
      <c r="BG621" s="215">
        <f>IF(N621="zákl. přenesená",J621,0)</f>
        <v>0</v>
      </c>
      <c r="BH621" s="215">
        <f>IF(N621="sníž. přenesená",J621,0)</f>
        <v>0</v>
      </c>
      <c r="BI621" s="215">
        <f>IF(N621="nulová",J621,0)</f>
        <v>0</v>
      </c>
      <c r="BJ621" s="19" t="s">
        <v>81</v>
      </c>
      <c r="BK621" s="215">
        <f>ROUND(I621*H621,2)</f>
        <v>0</v>
      </c>
      <c r="BL621" s="19" t="s">
        <v>154</v>
      </c>
      <c r="BM621" s="214" t="s">
        <v>794</v>
      </c>
    </row>
    <row r="622" spans="1:51" s="14" customFormat="1" ht="12">
      <c r="A622" s="14"/>
      <c r="B622" s="231"/>
      <c r="C622" s="232"/>
      <c r="D622" s="216" t="s">
        <v>163</v>
      </c>
      <c r="E622" s="233" t="s">
        <v>19</v>
      </c>
      <c r="F622" s="234" t="s">
        <v>795</v>
      </c>
      <c r="G622" s="232"/>
      <c r="H622" s="235">
        <v>1</v>
      </c>
      <c r="I622" s="236"/>
      <c r="J622" s="232"/>
      <c r="K622" s="232"/>
      <c r="L622" s="237"/>
      <c r="M622" s="238"/>
      <c r="N622" s="239"/>
      <c r="O622" s="239"/>
      <c r="P622" s="239"/>
      <c r="Q622" s="239"/>
      <c r="R622" s="239"/>
      <c r="S622" s="239"/>
      <c r="T622" s="240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1" t="s">
        <v>163</v>
      </c>
      <c r="AU622" s="241" t="s">
        <v>83</v>
      </c>
      <c r="AV622" s="14" t="s">
        <v>83</v>
      </c>
      <c r="AW622" s="14" t="s">
        <v>34</v>
      </c>
      <c r="AX622" s="14" t="s">
        <v>81</v>
      </c>
      <c r="AY622" s="241" t="s">
        <v>148</v>
      </c>
    </row>
    <row r="623" spans="1:65" s="2" customFormat="1" ht="24.15" customHeight="1">
      <c r="A623" s="40"/>
      <c r="B623" s="41"/>
      <c r="C623" s="203" t="s">
        <v>796</v>
      </c>
      <c r="D623" s="203" t="s">
        <v>150</v>
      </c>
      <c r="E623" s="204" t="s">
        <v>797</v>
      </c>
      <c r="F623" s="205" t="s">
        <v>798</v>
      </c>
      <c r="G623" s="206" t="s">
        <v>724</v>
      </c>
      <c r="H623" s="207">
        <v>1</v>
      </c>
      <c r="I623" s="208"/>
      <c r="J623" s="209">
        <f>ROUND(I623*H623,2)</f>
        <v>0</v>
      </c>
      <c r="K623" s="205" t="s">
        <v>19</v>
      </c>
      <c r="L623" s="46"/>
      <c r="M623" s="210" t="s">
        <v>19</v>
      </c>
      <c r="N623" s="211" t="s">
        <v>44</v>
      </c>
      <c r="O623" s="86"/>
      <c r="P623" s="212">
        <f>O623*H623</f>
        <v>0</v>
      </c>
      <c r="Q623" s="212">
        <v>0</v>
      </c>
      <c r="R623" s="212">
        <f>Q623*H623</f>
        <v>0</v>
      </c>
      <c r="S623" s="212">
        <v>0</v>
      </c>
      <c r="T623" s="213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14" t="s">
        <v>154</v>
      </c>
      <c r="AT623" s="214" t="s">
        <v>150</v>
      </c>
      <c r="AU623" s="214" t="s">
        <v>83</v>
      </c>
      <c r="AY623" s="19" t="s">
        <v>148</v>
      </c>
      <c r="BE623" s="215">
        <f>IF(N623="základní",J623,0)</f>
        <v>0</v>
      </c>
      <c r="BF623" s="215">
        <f>IF(N623="snížená",J623,0)</f>
        <v>0</v>
      </c>
      <c r="BG623" s="215">
        <f>IF(N623="zákl. přenesená",J623,0)</f>
        <v>0</v>
      </c>
      <c r="BH623" s="215">
        <f>IF(N623="sníž. přenesená",J623,0)</f>
        <v>0</v>
      </c>
      <c r="BI623" s="215">
        <f>IF(N623="nulová",J623,0)</f>
        <v>0</v>
      </c>
      <c r="BJ623" s="19" t="s">
        <v>81</v>
      </c>
      <c r="BK623" s="215">
        <f>ROUND(I623*H623,2)</f>
        <v>0</v>
      </c>
      <c r="BL623" s="19" t="s">
        <v>154</v>
      </c>
      <c r="BM623" s="214" t="s">
        <v>799</v>
      </c>
    </row>
    <row r="624" spans="1:51" s="13" customFormat="1" ht="12">
      <c r="A624" s="13"/>
      <c r="B624" s="221"/>
      <c r="C624" s="222"/>
      <c r="D624" s="216" t="s">
        <v>163</v>
      </c>
      <c r="E624" s="223" t="s">
        <v>19</v>
      </c>
      <c r="F624" s="224" t="s">
        <v>800</v>
      </c>
      <c r="G624" s="222"/>
      <c r="H624" s="223" t="s">
        <v>19</v>
      </c>
      <c r="I624" s="225"/>
      <c r="J624" s="222"/>
      <c r="K624" s="222"/>
      <c r="L624" s="226"/>
      <c r="M624" s="227"/>
      <c r="N624" s="228"/>
      <c r="O624" s="228"/>
      <c r="P624" s="228"/>
      <c r="Q624" s="228"/>
      <c r="R624" s="228"/>
      <c r="S624" s="228"/>
      <c r="T624" s="229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0" t="s">
        <v>163</v>
      </c>
      <c r="AU624" s="230" t="s">
        <v>83</v>
      </c>
      <c r="AV624" s="13" t="s">
        <v>81</v>
      </c>
      <c r="AW624" s="13" t="s">
        <v>34</v>
      </c>
      <c r="AX624" s="13" t="s">
        <v>73</v>
      </c>
      <c r="AY624" s="230" t="s">
        <v>148</v>
      </c>
    </row>
    <row r="625" spans="1:51" s="13" customFormat="1" ht="12">
      <c r="A625" s="13"/>
      <c r="B625" s="221"/>
      <c r="C625" s="222"/>
      <c r="D625" s="216" t="s">
        <v>163</v>
      </c>
      <c r="E625" s="223" t="s">
        <v>19</v>
      </c>
      <c r="F625" s="224" t="s">
        <v>801</v>
      </c>
      <c r="G625" s="222"/>
      <c r="H625" s="223" t="s">
        <v>19</v>
      </c>
      <c r="I625" s="225"/>
      <c r="J625" s="222"/>
      <c r="K625" s="222"/>
      <c r="L625" s="226"/>
      <c r="M625" s="227"/>
      <c r="N625" s="228"/>
      <c r="O625" s="228"/>
      <c r="P625" s="228"/>
      <c r="Q625" s="228"/>
      <c r="R625" s="228"/>
      <c r="S625" s="228"/>
      <c r="T625" s="229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30" t="s">
        <v>163</v>
      </c>
      <c r="AU625" s="230" t="s">
        <v>83</v>
      </c>
      <c r="AV625" s="13" t="s">
        <v>81</v>
      </c>
      <c r="AW625" s="13" t="s">
        <v>34</v>
      </c>
      <c r="AX625" s="13" t="s">
        <v>73</v>
      </c>
      <c r="AY625" s="230" t="s">
        <v>148</v>
      </c>
    </row>
    <row r="626" spans="1:51" s="13" customFormat="1" ht="12">
      <c r="A626" s="13"/>
      <c r="B626" s="221"/>
      <c r="C626" s="222"/>
      <c r="D626" s="216" t="s">
        <v>163</v>
      </c>
      <c r="E626" s="223" t="s">
        <v>19</v>
      </c>
      <c r="F626" s="224" t="s">
        <v>802</v>
      </c>
      <c r="G626" s="222"/>
      <c r="H626" s="223" t="s">
        <v>19</v>
      </c>
      <c r="I626" s="225"/>
      <c r="J626" s="222"/>
      <c r="K626" s="222"/>
      <c r="L626" s="226"/>
      <c r="M626" s="227"/>
      <c r="N626" s="228"/>
      <c r="O626" s="228"/>
      <c r="P626" s="228"/>
      <c r="Q626" s="228"/>
      <c r="R626" s="228"/>
      <c r="S626" s="228"/>
      <c r="T626" s="229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0" t="s">
        <v>163</v>
      </c>
      <c r="AU626" s="230" t="s">
        <v>83</v>
      </c>
      <c r="AV626" s="13" t="s">
        <v>81</v>
      </c>
      <c r="AW626" s="13" t="s">
        <v>34</v>
      </c>
      <c r="AX626" s="13" t="s">
        <v>73</v>
      </c>
      <c r="AY626" s="230" t="s">
        <v>148</v>
      </c>
    </row>
    <row r="627" spans="1:51" s="13" customFormat="1" ht="12">
      <c r="A627" s="13"/>
      <c r="B627" s="221"/>
      <c r="C627" s="222"/>
      <c r="D627" s="216" t="s">
        <v>163</v>
      </c>
      <c r="E627" s="223" t="s">
        <v>19</v>
      </c>
      <c r="F627" s="224" t="s">
        <v>803</v>
      </c>
      <c r="G627" s="222"/>
      <c r="H627" s="223" t="s">
        <v>19</v>
      </c>
      <c r="I627" s="225"/>
      <c r="J627" s="222"/>
      <c r="K627" s="222"/>
      <c r="L627" s="226"/>
      <c r="M627" s="227"/>
      <c r="N627" s="228"/>
      <c r="O627" s="228"/>
      <c r="P627" s="228"/>
      <c r="Q627" s="228"/>
      <c r="R627" s="228"/>
      <c r="S627" s="228"/>
      <c r="T627" s="22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0" t="s">
        <v>163</v>
      </c>
      <c r="AU627" s="230" t="s">
        <v>83</v>
      </c>
      <c r="AV627" s="13" t="s">
        <v>81</v>
      </c>
      <c r="AW627" s="13" t="s">
        <v>34</v>
      </c>
      <c r="AX627" s="13" t="s">
        <v>73</v>
      </c>
      <c r="AY627" s="230" t="s">
        <v>148</v>
      </c>
    </row>
    <row r="628" spans="1:51" s="14" customFormat="1" ht="12">
      <c r="A628" s="14"/>
      <c r="B628" s="231"/>
      <c r="C628" s="232"/>
      <c r="D628" s="216" t="s">
        <v>163</v>
      </c>
      <c r="E628" s="233" t="s">
        <v>19</v>
      </c>
      <c r="F628" s="234" t="s">
        <v>804</v>
      </c>
      <c r="G628" s="232"/>
      <c r="H628" s="235">
        <v>1</v>
      </c>
      <c r="I628" s="236"/>
      <c r="J628" s="232"/>
      <c r="K628" s="232"/>
      <c r="L628" s="237"/>
      <c r="M628" s="238"/>
      <c r="N628" s="239"/>
      <c r="O628" s="239"/>
      <c r="P628" s="239"/>
      <c r="Q628" s="239"/>
      <c r="R628" s="239"/>
      <c r="S628" s="239"/>
      <c r="T628" s="240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1" t="s">
        <v>163</v>
      </c>
      <c r="AU628" s="241" t="s">
        <v>83</v>
      </c>
      <c r="AV628" s="14" t="s">
        <v>83</v>
      </c>
      <c r="AW628" s="14" t="s">
        <v>34</v>
      </c>
      <c r="AX628" s="14" t="s">
        <v>81</v>
      </c>
      <c r="AY628" s="241" t="s">
        <v>148</v>
      </c>
    </row>
    <row r="629" spans="1:65" s="2" customFormat="1" ht="24.15" customHeight="1">
      <c r="A629" s="40"/>
      <c r="B629" s="41"/>
      <c r="C629" s="203" t="s">
        <v>805</v>
      </c>
      <c r="D629" s="203" t="s">
        <v>150</v>
      </c>
      <c r="E629" s="204" t="s">
        <v>806</v>
      </c>
      <c r="F629" s="205" t="s">
        <v>807</v>
      </c>
      <c r="G629" s="206" t="s">
        <v>724</v>
      </c>
      <c r="H629" s="207">
        <v>11</v>
      </c>
      <c r="I629" s="208"/>
      <c r="J629" s="209">
        <f>ROUND(I629*H629,2)</f>
        <v>0</v>
      </c>
      <c r="K629" s="205" t="s">
        <v>19</v>
      </c>
      <c r="L629" s="46"/>
      <c r="M629" s="210" t="s">
        <v>19</v>
      </c>
      <c r="N629" s="211" t="s">
        <v>44</v>
      </c>
      <c r="O629" s="86"/>
      <c r="P629" s="212">
        <f>O629*H629</f>
        <v>0</v>
      </c>
      <c r="Q629" s="212">
        <v>0</v>
      </c>
      <c r="R629" s="212">
        <f>Q629*H629</f>
        <v>0</v>
      </c>
      <c r="S629" s="212">
        <v>0</v>
      </c>
      <c r="T629" s="213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14" t="s">
        <v>154</v>
      </c>
      <c r="AT629" s="214" t="s">
        <v>150</v>
      </c>
      <c r="AU629" s="214" t="s">
        <v>83</v>
      </c>
      <c r="AY629" s="19" t="s">
        <v>148</v>
      </c>
      <c r="BE629" s="215">
        <f>IF(N629="základní",J629,0)</f>
        <v>0</v>
      </c>
      <c r="BF629" s="215">
        <f>IF(N629="snížená",J629,0)</f>
        <v>0</v>
      </c>
      <c r="BG629" s="215">
        <f>IF(N629="zákl. přenesená",J629,0)</f>
        <v>0</v>
      </c>
      <c r="BH629" s="215">
        <f>IF(N629="sníž. přenesená",J629,0)</f>
        <v>0</v>
      </c>
      <c r="BI629" s="215">
        <f>IF(N629="nulová",J629,0)</f>
        <v>0</v>
      </c>
      <c r="BJ629" s="19" t="s">
        <v>81</v>
      </c>
      <c r="BK629" s="215">
        <f>ROUND(I629*H629,2)</f>
        <v>0</v>
      </c>
      <c r="BL629" s="19" t="s">
        <v>154</v>
      </c>
      <c r="BM629" s="214" t="s">
        <v>808</v>
      </c>
    </row>
    <row r="630" spans="1:51" s="13" customFormat="1" ht="12">
      <c r="A630" s="13"/>
      <c r="B630" s="221"/>
      <c r="C630" s="222"/>
      <c r="D630" s="216" t="s">
        <v>163</v>
      </c>
      <c r="E630" s="223" t="s">
        <v>19</v>
      </c>
      <c r="F630" s="224" t="s">
        <v>809</v>
      </c>
      <c r="G630" s="222"/>
      <c r="H630" s="223" t="s">
        <v>19</v>
      </c>
      <c r="I630" s="225"/>
      <c r="J630" s="222"/>
      <c r="K630" s="222"/>
      <c r="L630" s="226"/>
      <c r="M630" s="227"/>
      <c r="N630" s="228"/>
      <c r="O630" s="228"/>
      <c r="P630" s="228"/>
      <c r="Q630" s="228"/>
      <c r="R630" s="228"/>
      <c r="S630" s="228"/>
      <c r="T630" s="229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30" t="s">
        <v>163</v>
      </c>
      <c r="AU630" s="230" t="s">
        <v>83</v>
      </c>
      <c r="AV630" s="13" t="s">
        <v>81</v>
      </c>
      <c r="AW630" s="13" t="s">
        <v>34</v>
      </c>
      <c r="AX630" s="13" t="s">
        <v>73</v>
      </c>
      <c r="AY630" s="230" t="s">
        <v>148</v>
      </c>
    </row>
    <row r="631" spans="1:51" s="13" customFormat="1" ht="12">
      <c r="A631" s="13"/>
      <c r="B631" s="221"/>
      <c r="C631" s="222"/>
      <c r="D631" s="216" t="s">
        <v>163</v>
      </c>
      <c r="E631" s="223" t="s">
        <v>19</v>
      </c>
      <c r="F631" s="224" t="s">
        <v>810</v>
      </c>
      <c r="G631" s="222"/>
      <c r="H631" s="223" t="s">
        <v>19</v>
      </c>
      <c r="I631" s="225"/>
      <c r="J631" s="222"/>
      <c r="K631" s="222"/>
      <c r="L631" s="226"/>
      <c r="M631" s="227"/>
      <c r="N631" s="228"/>
      <c r="O631" s="228"/>
      <c r="P631" s="228"/>
      <c r="Q631" s="228"/>
      <c r="R631" s="228"/>
      <c r="S631" s="228"/>
      <c r="T631" s="22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0" t="s">
        <v>163</v>
      </c>
      <c r="AU631" s="230" t="s">
        <v>83</v>
      </c>
      <c r="AV631" s="13" t="s">
        <v>81</v>
      </c>
      <c r="AW631" s="13" t="s">
        <v>34</v>
      </c>
      <c r="AX631" s="13" t="s">
        <v>73</v>
      </c>
      <c r="AY631" s="230" t="s">
        <v>148</v>
      </c>
    </row>
    <row r="632" spans="1:51" s="13" customFormat="1" ht="12">
      <c r="A632" s="13"/>
      <c r="B632" s="221"/>
      <c r="C632" s="222"/>
      <c r="D632" s="216" t="s">
        <v>163</v>
      </c>
      <c r="E632" s="223" t="s">
        <v>19</v>
      </c>
      <c r="F632" s="224" t="s">
        <v>811</v>
      </c>
      <c r="G632" s="222"/>
      <c r="H632" s="223" t="s">
        <v>19</v>
      </c>
      <c r="I632" s="225"/>
      <c r="J632" s="222"/>
      <c r="K632" s="222"/>
      <c r="L632" s="226"/>
      <c r="M632" s="227"/>
      <c r="N632" s="228"/>
      <c r="O632" s="228"/>
      <c r="P632" s="228"/>
      <c r="Q632" s="228"/>
      <c r="R632" s="228"/>
      <c r="S632" s="228"/>
      <c r="T632" s="229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0" t="s">
        <v>163</v>
      </c>
      <c r="AU632" s="230" t="s">
        <v>83</v>
      </c>
      <c r="AV632" s="13" t="s">
        <v>81</v>
      </c>
      <c r="AW632" s="13" t="s">
        <v>34</v>
      </c>
      <c r="AX632" s="13" t="s">
        <v>73</v>
      </c>
      <c r="AY632" s="230" t="s">
        <v>148</v>
      </c>
    </row>
    <row r="633" spans="1:51" s="13" customFormat="1" ht="12">
      <c r="A633" s="13"/>
      <c r="B633" s="221"/>
      <c r="C633" s="222"/>
      <c r="D633" s="216" t="s">
        <v>163</v>
      </c>
      <c r="E633" s="223" t="s">
        <v>19</v>
      </c>
      <c r="F633" s="224" t="s">
        <v>803</v>
      </c>
      <c r="G633" s="222"/>
      <c r="H633" s="223" t="s">
        <v>19</v>
      </c>
      <c r="I633" s="225"/>
      <c r="J633" s="222"/>
      <c r="K633" s="222"/>
      <c r="L633" s="226"/>
      <c r="M633" s="227"/>
      <c r="N633" s="228"/>
      <c r="O633" s="228"/>
      <c r="P633" s="228"/>
      <c r="Q633" s="228"/>
      <c r="R633" s="228"/>
      <c r="S633" s="228"/>
      <c r="T633" s="229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0" t="s">
        <v>163</v>
      </c>
      <c r="AU633" s="230" t="s">
        <v>83</v>
      </c>
      <c r="AV633" s="13" t="s">
        <v>81</v>
      </c>
      <c r="AW633" s="13" t="s">
        <v>34</v>
      </c>
      <c r="AX633" s="13" t="s">
        <v>73</v>
      </c>
      <c r="AY633" s="230" t="s">
        <v>148</v>
      </c>
    </row>
    <row r="634" spans="1:51" s="14" customFormat="1" ht="12">
      <c r="A634" s="14"/>
      <c r="B634" s="231"/>
      <c r="C634" s="232"/>
      <c r="D634" s="216" t="s">
        <v>163</v>
      </c>
      <c r="E634" s="233" t="s">
        <v>19</v>
      </c>
      <c r="F634" s="234" t="s">
        <v>812</v>
      </c>
      <c r="G634" s="232"/>
      <c r="H634" s="235">
        <v>11</v>
      </c>
      <c r="I634" s="236"/>
      <c r="J634" s="232"/>
      <c r="K634" s="232"/>
      <c r="L634" s="237"/>
      <c r="M634" s="238"/>
      <c r="N634" s="239"/>
      <c r="O634" s="239"/>
      <c r="P634" s="239"/>
      <c r="Q634" s="239"/>
      <c r="R634" s="239"/>
      <c r="S634" s="239"/>
      <c r="T634" s="240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1" t="s">
        <v>163</v>
      </c>
      <c r="AU634" s="241" t="s">
        <v>83</v>
      </c>
      <c r="AV634" s="14" t="s">
        <v>83</v>
      </c>
      <c r="AW634" s="14" t="s">
        <v>34</v>
      </c>
      <c r="AX634" s="14" t="s">
        <v>81</v>
      </c>
      <c r="AY634" s="241" t="s">
        <v>148</v>
      </c>
    </row>
    <row r="635" spans="1:65" s="2" customFormat="1" ht="24.15" customHeight="1">
      <c r="A635" s="40"/>
      <c r="B635" s="41"/>
      <c r="C635" s="203" t="s">
        <v>656</v>
      </c>
      <c r="D635" s="203" t="s">
        <v>150</v>
      </c>
      <c r="E635" s="204" t="s">
        <v>813</v>
      </c>
      <c r="F635" s="205" t="s">
        <v>814</v>
      </c>
      <c r="G635" s="206" t="s">
        <v>724</v>
      </c>
      <c r="H635" s="207">
        <v>6</v>
      </c>
      <c r="I635" s="208"/>
      <c r="J635" s="209">
        <f>ROUND(I635*H635,2)</f>
        <v>0</v>
      </c>
      <c r="K635" s="205" t="s">
        <v>19</v>
      </c>
      <c r="L635" s="46"/>
      <c r="M635" s="210" t="s">
        <v>19</v>
      </c>
      <c r="N635" s="211" t="s">
        <v>44</v>
      </c>
      <c r="O635" s="86"/>
      <c r="P635" s="212">
        <f>O635*H635</f>
        <v>0</v>
      </c>
      <c r="Q635" s="212">
        <v>0</v>
      </c>
      <c r="R635" s="212">
        <f>Q635*H635</f>
        <v>0</v>
      </c>
      <c r="S635" s="212">
        <v>0</v>
      </c>
      <c r="T635" s="213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14" t="s">
        <v>154</v>
      </c>
      <c r="AT635" s="214" t="s">
        <v>150</v>
      </c>
      <c r="AU635" s="214" t="s">
        <v>83</v>
      </c>
      <c r="AY635" s="19" t="s">
        <v>148</v>
      </c>
      <c r="BE635" s="215">
        <f>IF(N635="základní",J635,0)</f>
        <v>0</v>
      </c>
      <c r="BF635" s="215">
        <f>IF(N635="snížená",J635,0)</f>
        <v>0</v>
      </c>
      <c r="BG635" s="215">
        <f>IF(N635="zákl. přenesená",J635,0)</f>
        <v>0</v>
      </c>
      <c r="BH635" s="215">
        <f>IF(N635="sníž. přenesená",J635,0)</f>
        <v>0</v>
      </c>
      <c r="BI635" s="215">
        <f>IF(N635="nulová",J635,0)</f>
        <v>0</v>
      </c>
      <c r="BJ635" s="19" t="s">
        <v>81</v>
      </c>
      <c r="BK635" s="215">
        <f>ROUND(I635*H635,2)</f>
        <v>0</v>
      </c>
      <c r="BL635" s="19" t="s">
        <v>154</v>
      </c>
      <c r="BM635" s="214" t="s">
        <v>815</v>
      </c>
    </row>
    <row r="636" spans="1:51" s="13" customFormat="1" ht="12">
      <c r="A636" s="13"/>
      <c r="B636" s="221"/>
      <c r="C636" s="222"/>
      <c r="D636" s="216" t="s">
        <v>163</v>
      </c>
      <c r="E636" s="223" t="s">
        <v>19</v>
      </c>
      <c r="F636" s="224" t="s">
        <v>816</v>
      </c>
      <c r="G636" s="222"/>
      <c r="H636" s="223" t="s">
        <v>19</v>
      </c>
      <c r="I636" s="225"/>
      <c r="J636" s="222"/>
      <c r="K636" s="222"/>
      <c r="L636" s="226"/>
      <c r="M636" s="227"/>
      <c r="N636" s="228"/>
      <c r="O636" s="228"/>
      <c r="P636" s="228"/>
      <c r="Q636" s="228"/>
      <c r="R636" s="228"/>
      <c r="S636" s="228"/>
      <c r="T636" s="229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30" t="s">
        <v>163</v>
      </c>
      <c r="AU636" s="230" t="s">
        <v>83</v>
      </c>
      <c r="AV636" s="13" t="s">
        <v>81</v>
      </c>
      <c r="AW636" s="13" t="s">
        <v>34</v>
      </c>
      <c r="AX636" s="13" t="s">
        <v>73</v>
      </c>
      <c r="AY636" s="230" t="s">
        <v>148</v>
      </c>
    </row>
    <row r="637" spans="1:51" s="13" customFormat="1" ht="12">
      <c r="A637" s="13"/>
      <c r="B637" s="221"/>
      <c r="C637" s="222"/>
      <c r="D637" s="216" t="s">
        <v>163</v>
      </c>
      <c r="E637" s="223" t="s">
        <v>19</v>
      </c>
      <c r="F637" s="224" t="s">
        <v>817</v>
      </c>
      <c r="G637" s="222"/>
      <c r="H637" s="223" t="s">
        <v>19</v>
      </c>
      <c r="I637" s="225"/>
      <c r="J637" s="222"/>
      <c r="K637" s="222"/>
      <c r="L637" s="226"/>
      <c r="M637" s="227"/>
      <c r="N637" s="228"/>
      <c r="O637" s="228"/>
      <c r="P637" s="228"/>
      <c r="Q637" s="228"/>
      <c r="R637" s="228"/>
      <c r="S637" s="228"/>
      <c r="T637" s="229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0" t="s">
        <v>163</v>
      </c>
      <c r="AU637" s="230" t="s">
        <v>83</v>
      </c>
      <c r="AV637" s="13" t="s">
        <v>81</v>
      </c>
      <c r="AW637" s="13" t="s">
        <v>34</v>
      </c>
      <c r="AX637" s="13" t="s">
        <v>73</v>
      </c>
      <c r="AY637" s="230" t="s">
        <v>148</v>
      </c>
    </row>
    <row r="638" spans="1:51" s="13" customFormat="1" ht="12">
      <c r="A638" s="13"/>
      <c r="B638" s="221"/>
      <c r="C638" s="222"/>
      <c r="D638" s="216" t="s">
        <v>163</v>
      </c>
      <c r="E638" s="223" t="s">
        <v>19</v>
      </c>
      <c r="F638" s="224" t="s">
        <v>811</v>
      </c>
      <c r="G638" s="222"/>
      <c r="H638" s="223" t="s">
        <v>19</v>
      </c>
      <c r="I638" s="225"/>
      <c r="J638" s="222"/>
      <c r="K638" s="222"/>
      <c r="L638" s="226"/>
      <c r="M638" s="227"/>
      <c r="N638" s="228"/>
      <c r="O638" s="228"/>
      <c r="P638" s="228"/>
      <c r="Q638" s="228"/>
      <c r="R638" s="228"/>
      <c r="S638" s="228"/>
      <c r="T638" s="229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0" t="s">
        <v>163</v>
      </c>
      <c r="AU638" s="230" t="s">
        <v>83</v>
      </c>
      <c r="AV638" s="13" t="s">
        <v>81</v>
      </c>
      <c r="AW638" s="13" t="s">
        <v>34</v>
      </c>
      <c r="AX638" s="13" t="s">
        <v>73</v>
      </c>
      <c r="AY638" s="230" t="s">
        <v>148</v>
      </c>
    </row>
    <row r="639" spans="1:51" s="13" customFormat="1" ht="12">
      <c r="A639" s="13"/>
      <c r="B639" s="221"/>
      <c r="C639" s="222"/>
      <c r="D639" s="216" t="s">
        <v>163</v>
      </c>
      <c r="E639" s="223" t="s">
        <v>19</v>
      </c>
      <c r="F639" s="224" t="s">
        <v>803</v>
      </c>
      <c r="G639" s="222"/>
      <c r="H639" s="223" t="s">
        <v>19</v>
      </c>
      <c r="I639" s="225"/>
      <c r="J639" s="222"/>
      <c r="K639" s="222"/>
      <c r="L639" s="226"/>
      <c r="M639" s="227"/>
      <c r="N639" s="228"/>
      <c r="O639" s="228"/>
      <c r="P639" s="228"/>
      <c r="Q639" s="228"/>
      <c r="R639" s="228"/>
      <c r="S639" s="228"/>
      <c r="T639" s="229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30" t="s">
        <v>163</v>
      </c>
      <c r="AU639" s="230" t="s">
        <v>83</v>
      </c>
      <c r="AV639" s="13" t="s">
        <v>81</v>
      </c>
      <c r="AW639" s="13" t="s">
        <v>34</v>
      </c>
      <c r="AX639" s="13" t="s">
        <v>73</v>
      </c>
      <c r="AY639" s="230" t="s">
        <v>148</v>
      </c>
    </row>
    <row r="640" spans="1:51" s="14" customFormat="1" ht="12">
      <c r="A640" s="14"/>
      <c r="B640" s="231"/>
      <c r="C640" s="232"/>
      <c r="D640" s="216" t="s">
        <v>163</v>
      </c>
      <c r="E640" s="233" t="s">
        <v>19</v>
      </c>
      <c r="F640" s="234" t="s">
        <v>818</v>
      </c>
      <c r="G640" s="232"/>
      <c r="H640" s="235">
        <v>6</v>
      </c>
      <c r="I640" s="236"/>
      <c r="J640" s="232"/>
      <c r="K640" s="232"/>
      <c r="L640" s="237"/>
      <c r="M640" s="238"/>
      <c r="N640" s="239"/>
      <c r="O640" s="239"/>
      <c r="P640" s="239"/>
      <c r="Q640" s="239"/>
      <c r="R640" s="239"/>
      <c r="S640" s="239"/>
      <c r="T640" s="240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41" t="s">
        <v>163</v>
      </c>
      <c r="AU640" s="241" t="s">
        <v>83</v>
      </c>
      <c r="AV640" s="14" t="s">
        <v>83</v>
      </c>
      <c r="AW640" s="14" t="s">
        <v>34</v>
      </c>
      <c r="AX640" s="14" t="s">
        <v>81</v>
      </c>
      <c r="AY640" s="241" t="s">
        <v>148</v>
      </c>
    </row>
    <row r="641" spans="1:63" s="12" customFormat="1" ht="22.8" customHeight="1">
      <c r="A641" s="12"/>
      <c r="B641" s="187"/>
      <c r="C641" s="188"/>
      <c r="D641" s="189" t="s">
        <v>72</v>
      </c>
      <c r="E641" s="201" t="s">
        <v>819</v>
      </c>
      <c r="F641" s="201" t="s">
        <v>820</v>
      </c>
      <c r="G641" s="188"/>
      <c r="H641" s="188"/>
      <c r="I641" s="191"/>
      <c r="J641" s="202">
        <f>BK641</f>
        <v>0</v>
      </c>
      <c r="K641" s="188"/>
      <c r="L641" s="193"/>
      <c r="M641" s="194"/>
      <c r="N641" s="195"/>
      <c r="O641" s="195"/>
      <c r="P641" s="196">
        <f>SUM(P642:P688)</f>
        <v>0</v>
      </c>
      <c r="Q641" s="195"/>
      <c r="R641" s="196">
        <f>SUM(R642:R688)</f>
        <v>0</v>
      </c>
      <c r="S641" s="195"/>
      <c r="T641" s="197">
        <f>SUM(T642:T688)</f>
        <v>31.204137999999997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198" t="s">
        <v>81</v>
      </c>
      <c r="AT641" s="199" t="s">
        <v>72</v>
      </c>
      <c r="AU641" s="199" t="s">
        <v>81</v>
      </c>
      <c r="AY641" s="198" t="s">
        <v>148</v>
      </c>
      <c r="BK641" s="200">
        <f>SUM(BK642:BK688)</f>
        <v>0</v>
      </c>
    </row>
    <row r="642" spans="1:65" s="2" customFormat="1" ht="16.5" customHeight="1">
      <c r="A642" s="40"/>
      <c r="B642" s="41"/>
      <c r="C642" s="203" t="s">
        <v>705</v>
      </c>
      <c r="D642" s="203" t="s">
        <v>150</v>
      </c>
      <c r="E642" s="204" t="s">
        <v>821</v>
      </c>
      <c r="F642" s="205" t="s">
        <v>822</v>
      </c>
      <c r="G642" s="206" t="s">
        <v>239</v>
      </c>
      <c r="H642" s="207">
        <v>3.6</v>
      </c>
      <c r="I642" s="208"/>
      <c r="J642" s="209">
        <f>ROUND(I642*H642,2)</f>
        <v>0</v>
      </c>
      <c r="K642" s="205" t="s">
        <v>160</v>
      </c>
      <c r="L642" s="46"/>
      <c r="M642" s="210" t="s">
        <v>19</v>
      </c>
      <c r="N642" s="211" t="s">
        <v>44</v>
      </c>
      <c r="O642" s="86"/>
      <c r="P642" s="212">
        <f>O642*H642</f>
        <v>0</v>
      </c>
      <c r="Q642" s="212">
        <v>0</v>
      </c>
      <c r="R642" s="212">
        <f>Q642*H642</f>
        <v>0</v>
      </c>
      <c r="S642" s="212">
        <v>0.089</v>
      </c>
      <c r="T642" s="213">
        <f>S642*H642</f>
        <v>0.3204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4" t="s">
        <v>154</v>
      </c>
      <c r="AT642" s="214" t="s">
        <v>150</v>
      </c>
      <c r="AU642" s="214" t="s">
        <v>83</v>
      </c>
      <c r="AY642" s="19" t="s">
        <v>148</v>
      </c>
      <c r="BE642" s="215">
        <f>IF(N642="základní",J642,0)</f>
        <v>0</v>
      </c>
      <c r="BF642" s="215">
        <f>IF(N642="snížená",J642,0)</f>
        <v>0</v>
      </c>
      <c r="BG642" s="215">
        <f>IF(N642="zákl. přenesená",J642,0)</f>
        <v>0</v>
      </c>
      <c r="BH642" s="215">
        <f>IF(N642="sníž. přenesená",J642,0)</f>
        <v>0</v>
      </c>
      <c r="BI642" s="215">
        <f>IF(N642="nulová",J642,0)</f>
        <v>0</v>
      </c>
      <c r="BJ642" s="19" t="s">
        <v>81</v>
      </c>
      <c r="BK642" s="215">
        <f>ROUND(I642*H642,2)</f>
        <v>0</v>
      </c>
      <c r="BL642" s="19" t="s">
        <v>154</v>
      </c>
      <c r="BM642" s="214" t="s">
        <v>823</v>
      </c>
    </row>
    <row r="643" spans="1:47" s="2" customFormat="1" ht="12">
      <c r="A643" s="40"/>
      <c r="B643" s="41"/>
      <c r="C643" s="42"/>
      <c r="D643" s="216" t="s">
        <v>156</v>
      </c>
      <c r="E643" s="42"/>
      <c r="F643" s="217" t="s">
        <v>824</v>
      </c>
      <c r="G643" s="42"/>
      <c r="H643" s="42"/>
      <c r="I643" s="218"/>
      <c r="J643" s="42"/>
      <c r="K643" s="42"/>
      <c r="L643" s="46"/>
      <c r="M643" s="219"/>
      <c r="N643" s="220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156</v>
      </c>
      <c r="AU643" s="19" t="s">
        <v>83</v>
      </c>
    </row>
    <row r="644" spans="1:51" s="14" customFormat="1" ht="12">
      <c r="A644" s="14"/>
      <c r="B644" s="231"/>
      <c r="C644" s="232"/>
      <c r="D644" s="216" t="s">
        <v>163</v>
      </c>
      <c r="E644" s="233" t="s">
        <v>19</v>
      </c>
      <c r="F644" s="234" t="s">
        <v>825</v>
      </c>
      <c r="G644" s="232"/>
      <c r="H644" s="235">
        <v>3.6</v>
      </c>
      <c r="I644" s="236"/>
      <c r="J644" s="232"/>
      <c r="K644" s="232"/>
      <c r="L644" s="237"/>
      <c r="M644" s="238"/>
      <c r="N644" s="239"/>
      <c r="O644" s="239"/>
      <c r="P644" s="239"/>
      <c r="Q644" s="239"/>
      <c r="R644" s="239"/>
      <c r="S644" s="239"/>
      <c r="T644" s="240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1" t="s">
        <v>163</v>
      </c>
      <c r="AU644" s="241" t="s">
        <v>83</v>
      </c>
      <c r="AV644" s="14" t="s">
        <v>83</v>
      </c>
      <c r="AW644" s="14" t="s">
        <v>34</v>
      </c>
      <c r="AX644" s="14" t="s">
        <v>81</v>
      </c>
      <c r="AY644" s="241" t="s">
        <v>148</v>
      </c>
    </row>
    <row r="645" spans="1:65" s="2" customFormat="1" ht="16.5" customHeight="1">
      <c r="A645" s="40"/>
      <c r="B645" s="41"/>
      <c r="C645" s="203" t="s">
        <v>819</v>
      </c>
      <c r="D645" s="203" t="s">
        <v>150</v>
      </c>
      <c r="E645" s="204" t="s">
        <v>826</v>
      </c>
      <c r="F645" s="205" t="s">
        <v>827</v>
      </c>
      <c r="G645" s="206" t="s">
        <v>239</v>
      </c>
      <c r="H645" s="207">
        <v>1.89</v>
      </c>
      <c r="I645" s="208"/>
      <c r="J645" s="209">
        <f>ROUND(I645*H645,2)</f>
        <v>0</v>
      </c>
      <c r="K645" s="205" t="s">
        <v>160</v>
      </c>
      <c r="L645" s="46"/>
      <c r="M645" s="210" t="s">
        <v>19</v>
      </c>
      <c r="N645" s="211" t="s">
        <v>44</v>
      </c>
      <c r="O645" s="86"/>
      <c r="P645" s="212">
        <f>O645*H645</f>
        <v>0</v>
      </c>
      <c r="Q645" s="212">
        <v>0</v>
      </c>
      <c r="R645" s="212">
        <f>Q645*H645</f>
        <v>0</v>
      </c>
      <c r="S645" s="212">
        <v>0.06</v>
      </c>
      <c r="T645" s="213">
        <f>S645*H645</f>
        <v>0.11339999999999999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4" t="s">
        <v>154</v>
      </c>
      <c r="AT645" s="214" t="s">
        <v>150</v>
      </c>
      <c r="AU645" s="214" t="s">
        <v>83</v>
      </c>
      <c r="AY645" s="19" t="s">
        <v>148</v>
      </c>
      <c r="BE645" s="215">
        <f>IF(N645="základní",J645,0)</f>
        <v>0</v>
      </c>
      <c r="BF645" s="215">
        <f>IF(N645="snížená",J645,0)</f>
        <v>0</v>
      </c>
      <c r="BG645" s="215">
        <f>IF(N645="zákl. přenesená",J645,0)</f>
        <v>0</v>
      </c>
      <c r="BH645" s="215">
        <f>IF(N645="sníž. přenesená",J645,0)</f>
        <v>0</v>
      </c>
      <c r="BI645" s="215">
        <f>IF(N645="nulová",J645,0)</f>
        <v>0</v>
      </c>
      <c r="BJ645" s="19" t="s">
        <v>81</v>
      </c>
      <c r="BK645" s="215">
        <f>ROUND(I645*H645,2)</f>
        <v>0</v>
      </c>
      <c r="BL645" s="19" t="s">
        <v>154</v>
      </c>
      <c r="BM645" s="214" t="s">
        <v>828</v>
      </c>
    </row>
    <row r="646" spans="1:47" s="2" customFormat="1" ht="12">
      <c r="A646" s="40"/>
      <c r="B646" s="41"/>
      <c r="C646" s="42"/>
      <c r="D646" s="216" t="s">
        <v>156</v>
      </c>
      <c r="E646" s="42"/>
      <c r="F646" s="217" t="s">
        <v>829</v>
      </c>
      <c r="G646" s="42"/>
      <c r="H646" s="42"/>
      <c r="I646" s="218"/>
      <c r="J646" s="42"/>
      <c r="K646" s="42"/>
      <c r="L646" s="46"/>
      <c r="M646" s="219"/>
      <c r="N646" s="220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156</v>
      </c>
      <c r="AU646" s="19" t="s">
        <v>83</v>
      </c>
    </row>
    <row r="647" spans="1:51" s="14" customFormat="1" ht="12">
      <c r="A647" s="14"/>
      <c r="B647" s="231"/>
      <c r="C647" s="232"/>
      <c r="D647" s="216" t="s">
        <v>163</v>
      </c>
      <c r="E647" s="233" t="s">
        <v>19</v>
      </c>
      <c r="F647" s="234" t="s">
        <v>830</v>
      </c>
      <c r="G647" s="232"/>
      <c r="H647" s="235">
        <v>1.89</v>
      </c>
      <c r="I647" s="236"/>
      <c r="J647" s="232"/>
      <c r="K647" s="232"/>
      <c r="L647" s="237"/>
      <c r="M647" s="238"/>
      <c r="N647" s="239"/>
      <c r="O647" s="239"/>
      <c r="P647" s="239"/>
      <c r="Q647" s="239"/>
      <c r="R647" s="239"/>
      <c r="S647" s="239"/>
      <c r="T647" s="24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1" t="s">
        <v>163</v>
      </c>
      <c r="AU647" s="241" t="s">
        <v>83</v>
      </c>
      <c r="AV647" s="14" t="s">
        <v>83</v>
      </c>
      <c r="AW647" s="14" t="s">
        <v>34</v>
      </c>
      <c r="AX647" s="14" t="s">
        <v>81</v>
      </c>
      <c r="AY647" s="241" t="s">
        <v>148</v>
      </c>
    </row>
    <row r="648" spans="1:65" s="2" customFormat="1" ht="16.5" customHeight="1">
      <c r="A648" s="40"/>
      <c r="B648" s="41"/>
      <c r="C648" s="203" t="s">
        <v>831</v>
      </c>
      <c r="D648" s="203" t="s">
        <v>150</v>
      </c>
      <c r="E648" s="204" t="s">
        <v>832</v>
      </c>
      <c r="F648" s="205" t="s">
        <v>833</v>
      </c>
      <c r="G648" s="206" t="s">
        <v>239</v>
      </c>
      <c r="H648" s="207">
        <v>46.5</v>
      </c>
      <c r="I648" s="208"/>
      <c r="J648" s="209">
        <f>ROUND(I648*H648,2)</f>
        <v>0</v>
      </c>
      <c r="K648" s="205" t="s">
        <v>160</v>
      </c>
      <c r="L648" s="46"/>
      <c r="M648" s="210" t="s">
        <v>19</v>
      </c>
      <c r="N648" s="211" t="s">
        <v>44</v>
      </c>
      <c r="O648" s="86"/>
      <c r="P648" s="212">
        <f>O648*H648</f>
        <v>0</v>
      </c>
      <c r="Q648" s="212">
        <v>0</v>
      </c>
      <c r="R648" s="212">
        <f>Q648*H648</f>
        <v>0</v>
      </c>
      <c r="S648" s="212">
        <v>0.09</v>
      </c>
      <c r="T648" s="213">
        <f>S648*H648</f>
        <v>4.185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4" t="s">
        <v>154</v>
      </c>
      <c r="AT648" s="214" t="s">
        <v>150</v>
      </c>
      <c r="AU648" s="214" t="s">
        <v>83</v>
      </c>
      <c r="AY648" s="19" t="s">
        <v>148</v>
      </c>
      <c r="BE648" s="215">
        <f>IF(N648="základní",J648,0)</f>
        <v>0</v>
      </c>
      <c r="BF648" s="215">
        <f>IF(N648="snížená",J648,0)</f>
        <v>0</v>
      </c>
      <c r="BG648" s="215">
        <f>IF(N648="zákl. přenesená",J648,0)</f>
        <v>0</v>
      </c>
      <c r="BH648" s="215">
        <f>IF(N648="sníž. přenesená",J648,0)</f>
        <v>0</v>
      </c>
      <c r="BI648" s="215">
        <f>IF(N648="nulová",J648,0)</f>
        <v>0</v>
      </c>
      <c r="BJ648" s="19" t="s">
        <v>81</v>
      </c>
      <c r="BK648" s="215">
        <f>ROUND(I648*H648,2)</f>
        <v>0</v>
      </c>
      <c r="BL648" s="19" t="s">
        <v>154</v>
      </c>
      <c r="BM648" s="214" t="s">
        <v>834</v>
      </c>
    </row>
    <row r="649" spans="1:47" s="2" customFormat="1" ht="12">
      <c r="A649" s="40"/>
      <c r="B649" s="41"/>
      <c r="C649" s="42"/>
      <c r="D649" s="216" t="s">
        <v>156</v>
      </c>
      <c r="E649" s="42"/>
      <c r="F649" s="217" t="s">
        <v>835</v>
      </c>
      <c r="G649" s="42"/>
      <c r="H649" s="42"/>
      <c r="I649" s="218"/>
      <c r="J649" s="42"/>
      <c r="K649" s="42"/>
      <c r="L649" s="46"/>
      <c r="M649" s="219"/>
      <c r="N649" s="220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156</v>
      </c>
      <c r="AU649" s="19" t="s">
        <v>83</v>
      </c>
    </row>
    <row r="650" spans="1:51" s="14" customFormat="1" ht="12">
      <c r="A650" s="14"/>
      <c r="B650" s="231"/>
      <c r="C650" s="232"/>
      <c r="D650" s="216" t="s">
        <v>163</v>
      </c>
      <c r="E650" s="233" t="s">
        <v>19</v>
      </c>
      <c r="F650" s="234" t="s">
        <v>836</v>
      </c>
      <c r="G650" s="232"/>
      <c r="H650" s="235">
        <v>46.5</v>
      </c>
      <c r="I650" s="236"/>
      <c r="J650" s="232"/>
      <c r="K650" s="232"/>
      <c r="L650" s="237"/>
      <c r="M650" s="238"/>
      <c r="N650" s="239"/>
      <c r="O650" s="239"/>
      <c r="P650" s="239"/>
      <c r="Q650" s="239"/>
      <c r="R650" s="239"/>
      <c r="S650" s="239"/>
      <c r="T650" s="240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1" t="s">
        <v>163</v>
      </c>
      <c r="AU650" s="241" t="s">
        <v>83</v>
      </c>
      <c r="AV650" s="14" t="s">
        <v>83</v>
      </c>
      <c r="AW650" s="14" t="s">
        <v>34</v>
      </c>
      <c r="AX650" s="14" t="s">
        <v>81</v>
      </c>
      <c r="AY650" s="241" t="s">
        <v>148</v>
      </c>
    </row>
    <row r="651" spans="1:65" s="2" customFormat="1" ht="21.75" customHeight="1">
      <c r="A651" s="40"/>
      <c r="B651" s="41"/>
      <c r="C651" s="203" t="s">
        <v>837</v>
      </c>
      <c r="D651" s="203" t="s">
        <v>150</v>
      </c>
      <c r="E651" s="204" t="s">
        <v>838</v>
      </c>
      <c r="F651" s="205" t="s">
        <v>839</v>
      </c>
      <c r="G651" s="206" t="s">
        <v>239</v>
      </c>
      <c r="H651" s="207">
        <v>915.993</v>
      </c>
      <c r="I651" s="208"/>
      <c r="J651" s="209">
        <f>ROUND(I651*H651,2)</f>
        <v>0</v>
      </c>
      <c r="K651" s="205" t="s">
        <v>160</v>
      </c>
      <c r="L651" s="46"/>
      <c r="M651" s="210" t="s">
        <v>19</v>
      </c>
      <c r="N651" s="211" t="s">
        <v>44</v>
      </c>
      <c r="O651" s="86"/>
      <c r="P651" s="212">
        <f>O651*H651</f>
        <v>0</v>
      </c>
      <c r="Q651" s="212">
        <v>0</v>
      </c>
      <c r="R651" s="212">
        <f>Q651*H651</f>
        <v>0</v>
      </c>
      <c r="S651" s="212">
        <v>0.016</v>
      </c>
      <c r="T651" s="213">
        <f>S651*H651</f>
        <v>14.655888000000001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14" t="s">
        <v>154</v>
      </c>
      <c r="AT651" s="214" t="s">
        <v>150</v>
      </c>
      <c r="AU651" s="214" t="s">
        <v>83</v>
      </c>
      <c r="AY651" s="19" t="s">
        <v>148</v>
      </c>
      <c r="BE651" s="215">
        <f>IF(N651="základní",J651,0)</f>
        <v>0</v>
      </c>
      <c r="BF651" s="215">
        <f>IF(N651="snížená",J651,0)</f>
        <v>0</v>
      </c>
      <c r="BG651" s="215">
        <f>IF(N651="zákl. přenesená",J651,0)</f>
        <v>0</v>
      </c>
      <c r="BH651" s="215">
        <f>IF(N651="sníž. přenesená",J651,0)</f>
        <v>0</v>
      </c>
      <c r="BI651" s="215">
        <f>IF(N651="nulová",J651,0)</f>
        <v>0</v>
      </c>
      <c r="BJ651" s="19" t="s">
        <v>81</v>
      </c>
      <c r="BK651" s="215">
        <f>ROUND(I651*H651,2)</f>
        <v>0</v>
      </c>
      <c r="BL651" s="19" t="s">
        <v>154</v>
      </c>
      <c r="BM651" s="214" t="s">
        <v>840</v>
      </c>
    </row>
    <row r="652" spans="1:47" s="2" customFormat="1" ht="12">
      <c r="A652" s="40"/>
      <c r="B652" s="41"/>
      <c r="C652" s="42"/>
      <c r="D652" s="216" t="s">
        <v>156</v>
      </c>
      <c r="E652" s="42"/>
      <c r="F652" s="217" t="s">
        <v>841</v>
      </c>
      <c r="G652" s="42"/>
      <c r="H652" s="42"/>
      <c r="I652" s="218"/>
      <c r="J652" s="42"/>
      <c r="K652" s="42"/>
      <c r="L652" s="46"/>
      <c r="M652" s="219"/>
      <c r="N652" s="220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156</v>
      </c>
      <c r="AU652" s="19" t="s">
        <v>83</v>
      </c>
    </row>
    <row r="653" spans="1:51" s="13" customFormat="1" ht="12">
      <c r="A653" s="13"/>
      <c r="B653" s="221"/>
      <c r="C653" s="222"/>
      <c r="D653" s="216" t="s">
        <v>163</v>
      </c>
      <c r="E653" s="223" t="s">
        <v>19</v>
      </c>
      <c r="F653" s="224" t="s">
        <v>842</v>
      </c>
      <c r="G653" s="222"/>
      <c r="H653" s="223" t="s">
        <v>19</v>
      </c>
      <c r="I653" s="225"/>
      <c r="J653" s="222"/>
      <c r="K653" s="222"/>
      <c r="L653" s="226"/>
      <c r="M653" s="227"/>
      <c r="N653" s="228"/>
      <c r="O653" s="228"/>
      <c r="P653" s="228"/>
      <c r="Q653" s="228"/>
      <c r="R653" s="228"/>
      <c r="S653" s="228"/>
      <c r="T653" s="229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30" t="s">
        <v>163</v>
      </c>
      <c r="AU653" s="230" t="s">
        <v>83</v>
      </c>
      <c r="AV653" s="13" t="s">
        <v>81</v>
      </c>
      <c r="AW653" s="13" t="s">
        <v>34</v>
      </c>
      <c r="AX653" s="13" t="s">
        <v>73</v>
      </c>
      <c r="AY653" s="230" t="s">
        <v>148</v>
      </c>
    </row>
    <row r="654" spans="1:51" s="14" customFormat="1" ht="12">
      <c r="A654" s="14"/>
      <c r="B654" s="231"/>
      <c r="C654" s="232"/>
      <c r="D654" s="216" t="s">
        <v>163</v>
      </c>
      <c r="E654" s="233" t="s">
        <v>19</v>
      </c>
      <c r="F654" s="234" t="s">
        <v>346</v>
      </c>
      <c r="G654" s="232"/>
      <c r="H654" s="235">
        <v>97.282</v>
      </c>
      <c r="I654" s="236"/>
      <c r="J654" s="232"/>
      <c r="K654" s="232"/>
      <c r="L654" s="237"/>
      <c r="M654" s="238"/>
      <c r="N654" s="239"/>
      <c r="O654" s="239"/>
      <c r="P654" s="239"/>
      <c r="Q654" s="239"/>
      <c r="R654" s="239"/>
      <c r="S654" s="239"/>
      <c r="T654" s="240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1" t="s">
        <v>163</v>
      </c>
      <c r="AU654" s="241" t="s">
        <v>83</v>
      </c>
      <c r="AV654" s="14" t="s">
        <v>83</v>
      </c>
      <c r="AW654" s="14" t="s">
        <v>34</v>
      </c>
      <c r="AX654" s="14" t="s">
        <v>73</v>
      </c>
      <c r="AY654" s="241" t="s">
        <v>148</v>
      </c>
    </row>
    <row r="655" spans="1:51" s="14" customFormat="1" ht="12">
      <c r="A655" s="14"/>
      <c r="B655" s="231"/>
      <c r="C655" s="232"/>
      <c r="D655" s="216" t="s">
        <v>163</v>
      </c>
      <c r="E655" s="233" t="s">
        <v>19</v>
      </c>
      <c r="F655" s="234" t="s">
        <v>349</v>
      </c>
      <c r="G655" s="232"/>
      <c r="H655" s="235">
        <v>775.211</v>
      </c>
      <c r="I655" s="236"/>
      <c r="J655" s="232"/>
      <c r="K655" s="232"/>
      <c r="L655" s="237"/>
      <c r="M655" s="238"/>
      <c r="N655" s="239"/>
      <c r="O655" s="239"/>
      <c r="P655" s="239"/>
      <c r="Q655" s="239"/>
      <c r="R655" s="239"/>
      <c r="S655" s="239"/>
      <c r="T655" s="240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1" t="s">
        <v>163</v>
      </c>
      <c r="AU655" s="241" t="s">
        <v>83</v>
      </c>
      <c r="AV655" s="14" t="s">
        <v>83</v>
      </c>
      <c r="AW655" s="14" t="s">
        <v>34</v>
      </c>
      <c r="AX655" s="14" t="s">
        <v>73</v>
      </c>
      <c r="AY655" s="241" t="s">
        <v>148</v>
      </c>
    </row>
    <row r="656" spans="1:51" s="14" customFormat="1" ht="12">
      <c r="A656" s="14"/>
      <c r="B656" s="231"/>
      <c r="C656" s="232"/>
      <c r="D656" s="216" t="s">
        <v>163</v>
      </c>
      <c r="E656" s="233" t="s">
        <v>19</v>
      </c>
      <c r="F656" s="234" t="s">
        <v>350</v>
      </c>
      <c r="G656" s="232"/>
      <c r="H656" s="235">
        <v>35</v>
      </c>
      <c r="I656" s="236"/>
      <c r="J656" s="232"/>
      <c r="K656" s="232"/>
      <c r="L656" s="237"/>
      <c r="M656" s="238"/>
      <c r="N656" s="239"/>
      <c r="O656" s="239"/>
      <c r="P656" s="239"/>
      <c r="Q656" s="239"/>
      <c r="R656" s="239"/>
      <c r="S656" s="239"/>
      <c r="T656" s="240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1" t="s">
        <v>163</v>
      </c>
      <c r="AU656" s="241" t="s">
        <v>83</v>
      </c>
      <c r="AV656" s="14" t="s">
        <v>83</v>
      </c>
      <c r="AW656" s="14" t="s">
        <v>34</v>
      </c>
      <c r="AX656" s="14" t="s">
        <v>73</v>
      </c>
      <c r="AY656" s="241" t="s">
        <v>148</v>
      </c>
    </row>
    <row r="657" spans="1:51" s="13" customFormat="1" ht="12">
      <c r="A657" s="13"/>
      <c r="B657" s="221"/>
      <c r="C657" s="222"/>
      <c r="D657" s="216" t="s">
        <v>163</v>
      </c>
      <c r="E657" s="223" t="s">
        <v>19</v>
      </c>
      <c r="F657" s="224" t="s">
        <v>843</v>
      </c>
      <c r="G657" s="222"/>
      <c r="H657" s="223" t="s">
        <v>19</v>
      </c>
      <c r="I657" s="225"/>
      <c r="J657" s="222"/>
      <c r="K657" s="222"/>
      <c r="L657" s="226"/>
      <c r="M657" s="227"/>
      <c r="N657" s="228"/>
      <c r="O657" s="228"/>
      <c r="P657" s="228"/>
      <c r="Q657" s="228"/>
      <c r="R657" s="228"/>
      <c r="S657" s="228"/>
      <c r="T657" s="229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0" t="s">
        <v>163</v>
      </c>
      <c r="AU657" s="230" t="s">
        <v>83</v>
      </c>
      <c r="AV657" s="13" t="s">
        <v>81</v>
      </c>
      <c r="AW657" s="13" t="s">
        <v>34</v>
      </c>
      <c r="AX657" s="13" t="s">
        <v>73</v>
      </c>
      <c r="AY657" s="230" t="s">
        <v>148</v>
      </c>
    </row>
    <row r="658" spans="1:51" s="14" customFormat="1" ht="12">
      <c r="A658" s="14"/>
      <c r="B658" s="231"/>
      <c r="C658" s="232"/>
      <c r="D658" s="216" t="s">
        <v>163</v>
      </c>
      <c r="E658" s="233" t="s">
        <v>19</v>
      </c>
      <c r="F658" s="234" t="s">
        <v>374</v>
      </c>
      <c r="G658" s="232"/>
      <c r="H658" s="235">
        <v>8.5</v>
      </c>
      <c r="I658" s="236"/>
      <c r="J658" s="232"/>
      <c r="K658" s="232"/>
      <c r="L658" s="237"/>
      <c r="M658" s="238"/>
      <c r="N658" s="239"/>
      <c r="O658" s="239"/>
      <c r="P658" s="239"/>
      <c r="Q658" s="239"/>
      <c r="R658" s="239"/>
      <c r="S658" s="239"/>
      <c r="T658" s="24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1" t="s">
        <v>163</v>
      </c>
      <c r="AU658" s="241" t="s">
        <v>83</v>
      </c>
      <c r="AV658" s="14" t="s">
        <v>83</v>
      </c>
      <c r="AW658" s="14" t="s">
        <v>34</v>
      </c>
      <c r="AX658" s="14" t="s">
        <v>73</v>
      </c>
      <c r="AY658" s="241" t="s">
        <v>148</v>
      </c>
    </row>
    <row r="659" spans="1:51" s="16" customFormat="1" ht="12">
      <c r="A659" s="16"/>
      <c r="B659" s="253"/>
      <c r="C659" s="254"/>
      <c r="D659" s="216" t="s">
        <v>163</v>
      </c>
      <c r="E659" s="255" t="s">
        <v>19</v>
      </c>
      <c r="F659" s="256" t="s">
        <v>174</v>
      </c>
      <c r="G659" s="254"/>
      <c r="H659" s="257">
        <v>915.993</v>
      </c>
      <c r="I659" s="258"/>
      <c r="J659" s="254"/>
      <c r="K659" s="254"/>
      <c r="L659" s="259"/>
      <c r="M659" s="260"/>
      <c r="N659" s="261"/>
      <c r="O659" s="261"/>
      <c r="P659" s="261"/>
      <c r="Q659" s="261"/>
      <c r="R659" s="261"/>
      <c r="S659" s="261"/>
      <c r="T659" s="262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T659" s="263" t="s">
        <v>163</v>
      </c>
      <c r="AU659" s="263" t="s">
        <v>83</v>
      </c>
      <c r="AV659" s="16" t="s">
        <v>154</v>
      </c>
      <c r="AW659" s="16" t="s">
        <v>34</v>
      </c>
      <c r="AX659" s="16" t="s">
        <v>81</v>
      </c>
      <c r="AY659" s="263" t="s">
        <v>148</v>
      </c>
    </row>
    <row r="660" spans="1:65" s="2" customFormat="1" ht="16.5" customHeight="1">
      <c r="A660" s="40"/>
      <c r="B660" s="41"/>
      <c r="C660" s="203" t="s">
        <v>844</v>
      </c>
      <c r="D660" s="203" t="s">
        <v>150</v>
      </c>
      <c r="E660" s="204" t="s">
        <v>845</v>
      </c>
      <c r="F660" s="205" t="s">
        <v>846</v>
      </c>
      <c r="G660" s="206" t="s">
        <v>239</v>
      </c>
      <c r="H660" s="207">
        <v>124.8</v>
      </c>
      <c r="I660" s="208"/>
      <c r="J660" s="209">
        <f>ROUND(I660*H660,2)</f>
        <v>0</v>
      </c>
      <c r="K660" s="205" t="s">
        <v>160</v>
      </c>
      <c r="L660" s="46"/>
      <c r="M660" s="210" t="s">
        <v>19</v>
      </c>
      <c r="N660" s="211" t="s">
        <v>44</v>
      </c>
      <c r="O660" s="86"/>
      <c r="P660" s="212">
        <f>O660*H660</f>
        <v>0</v>
      </c>
      <c r="Q660" s="212">
        <v>0</v>
      </c>
      <c r="R660" s="212">
        <f>Q660*H660</f>
        <v>0</v>
      </c>
      <c r="S660" s="212">
        <v>0.089</v>
      </c>
      <c r="T660" s="213">
        <f>S660*H660</f>
        <v>11.107199999999999</v>
      </c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R660" s="214" t="s">
        <v>154</v>
      </c>
      <c r="AT660" s="214" t="s">
        <v>150</v>
      </c>
      <c r="AU660" s="214" t="s">
        <v>83</v>
      </c>
      <c r="AY660" s="19" t="s">
        <v>148</v>
      </c>
      <c r="BE660" s="215">
        <f>IF(N660="základní",J660,0)</f>
        <v>0</v>
      </c>
      <c r="BF660" s="215">
        <f>IF(N660="snížená",J660,0)</f>
        <v>0</v>
      </c>
      <c r="BG660" s="215">
        <f>IF(N660="zákl. přenesená",J660,0)</f>
        <v>0</v>
      </c>
      <c r="BH660" s="215">
        <f>IF(N660="sníž. přenesená",J660,0)</f>
        <v>0</v>
      </c>
      <c r="BI660" s="215">
        <f>IF(N660="nulová",J660,0)</f>
        <v>0</v>
      </c>
      <c r="BJ660" s="19" t="s">
        <v>81</v>
      </c>
      <c r="BK660" s="215">
        <f>ROUND(I660*H660,2)</f>
        <v>0</v>
      </c>
      <c r="BL660" s="19" t="s">
        <v>154</v>
      </c>
      <c r="BM660" s="214" t="s">
        <v>847</v>
      </c>
    </row>
    <row r="661" spans="1:47" s="2" customFormat="1" ht="12">
      <c r="A661" s="40"/>
      <c r="B661" s="41"/>
      <c r="C661" s="42"/>
      <c r="D661" s="216" t="s">
        <v>156</v>
      </c>
      <c r="E661" s="42"/>
      <c r="F661" s="217" t="s">
        <v>848</v>
      </c>
      <c r="G661" s="42"/>
      <c r="H661" s="42"/>
      <c r="I661" s="218"/>
      <c r="J661" s="42"/>
      <c r="K661" s="42"/>
      <c r="L661" s="46"/>
      <c r="M661" s="219"/>
      <c r="N661" s="220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156</v>
      </c>
      <c r="AU661" s="19" t="s">
        <v>83</v>
      </c>
    </row>
    <row r="662" spans="1:51" s="14" customFormat="1" ht="12">
      <c r="A662" s="14"/>
      <c r="B662" s="231"/>
      <c r="C662" s="232"/>
      <c r="D662" s="216" t="s">
        <v>163</v>
      </c>
      <c r="E662" s="233" t="s">
        <v>19</v>
      </c>
      <c r="F662" s="234" t="s">
        <v>344</v>
      </c>
      <c r="G662" s="232"/>
      <c r="H662" s="235">
        <v>124.8</v>
      </c>
      <c r="I662" s="236"/>
      <c r="J662" s="232"/>
      <c r="K662" s="232"/>
      <c r="L662" s="237"/>
      <c r="M662" s="238"/>
      <c r="N662" s="239"/>
      <c r="O662" s="239"/>
      <c r="P662" s="239"/>
      <c r="Q662" s="239"/>
      <c r="R662" s="239"/>
      <c r="S662" s="239"/>
      <c r="T662" s="240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1" t="s">
        <v>163</v>
      </c>
      <c r="AU662" s="241" t="s">
        <v>83</v>
      </c>
      <c r="AV662" s="14" t="s">
        <v>83</v>
      </c>
      <c r="AW662" s="14" t="s">
        <v>34</v>
      </c>
      <c r="AX662" s="14" t="s">
        <v>81</v>
      </c>
      <c r="AY662" s="241" t="s">
        <v>148</v>
      </c>
    </row>
    <row r="663" spans="1:65" s="2" customFormat="1" ht="16.5" customHeight="1">
      <c r="A663" s="40"/>
      <c r="B663" s="41"/>
      <c r="C663" s="203" t="s">
        <v>849</v>
      </c>
      <c r="D663" s="203" t="s">
        <v>150</v>
      </c>
      <c r="E663" s="204" t="s">
        <v>850</v>
      </c>
      <c r="F663" s="205" t="s">
        <v>851</v>
      </c>
      <c r="G663" s="206" t="s">
        <v>586</v>
      </c>
      <c r="H663" s="207">
        <v>5.1</v>
      </c>
      <c r="I663" s="208"/>
      <c r="J663" s="209">
        <f>ROUND(I663*H663,2)</f>
        <v>0</v>
      </c>
      <c r="K663" s="205" t="s">
        <v>160</v>
      </c>
      <c r="L663" s="46"/>
      <c r="M663" s="210" t="s">
        <v>19</v>
      </c>
      <c r="N663" s="211" t="s">
        <v>44</v>
      </c>
      <c r="O663" s="86"/>
      <c r="P663" s="212">
        <f>O663*H663</f>
        <v>0</v>
      </c>
      <c r="Q663" s="212">
        <v>0</v>
      </c>
      <c r="R663" s="212">
        <f>Q663*H663</f>
        <v>0</v>
      </c>
      <c r="S663" s="212">
        <v>0.013</v>
      </c>
      <c r="T663" s="213">
        <f>S663*H663</f>
        <v>0.0663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4" t="s">
        <v>154</v>
      </c>
      <c r="AT663" s="214" t="s">
        <v>150</v>
      </c>
      <c r="AU663" s="214" t="s">
        <v>83</v>
      </c>
      <c r="AY663" s="19" t="s">
        <v>148</v>
      </c>
      <c r="BE663" s="215">
        <f>IF(N663="základní",J663,0)</f>
        <v>0</v>
      </c>
      <c r="BF663" s="215">
        <f>IF(N663="snížená",J663,0)</f>
        <v>0</v>
      </c>
      <c r="BG663" s="215">
        <f>IF(N663="zákl. přenesená",J663,0)</f>
        <v>0</v>
      </c>
      <c r="BH663" s="215">
        <f>IF(N663="sníž. přenesená",J663,0)</f>
        <v>0</v>
      </c>
      <c r="BI663" s="215">
        <f>IF(N663="nulová",J663,0)</f>
        <v>0</v>
      </c>
      <c r="BJ663" s="19" t="s">
        <v>81</v>
      </c>
      <c r="BK663" s="215">
        <f>ROUND(I663*H663,2)</f>
        <v>0</v>
      </c>
      <c r="BL663" s="19" t="s">
        <v>154</v>
      </c>
      <c r="BM663" s="214" t="s">
        <v>852</v>
      </c>
    </row>
    <row r="664" spans="1:47" s="2" customFormat="1" ht="12">
      <c r="A664" s="40"/>
      <c r="B664" s="41"/>
      <c r="C664" s="42"/>
      <c r="D664" s="216" t="s">
        <v>156</v>
      </c>
      <c r="E664" s="42"/>
      <c r="F664" s="217" t="s">
        <v>853</v>
      </c>
      <c r="G664" s="42"/>
      <c r="H664" s="42"/>
      <c r="I664" s="218"/>
      <c r="J664" s="42"/>
      <c r="K664" s="42"/>
      <c r="L664" s="46"/>
      <c r="M664" s="219"/>
      <c r="N664" s="220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156</v>
      </c>
      <c r="AU664" s="19" t="s">
        <v>83</v>
      </c>
    </row>
    <row r="665" spans="1:51" s="13" customFormat="1" ht="12">
      <c r="A665" s="13"/>
      <c r="B665" s="221"/>
      <c r="C665" s="222"/>
      <c r="D665" s="216" t="s">
        <v>163</v>
      </c>
      <c r="E665" s="223" t="s">
        <v>19</v>
      </c>
      <c r="F665" s="224" t="s">
        <v>271</v>
      </c>
      <c r="G665" s="222"/>
      <c r="H665" s="223" t="s">
        <v>19</v>
      </c>
      <c r="I665" s="225"/>
      <c r="J665" s="222"/>
      <c r="K665" s="222"/>
      <c r="L665" s="226"/>
      <c r="M665" s="227"/>
      <c r="N665" s="228"/>
      <c r="O665" s="228"/>
      <c r="P665" s="228"/>
      <c r="Q665" s="228"/>
      <c r="R665" s="228"/>
      <c r="S665" s="228"/>
      <c r="T665" s="229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0" t="s">
        <v>163</v>
      </c>
      <c r="AU665" s="230" t="s">
        <v>83</v>
      </c>
      <c r="AV665" s="13" t="s">
        <v>81</v>
      </c>
      <c r="AW665" s="13" t="s">
        <v>34</v>
      </c>
      <c r="AX665" s="13" t="s">
        <v>73</v>
      </c>
      <c r="AY665" s="230" t="s">
        <v>148</v>
      </c>
    </row>
    <row r="666" spans="1:51" s="14" customFormat="1" ht="12">
      <c r="A666" s="14"/>
      <c r="B666" s="231"/>
      <c r="C666" s="232"/>
      <c r="D666" s="216" t="s">
        <v>163</v>
      </c>
      <c r="E666" s="233" t="s">
        <v>19</v>
      </c>
      <c r="F666" s="234" t="s">
        <v>854</v>
      </c>
      <c r="G666" s="232"/>
      <c r="H666" s="235">
        <v>5.1</v>
      </c>
      <c r="I666" s="236"/>
      <c r="J666" s="232"/>
      <c r="K666" s="232"/>
      <c r="L666" s="237"/>
      <c r="M666" s="238"/>
      <c r="N666" s="239"/>
      <c r="O666" s="239"/>
      <c r="P666" s="239"/>
      <c r="Q666" s="239"/>
      <c r="R666" s="239"/>
      <c r="S666" s="239"/>
      <c r="T666" s="240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1" t="s">
        <v>163</v>
      </c>
      <c r="AU666" s="241" t="s">
        <v>83</v>
      </c>
      <c r="AV666" s="14" t="s">
        <v>83</v>
      </c>
      <c r="AW666" s="14" t="s">
        <v>34</v>
      </c>
      <c r="AX666" s="14" t="s">
        <v>81</v>
      </c>
      <c r="AY666" s="241" t="s">
        <v>148</v>
      </c>
    </row>
    <row r="667" spans="1:65" s="2" customFormat="1" ht="16.5" customHeight="1">
      <c r="A667" s="40"/>
      <c r="B667" s="41"/>
      <c r="C667" s="203" t="s">
        <v>855</v>
      </c>
      <c r="D667" s="203" t="s">
        <v>150</v>
      </c>
      <c r="E667" s="204" t="s">
        <v>856</v>
      </c>
      <c r="F667" s="205" t="s">
        <v>857</v>
      </c>
      <c r="G667" s="206" t="s">
        <v>586</v>
      </c>
      <c r="H667" s="207">
        <v>2.55</v>
      </c>
      <c r="I667" s="208"/>
      <c r="J667" s="209">
        <f>ROUND(I667*H667,2)</f>
        <v>0</v>
      </c>
      <c r="K667" s="205" t="s">
        <v>160</v>
      </c>
      <c r="L667" s="46"/>
      <c r="M667" s="210" t="s">
        <v>19</v>
      </c>
      <c r="N667" s="211" t="s">
        <v>44</v>
      </c>
      <c r="O667" s="86"/>
      <c r="P667" s="212">
        <f>O667*H667</f>
        <v>0</v>
      </c>
      <c r="Q667" s="212">
        <v>0</v>
      </c>
      <c r="R667" s="212">
        <f>Q667*H667</f>
        <v>0</v>
      </c>
      <c r="S667" s="212">
        <v>0.009</v>
      </c>
      <c r="T667" s="213">
        <f>S667*H667</f>
        <v>0.022949999999999998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14" t="s">
        <v>154</v>
      </c>
      <c r="AT667" s="214" t="s">
        <v>150</v>
      </c>
      <c r="AU667" s="214" t="s">
        <v>83</v>
      </c>
      <c r="AY667" s="19" t="s">
        <v>148</v>
      </c>
      <c r="BE667" s="215">
        <f>IF(N667="základní",J667,0)</f>
        <v>0</v>
      </c>
      <c r="BF667" s="215">
        <f>IF(N667="snížená",J667,0)</f>
        <v>0</v>
      </c>
      <c r="BG667" s="215">
        <f>IF(N667="zákl. přenesená",J667,0)</f>
        <v>0</v>
      </c>
      <c r="BH667" s="215">
        <f>IF(N667="sníž. přenesená",J667,0)</f>
        <v>0</v>
      </c>
      <c r="BI667" s="215">
        <f>IF(N667="nulová",J667,0)</f>
        <v>0</v>
      </c>
      <c r="BJ667" s="19" t="s">
        <v>81</v>
      </c>
      <c r="BK667" s="215">
        <f>ROUND(I667*H667,2)</f>
        <v>0</v>
      </c>
      <c r="BL667" s="19" t="s">
        <v>154</v>
      </c>
      <c r="BM667" s="214" t="s">
        <v>858</v>
      </c>
    </row>
    <row r="668" spans="1:47" s="2" customFormat="1" ht="12">
      <c r="A668" s="40"/>
      <c r="B668" s="41"/>
      <c r="C668" s="42"/>
      <c r="D668" s="216" t="s">
        <v>156</v>
      </c>
      <c r="E668" s="42"/>
      <c r="F668" s="217" t="s">
        <v>859</v>
      </c>
      <c r="G668" s="42"/>
      <c r="H668" s="42"/>
      <c r="I668" s="218"/>
      <c r="J668" s="42"/>
      <c r="K668" s="42"/>
      <c r="L668" s="46"/>
      <c r="M668" s="219"/>
      <c r="N668" s="220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156</v>
      </c>
      <c r="AU668" s="19" t="s">
        <v>83</v>
      </c>
    </row>
    <row r="669" spans="1:51" s="13" customFormat="1" ht="12">
      <c r="A669" s="13"/>
      <c r="B669" s="221"/>
      <c r="C669" s="222"/>
      <c r="D669" s="216" t="s">
        <v>163</v>
      </c>
      <c r="E669" s="223" t="s">
        <v>19</v>
      </c>
      <c r="F669" s="224" t="s">
        <v>271</v>
      </c>
      <c r="G669" s="222"/>
      <c r="H669" s="223" t="s">
        <v>19</v>
      </c>
      <c r="I669" s="225"/>
      <c r="J669" s="222"/>
      <c r="K669" s="222"/>
      <c r="L669" s="226"/>
      <c r="M669" s="227"/>
      <c r="N669" s="228"/>
      <c r="O669" s="228"/>
      <c r="P669" s="228"/>
      <c r="Q669" s="228"/>
      <c r="R669" s="228"/>
      <c r="S669" s="228"/>
      <c r="T669" s="229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30" t="s">
        <v>163</v>
      </c>
      <c r="AU669" s="230" t="s">
        <v>83</v>
      </c>
      <c r="AV669" s="13" t="s">
        <v>81</v>
      </c>
      <c r="AW669" s="13" t="s">
        <v>34</v>
      </c>
      <c r="AX669" s="13" t="s">
        <v>73</v>
      </c>
      <c r="AY669" s="230" t="s">
        <v>148</v>
      </c>
    </row>
    <row r="670" spans="1:51" s="14" customFormat="1" ht="12">
      <c r="A670" s="14"/>
      <c r="B670" s="231"/>
      <c r="C670" s="232"/>
      <c r="D670" s="216" t="s">
        <v>163</v>
      </c>
      <c r="E670" s="233" t="s">
        <v>19</v>
      </c>
      <c r="F670" s="234" t="s">
        <v>860</v>
      </c>
      <c r="G670" s="232"/>
      <c r="H670" s="235">
        <v>2.55</v>
      </c>
      <c r="I670" s="236"/>
      <c r="J670" s="232"/>
      <c r="K670" s="232"/>
      <c r="L670" s="237"/>
      <c r="M670" s="238"/>
      <c r="N670" s="239"/>
      <c r="O670" s="239"/>
      <c r="P670" s="239"/>
      <c r="Q670" s="239"/>
      <c r="R670" s="239"/>
      <c r="S670" s="239"/>
      <c r="T670" s="240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41" t="s">
        <v>163</v>
      </c>
      <c r="AU670" s="241" t="s">
        <v>83</v>
      </c>
      <c r="AV670" s="14" t="s">
        <v>83</v>
      </c>
      <c r="AW670" s="14" t="s">
        <v>34</v>
      </c>
      <c r="AX670" s="14" t="s">
        <v>81</v>
      </c>
      <c r="AY670" s="241" t="s">
        <v>148</v>
      </c>
    </row>
    <row r="671" spans="1:65" s="2" customFormat="1" ht="16.5" customHeight="1">
      <c r="A671" s="40"/>
      <c r="B671" s="41"/>
      <c r="C671" s="203" t="s">
        <v>861</v>
      </c>
      <c r="D671" s="203" t="s">
        <v>150</v>
      </c>
      <c r="E671" s="204" t="s">
        <v>862</v>
      </c>
      <c r="F671" s="205" t="s">
        <v>863</v>
      </c>
      <c r="G671" s="206" t="s">
        <v>586</v>
      </c>
      <c r="H671" s="207">
        <v>2.5</v>
      </c>
      <c r="I671" s="208"/>
      <c r="J671" s="209">
        <f>ROUND(I671*H671,2)</f>
        <v>0</v>
      </c>
      <c r="K671" s="205" t="s">
        <v>160</v>
      </c>
      <c r="L671" s="46"/>
      <c r="M671" s="210" t="s">
        <v>19</v>
      </c>
      <c r="N671" s="211" t="s">
        <v>44</v>
      </c>
      <c r="O671" s="86"/>
      <c r="P671" s="212">
        <f>O671*H671</f>
        <v>0</v>
      </c>
      <c r="Q671" s="212">
        <v>0</v>
      </c>
      <c r="R671" s="212">
        <f>Q671*H671</f>
        <v>0</v>
      </c>
      <c r="S671" s="212">
        <v>0.082</v>
      </c>
      <c r="T671" s="213">
        <f>S671*H671</f>
        <v>0.20500000000000002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14" t="s">
        <v>154</v>
      </c>
      <c r="AT671" s="214" t="s">
        <v>150</v>
      </c>
      <c r="AU671" s="214" t="s">
        <v>83</v>
      </c>
      <c r="AY671" s="19" t="s">
        <v>148</v>
      </c>
      <c r="BE671" s="215">
        <f>IF(N671="základní",J671,0)</f>
        <v>0</v>
      </c>
      <c r="BF671" s="215">
        <f>IF(N671="snížená",J671,0)</f>
        <v>0</v>
      </c>
      <c r="BG671" s="215">
        <f>IF(N671="zákl. přenesená",J671,0)</f>
        <v>0</v>
      </c>
      <c r="BH671" s="215">
        <f>IF(N671="sníž. přenesená",J671,0)</f>
        <v>0</v>
      </c>
      <c r="BI671" s="215">
        <f>IF(N671="nulová",J671,0)</f>
        <v>0</v>
      </c>
      <c r="BJ671" s="19" t="s">
        <v>81</v>
      </c>
      <c r="BK671" s="215">
        <f>ROUND(I671*H671,2)</f>
        <v>0</v>
      </c>
      <c r="BL671" s="19" t="s">
        <v>154</v>
      </c>
      <c r="BM671" s="214" t="s">
        <v>864</v>
      </c>
    </row>
    <row r="672" spans="1:47" s="2" customFormat="1" ht="12">
      <c r="A672" s="40"/>
      <c r="B672" s="41"/>
      <c r="C672" s="42"/>
      <c r="D672" s="216" t="s">
        <v>156</v>
      </c>
      <c r="E672" s="42"/>
      <c r="F672" s="217" t="s">
        <v>865</v>
      </c>
      <c r="G672" s="42"/>
      <c r="H672" s="42"/>
      <c r="I672" s="218"/>
      <c r="J672" s="42"/>
      <c r="K672" s="42"/>
      <c r="L672" s="46"/>
      <c r="M672" s="219"/>
      <c r="N672" s="220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156</v>
      </c>
      <c r="AU672" s="19" t="s">
        <v>83</v>
      </c>
    </row>
    <row r="673" spans="1:51" s="14" customFormat="1" ht="12">
      <c r="A673" s="14"/>
      <c r="B673" s="231"/>
      <c r="C673" s="232"/>
      <c r="D673" s="216" t="s">
        <v>163</v>
      </c>
      <c r="E673" s="233" t="s">
        <v>19</v>
      </c>
      <c r="F673" s="234" t="s">
        <v>866</v>
      </c>
      <c r="G673" s="232"/>
      <c r="H673" s="235">
        <v>2.5</v>
      </c>
      <c r="I673" s="236"/>
      <c r="J673" s="232"/>
      <c r="K673" s="232"/>
      <c r="L673" s="237"/>
      <c r="M673" s="238"/>
      <c r="N673" s="239"/>
      <c r="O673" s="239"/>
      <c r="P673" s="239"/>
      <c r="Q673" s="239"/>
      <c r="R673" s="239"/>
      <c r="S673" s="239"/>
      <c r="T673" s="240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1" t="s">
        <v>163</v>
      </c>
      <c r="AU673" s="241" t="s">
        <v>83</v>
      </c>
      <c r="AV673" s="14" t="s">
        <v>83</v>
      </c>
      <c r="AW673" s="14" t="s">
        <v>34</v>
      </c>
      <c r="AX673" s="14" t="s">
        <v>81</v>
      </c>
      <c r="AY673" s="241" t="s">
        <v>148</v>
      </c>
    </row>
    <row r="674" spans="1:65" s="2" customFormat="1" ht="16.5" customHeight="1">
      <c r="A674" s="40"/>
      <c r="B674" s="41"/>
      <c r="C674" s="203" t="s">
        <v>867</v>
      </c>
      <c r="D674" s="203" t="s">
        <v>150</v>
      </c>
      <c r="E674" s="204" t="s">
        <v>868</v>
      </c>
      <c r="F674" s="205" t="s">
        <v>869</v>
      </c>
      <c r="G674" s="206" t="s">
        <v>586</v>
      </c>
      <c r="H674" s="207">
        <v>3</v>
      </c>
      <c r="I674" s="208"/>
      <c r="J674" s="209">
        <f>ROUND(I674*H674,2)</f>
        <v>0</v>
      </c>
      <c r="K674" s="205" t="s">
        <v>160</v>
      </c>
      <c r="L674" s="46"/>
      <c r="M674" s="210" t="s">
        <v>19</v>
      </c>
      <c r="N674" s="211" t="s">
        <v>44</v>
      </c>
      <c r="O674" s="86"/>
      <c r="P674" s="212">
        <f>O674*H674</f>
        <v>0</v>
      </c>
      <c r="Q674" s="212">
        <v>0</v>
      </c>
      <c r="R674" s="212">
        <f>Q674*H674</f>
        <v>0</v>
      </c>
      <c r="S674" s="212">
        <v>0.066</v>
      </c>
      <c r="T674" s="213">
        <f>S674*H674</f>
        <v>0.198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14" t="s">
        <v>154</v>
      </c>
      <c r="AT674" s="214" t="s">
        <v>150</v>
      </c>
      <c r="AU674" s="214" t="s">
        <v>83</v>
      </c>
      <c r="AY674" s="19" t="s">
        <v>148</v>
      </c>
      <c r="BE674" s="215">
        <f>IF(N674="základní",J674,0)</f>
        <v>0</v>
      </c>
      <c r="BF674" s="215">
        <f>IF(N674="snížená",J674,0)</f>
        <v>0</v>
      </c>
      <c r="BG674" s="215">
        <f>IF(N674="zákl. přenesená",J674,0)</f>
        <v>0</v>
      </c>
      <c r="BH674" s="215">
        <f>IF(N674="sníž. přenesená",J674,0)</f>
        <v>0</v>
      </c>
      <c r="BI674" s="215">
        <f>IF(N674="nulová",J674,0)</f>
        <v>0</v>
      </c>
      <c r="BJ674" s="19" t="s">
        <v>81</v>
      </c>
      <c r="BK674" s="215">
        <f>ROUND(I674*H674,2)</f>
        <v>0</v>
      </c>
      <c r="BL674" s="19" t="s">
        <v>154</v>
      </c>
      <c r="BM674" s="214" t="s">
        <v>870</v>
      </c>
    </row>
    <row r="675" spans="1:47" s="2" customFormat="1" ht="12">
      <c r="A675" s="40"/>
      <c r="B675" s="41"/>
      <c r="C675" s="42"/>
      <c r="D675" s="216" t="s">
        <v>156</v>
      </c>
      <c r="E675" s="42"/>
      <c r="F675" s="217" t="s">
        <v>871</v>
      </c>
      <c r="G675" s="42"/>
      <c r="H675" s="42"/>
      <c r="I675" s="218"/>
      <c r="J675" s="42"/>
      <c r="K675" s="42"/>
      <c r="L675" s="46"/>
      <c r="M675" s="219"/>
      <c r="N675" s="220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156</v>
      </c>
      <c r="AU675" s="19" t="s">
        <v>83</v>
      </c>
    </row>
    <row r="676" spans="1:51" s="14" customFormat="1" ht="12">
      <c r="A676" s="14"/>
      <c r="B676" s="231"/>
      <c r="C676" s="232"/>
      <c r="D676" s="216" t="s">
        <v>163</v>
      </c>
      <c r="E676" s="233" t="s">
        <v>19</v>
      </c>
      <c r="F676" s="234" t="s">
        <v>872</v>
      </c>
      <c r="G676" s="232"/>
      <c r="H676" s="235">
        <v>3</v>
      </c>
      <c r="I676" s="236"/>
      <c r="J676" s="232"/>
      <c r="K676" s="232"/>
      <c r="L676" s="237"/>
      <c r="M676" s="238"/>
      <c r="N676" s="239"/>
      <c r="O676" s="239"/>
      <c r="P676" s="239"/>
      <c r="Q676" s="239"/>
      <c r="R676" s="239"/>
      <c r="S676" s="239"/>
      <c r="T676" s="240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1" t="s">
        <v>163</v>
      </c>
      <c r="AU676" s="241" t="s">
        <v>83</v>
      </c>
      <c r="AV676" s="14" t="s">
        <v>83</v>
      </c>
      <c r="AW676" s="14" t="s">
        <v>34</v>
      </c>
      <c r="AX676" s="14" t="s">
        <v>81</v>
      </c>
      <c r="AY676" s="241" t="s">
        <v>148</v>
      </c>
    </row>
    <row r="677" spans="1:65" s="2" customFormat="1" ht="21.75" customHeight="1">
      <c r="A677" s="40"/>
      <c r="B677" s="41"/>
      <c r="C677" s="203" t="s">
        <v>873</v>
      </c>
      <c r="D677" s="203" t="s">
        <v>150</v>
      </c>
      <c r="E677" s="204" t="s">
        <v>874</v>
      </c>
      <c r="F677" s="205" t="s">
        <v>875</v>
      </c>
      <c r="G677" s="206" t="s">
        <v>586</v>
      </c>
      <c r="H677" s="207">
        <v>15</v>
      </c>
      <c r="I677" s="208"/>
      <c r="J677" s="209">
        <f>ROUND(I677*H677,2)</f>
        <v>0</v>
      </c>
      <c r="K677" s="205" t="s">
        <v>160</v>
      </c>
      <c r="L677" s="46"/>
      <c r="M677" s="210" t="s">
        <v>19</v>
      </c>
      <c r="N677" s="211" t="s">
        <v>44</v>
      </c>
      <c r="O677" s="86"/>
      <c r="P677" s="212">
        <f>O677*H677</f>
        <v>0</v>
      </c>
      <c r="Q677" s="212">
        <v>0</v>
      </c>
      <c r="R677" s="212">
        <f>Q677*H677</f>
        <v>0</v>
      </c>
      <c r="S677" s="212">
        <v>0.022</v>
      </c>
      <c r="T677" s="213">
        <f>S677*H677</f>
        <v>0.32999999999999996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14" t="s">
        <v>154</v>
      </c>
      <c r="AT677" s="214" t="s">
        <v>150</v>
      </c>
      <c r="AU677" s="214" t="s">
        <v>83</v>
      </c>
      <c r="AY677" s="19" t="s">
        <v>148</v>
      </c>
      <c r="BE677" s="215">
        <f>IF(N677="základní",J677,0)</f>
        <v>0</v>
      </c>
      <c r="BF677" s="215">
        <f>IF(N677="snížená",J677,0)</f>
        <v>0</v>
      </c>
      <c r="BG677" s="215">
        <f>IF(N677="zákl. přenesená",J677,0)</f>
        <v>0</v>
      </c>
      <c r="BH677" s="215">
        <f>IF(N677="sníž. přenesená",J677,0)</f>
        <v>0</v>
      </c>
      <c r="BI677" s="215">
        <f>IF(N677="nulová",J677,0)</f>
        <v>0</v>
      </c>
      <c r="BJ677" s="19" t="s">
        <v>81</v>
      </c>
      <c r="BK677" s="215">
        <f>ROUND(I677*H677,2)</f>
        <v>0</v>
      </c>
      <c r="BL677" s="19" t="s">
        <v>154</v>
      </c>
      <c r="BM677" s="214" t="s">
        <v>876</v>
      </c>
    </row>
    <row r="678" spans="1:47" s="2" customFormat="1" ht="12">
      <c r="A678" s="40"/>
      <c r="B678" s="41"/>
      <c r="C678" s="42"/>
      <c r="D678" s="216" t="s">
        <v>156</v>
      </c>
      <c r="E678" s="42"/>
      <c r="F678" s="217" t="s">
        <v>877</v>
      </c>
      <c r="G678" s="42"/>
      <c r="H678" s="42"/>
      <c r="I678" s="218"/>
      <c r="J678" s="42"/>
      <c r="K678" s="42"/>
      <c r="L678" s="46"/>
      <c r="M678" s="219"/>
      <c r="N678" s="220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9" t="s">
        <v>156</v>
      </c>
      <c r="AU678" s="19" t="s">
        <v>83</v>
      </c>
    </row>
    <row r="679" spans="1:51" s="14" customFormat="1" ht="12">
      <c r="A679" s="14"/>
      <c r="B679" s="231"/>
      <c r="C679" s="232"/>
      <c r="D679" s="216" t="s">
        <v>163</v>
      </c>
      <c r="E679" s="233" t="s">
        <v>19</v>
      </c>
      <c r="F679" s="234" t="s">
        <v>878</v>
      </c>
      <c r="G679" s="232"/>
      <c r="H679" s="235">
        <v>15</v>
      </c>
      <c r="I679" s="236"/>
      <c r="J679" s="232"/>
      <c r="K679" s="232"/>
      <c r="L679" s="237"/>
      <c r="M679" s="238"/>
      <c r="N679" s="239"/>
      <c r="O679" s="239"/>
      <c r="P679" s="239"/>
      <c r="Q679" s="239"/>
      <c r="R679" s="239"/>
      <c r="S679" s="239"/>
      <c r="T679" s="24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1" t="s">
        <v>163</v>
      </c>
      <c r="AU679" s="241" t="s">
        <v>83</v>
      </c>
      <c r="AV679" s="14" t="s">
        <v>83</v>
      </c>
      <c r="AW679" s="14" t="s">
        <v>34</v>
      </c>
      <c r="AX679" s="14" t="s">
        <v>81</v>
      </c>
      <c r="AY679" s="241" t="s">
        <v>148</v>
      </c>
    </row>
    <row r="680" spans="1:65" s="2" customFormat="1" ht="16.5" customHeight="1">
      <c r="A680" s="40"/>
      <c r="B680" s="41"/>
      <c r="C680" s="203" t="s">
        <v>879</v>
      </c>
      <c r="D680" s="203" t="s">
        <v>150</v>
      </c>
      <c r="E680" s="204" t="s">
        <v>880</v>
      </c>
      <c r="F680" s="205" t="s">
        <v>881</v>
      </c>
      <c r="G680" s="206" t="s">
        <v>232</v>
      </c>
      <c r="H680" s="207">
        <v>41.577</v>
      </c>
      <c r="I680" s="208"/>
      <c r="J680" s="209">
        <f>ROUND(I680*H680,2)</f>
        <v>0</v>
      </c>
      <c r="K680" s="205" t="s">
        <v>160</v>
      </c>
      <c r="L680" s="46"/>
      <c r="M680" s="210" t="s">
        <v>19</v>
      </c>
      <c r="N680" s="211" t="s">
        <v>44</v>
      </c>
      <c r="O680" s="86"/>
      <c r="P680" s="212">
        <f>O680*H680</f>
        <v>0</v>
      </c>
      <c r="Q680" s="212">
        <v>0</v>
      </c>
      <c r="R680" s="212">
        <f>Q680*H680</f>
        <v>0</v>
      </c>
      <c r="S680" s="212">
        <v>0</v>
      </c>
      <c r="T680" s="213">
        <f>S680*H680</f>
        <v>0</v>
      </c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R680" s="214" t="s">
        <v>154</v>
      </c>
      <c r="AT680" s="214" t="s">
        <v>150</v>
      </c>
      <c r="AU680" s="214" t="s">
        <v>83</v>
      </c>
      <c r="AY680" s="19" t="s">
        <v>148</v>
      </c>
      <c r="BE680" s="215">
        <f>IF(N680="základní",J680,0)</f>
        <v>0</v>
      </c>
      <c r="BF680" s="215">
        <f>IF(N680="snížená",J680,0)</f>
        <v>0</v>
      </c>
      <c r="BG680" s="215">
        <f>IF(N680="zákl. přenesená",J680,0)</f>
        <v>0</v>
      </c>
      <c r="BH680" s="215">
        <f>IF(N680="sníž. přenesená",J680,0)</f>
        <v>0</v>
      </c>
      <c r="BI680" s="215">
        <f>IF(N680="nulová",J680,0)</f>
        <v>0</v>
      </c>
      <c r="BJ680" s="19" t="s">
        <v>81</v>
      </c>
      <c r="BK680" s="215">
        <f>ROUND(I680*H680,2)</f>
        <v>0</v>
      </c>
      <c r="BL680" s="19" t="s">
        <v>154</v>
      </c>
      <c r="BM680" s="214" t="s">
        <v>882</v>
      </c>
    </row>
    <row r="681" spans="1:47" s="2" customFormat="1" ht="12">
      <c r="A681" s="40"/>
      <c r="B681" s="41"/>
      <c r="C681" s="42"/>
      <c r="D681" s="216" t="s">
        <v>156</v>
      </c>
      <c r="E681" s="42"/>
      <c r="F681" s="217" t="s">
        <v>883</v>
      </c>
      <c r="G681" s="42"/>
      <c r="H681" s="42"/>
      <c r="I681" s="218"/>
      <c r="J681" s="42"/>
      <c r="K681" s="42"/>
      <c r="L681" s="46"/>
      <c r="M681" s="219"/>
      <c r="N681" s="220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156</v>
      </c>
      <c r="AU681" s="19" t="s">
        <v>83</v>
      </c>
    </row>
    <row r="682" spans="1:65" s="2" customFormat="1" ht="16.5" customHeight="1">
      <c r="A682" s="40"/>
      <c r="B682" s="41"/>
      <c r="C682" s="203" t="s">
        <v>884</v>
      </c>
      <c r="D682" s="203" t="s">
        <v>150</v>
      </c>
      <c r="E682" s="204" t="s">
        <v>885</v>
      </c>
      <c r="F682" s="205" t="s">
        <v>886</v>
      </c>
      <c r="G682" s="206" t="s">
        <v>232</v>
      </c>
      <c r="H682" s="207">
        <v>41.577</v>
      </c>
      <c r="I682" s="208"/>
      <c r="J682" s="209">
        <f>ROUND(I682*H682,2)</f>
        <v>0</v>
      </c>
      <c r="K682" s="205" t="s">
        <v>160</v>
      </c>
      <c r="L682" s="46"/>
      <c r="M682" s="210" t="s">
        <v>19</v>
      </c>
      <c r="N682" s="211" t="s">
        <v>44</v>
      </c>
      <c r="O682" s="86"/>
      <c r="P682" s="212">
        <f>O682*H682</f>
        <v>0</v>
      </c>
      <c r="Q682" s="212">
        <v>0</v>
      </c>
      <c r="R682" s="212">
        <f>Q682*H682</f>
        <v>0</v>
      </c>
      <c r="S682" s="212">
        <v>0</v>
      </c>
      <c r="T682" s="213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14" t="s">
        <v>154</v>
      </c>
      <c r="AT682" s="214" t="s">
        <v>150</v>
      </c>
      <c r="AU682" s="214" t="s">
        <v>83</v>
      </c>
      <c r="AY682" s="19" t="s">
        <v>148</v>
      </c>
      <c r="BE682" s="215">
        <f>IF(N682="základní",J682,0)</f>
        <v>0</v>
      </c>
      <c r="BF682" s="215">
        <f>IF(N682="snížená",J682,0)</f>
        <v>0</v>
      </c>
      <c r="BG682" s="215">
        <f>IF(N682="zákl. přenesená",J682,0)</f>
        <v>0</v>
      </c>
      <c r="BH682" s="215">
        <f>IF(N682="sníž. přenesená",J682,0)</f>
        <v>0</v>
      </c>
      <c r="BI682" s="215">
        <f>IF(N682="nulová",J682,0)</f>
        <v>0</v>
      </c>
      <c r="BJ682" s="19" t="s">
        <v>81</v>
      </c>
      <c r="BK682" s="215">
        <f>ROUND(I682*H682,2)</f>
        <v>0</v>
      </c>
      <c r="BL682" s="19" t="s">
        <v>154</v>
      </c>
      <c r="BM682" s="214" t="s">
        <v>887</v>
      </c>
    </row>
    <row r="683" spans="1:47" s="2" customFormat="1" ht="12">
      <c r="A683" s="40"/>
      <c r="B683" s="41"/>
      <c r="C683" s="42"/>
      <c r="D683" s="216" t="s">
        <v>156</v>
      </c>
      <c r="E683" s="42"/>
      <c r="F683" s="217" t="s">
        <v>888</v>
      </c>
      <c r="G683" s="42"/>
      <c r="H683" s="42"/>
      <c r="I683" s="218"/>
      <c r="J683" s="42"/>
      <c r="K683" s="42"/>
      <c r="L683" s="46"/>
      <c r="M683" s="219"/>
      <c r="N683" s="220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156</v>
      </c>
      <c r="AU683" s="19" t="s">
        <v>83</v>
      </c>
    </row>
    <row r="684" spans="1:65" s="2" customFormat="1" ht="16.5" customHeight="1">
      <c r="A684" s="40"/>
      <c r="B684" s="41"/>
      <c r="C684" s="203" t="s">
        <v>889</v>
      </c>
      <c r="D684" s="203" t="s">
        <v>150</v>
      </c>
      <c r="E684" s="204" t="s">
        <v>890</v>
      </c>
      <c r="F684" s="205" t="s">
        <v>891</v>
      </c>
      <c r="G684" s="206" t="s">
        <v>232</v>
      </c>
      <c r="H684" s="207">
        <v>374.193</v>
      </c>
      <c r="I684" s="208"/>
      <c r="J684" s="209">
        <f>ROUND(I684*H684,2)</f>
        <v>0</v>
      </c>
      <c r="K684" s="205" t="s">
        <v>160</v>
      </c>
      <c r="L684" s="46"/>
      <c r="M684" s="210" t="s">
        <v>19</v>
      </c>
      <c r="N684" s="211" t="s">
        <v>44</v>
      </c>
      <c r="O684" s="86"/>
      <c r="P684" s="212">
        <f>O684*H684</f>
        <v>0</v>
      </c>
      <c r="Q684" s="212">
        <v>0</v>
      </c>
      <c r="R684" s="212">
        <f>Q684*H684</f>
        <v>0</v>
      </c>
      <c r="S684" s="212">
        <v>0</v>
      </c>
      <c r="T684" s="213">
        <f>S684*H684</f>
        <v>0</v>
      </c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R684" s="214" t="s">
        <v>154</v>
      </c>
      <c r="AT684" s="214" t="s">
        <v>150</v>
      </c>
      <c r="AU684" s="214" t="s">
        <v>83</v>
      </c>
      <c r="AY684" s="19" t="s">
        <v>148</v>
      </c>
      <c r="BE684" s="215">
        <f>IF(N684="základní",J684,0)</f>
        <v>0</v>
      </c>
      <c r="BF684" s="215">
        <f>IF(N684="snížená",J684,0)</f>
        <v>0</v>
      </c>
      <c r="BG684" s="215">
        <f>IF(N684="zákl. přenesená",J684,0)</f>
        <v>0</v>
      </c>
      <c r="BH684" s="215">
        <f>IF(N684="sníž. přenesená",J684,0)</f>
        <v>0</v>
      </c>
      <c r="BI684" s="215">
        <f>IF(N684="nulová",J684,0)</f>
        <v>0</v>
      </c>
      <c r="BJ684" s="19" t="s">
        <v>81</v>
      </c>
      <c r="BK684" s="215">
        <f>ROUND(I684*H684,2)</f>
        <v>0</v>
      </c>
      <c r="BL684" s="19" t="s">
        <v>154</v>
      </c>
      <c r="BM684" s="214" t="s">
        <v>892</v>
      </c>
    </row>
    <row r="685" spans="1:47" s="2" customFormat="1" ht="12">
      <c r="A685" s="40"/>
      <c r="B685" s="41"/>
      <c r="C685" s="42"/>
      <c r="D685" s="216" t="s">
        <v>156</v>
      </c>
      <c r="E685" s="42"/>
      <c r="F685" s="217" t="s">
        <v>893</v>
      </c>
      <c r="G685" s="42"/>
      <c r="H685" s="42"/>
      <c r="I685" s="218"/>
      <c r="J685" s="42"/>
      <c r="K685" s="42"/>
      <c r="L685" s="46"/>
      <c r="M685" s="219"/>
      <c r="N685" s="220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156</v>
      </c>
      <c r="AU685" s="19" t="s">
        <v>83</v>
      </c>
    </row>
    <row r="686" spans="1:51" s="14" customFormat="1" ht="12">
      <c r="A686" s="14"/>
      <c r="B686" s="231"/>
      <c r="C686" s="232"/>
      <c r="D686" s="216" t="s">
        <v>163</v>
      </c>
      <c r="E686" s="232"/>
      <c r="F686" s="234" t="s">
        <v>894</v>
      </c>
      <c r="G686" s="232"/>
      <c r="H686" s="235">
        <v>374.193</v>
      </c>
      <c r="I686" s="236"/>
      <c r="J686" s="232"/>
      <c r="K686" s="232"/>
      <c r="L686" s="237"/>
      <c r="M686" s="238"/>
      <c r="N686" s="239"/>
      <c r="O686" s="239"/>
      <c r="P686" s="239"/>
      <c r="Q686" s="239"/>
      <c r="R686" s="239"/>
      <c r="S686" s="239"/>
      <c r="T686" s="240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41" t="s">
        <v>163</v>
      </c>
      <c r="AU686" s="241" t="s">
        <v>83</v>
      </c>
      <c r="AV686" s="14" t="s">
        <v>83</v>
      </c>
      <c r="AW686" s="14" t="s">
        <v>4</v>
      </c>
      <c r="AX686" s="14" t="s">
        <v>81</v>
      </c>
      <c r="AY686" s="241" t="s">
        <v>148</v>
      </c>
    </row>
    <row r="687" spans="1:65" s="2" customFormat="1" ht="24.15" customHeight="1">
      <c r="A687" s="40"/>
      <c r="B687" s="41"/>
      <c r="C687" s="203" t="s">
        <v>895</v>
      </c>
      <c r="D687" s="203" t="s">
        <v>150</v>
      </c>
      <c r="E687" s="204" t="s">
        <v>896</v>
      </c>
      <c r="F687" s="205" t="s">
        <v>897</v>
      </c>
      <c r="G687" s="206" t="s">
        <v>232</v>
      </c>
      <c r="H687" s="207">
        <v>41.577</v>
      </c>
      <c r="I687" s="208"/>
      <c r="J687" s="209">
        <f>ROUND(I687*H687,2)</f>
        <v>0</v>
      </c>
      <c r="K687" s="205" t="s">
        <v>160</v>
      </c>
      <c r="L687" s="46"/>
      <c r="M687" s="210" t="s">
        <v>19</v>
      </c>
      <c r="N687" s="211" t="s">
        <v>44</v>
      </c>
      <c r="O687" s="86"/>
      <c r="P687" s="212">
        <f>O687*H687</f>
        <v>0</v>
      </c>
      <c r="Q687" s="212">
        <v>0</v>
      </c>
      <c r="R687" s="212">
        <f>Q687*H687</f>
        <v>0</v>
      </c>
      <c r="S687" s="212">
        <v>0</v>
      </c>
      <c r="T687" s="213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14" t="s">
        <v>154</v>
      </c>
      <c r="AT687" s="214" t="s">
        <v>150</v>
      </c>
      <c r="AU687" s="214" t="s">
        <v>83</v>
      </c>
      <c r="AY687" s="19" t="s">
        <v>148</v>
      </c>
      <c r="BE687" s="215">
        <f>IF(N687="základní",J687,0)</f>
        <v>0</v>
      </c>
      <c r="BF687" s="215">
        <f>IF(N687="snížená",J687,0)</f>
        <v>0</v>
      </c>
      <c r="BG687" s="215">
        <f>IF(N687="zákl. přenesená",J687,0)</f>
        <v>0</v>
      </c>
      <c r="BH687" s="215">
        <f>IF(N687="sníž. přenesená",J687,0)</f>
        <v>0</v>
      </c>
      <c r="BI687" s="215">
        <f>IF(N687="nulová",J687,0)</f>
        <v>0</v>
      </c>
      <c r="BJ687" s="19" t="s">
        <v>81</v>
      </c>
      <c r="BK687" s="215">
        <f>ROUND(I687*H687,2)</f>
        <v>0</v>
      </c>
      <c r="BL687" s="19" t="s">
        <v>154</v>
      </c>
      <c r="BM687" s="214" t="s">
        <v>898</v>
      </c>
    </row>
    <row r="688" spans="1:47" s="2" customFormat="1" ht="12">
      <c r="A688" s="40"/>
      <c r="B688" s="41"/>
      <c r="C688" s="42"/>
      <c r="D688" s="216" t="s">
        <v>156</v>
      </c>
      <c r="E688" s="42"/>
      <c r="F688" s="217" t="s">
        <v>899</v>
      </c>
      <c r="G688" s="42"/>
      <c r="H688" s="42"/>
      <c r="I688" s="218"/>
      <c r="J688" s="42"/>
      <c r="K688" s="42"/>
      <c r="L688" s="46"/>
      <c r="M688" s="219"/>
      <c r="N688" s="220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156</v>
      </c>
      <c r="AU688" s="19" t="s">
        <v>83</v>
      </c>
    </row>
    <row r="689" spans="1:63" s="12" customFormat="1" ht="22.8" customHeight="1">
      <c r="A689" s="12"/>
      <c r="B689" s="187"/>
      <c r="C689" s="188"/>
      <c r="D689" s="189" t="s">
        <v>72</v>
      </c>
      <c r="E689" s="201" t="s">
        <v>900</v>
      </c>
      <c r="F689" s="201" t="s">
        <v>901</v>
      </c>
      <c r="G689" s="188"/>
      <c r="H689" s="188"/>
      <c r="I689" s="191"/>
      <c r="J689" s="202">
        <f>BK689</f>
        <v>0</v>
      </c>
      <c r="K689" s="188"/>
      <c r="L689" s="193"/>
      <c r="M689" s="194"/>
      <c r="N689" s="195"/>
      <c r="O689" s="195"/>
      <c r="P689" s="196">
        <f>SUM(P690:P691)</f>
        <v>0</v>
      </c>
      <c r="Q689" s="195"/>
      <c r="R689" s="196">
        <f>SUM(R690:R691)</f>
        <v>0</v>
      </c>
      <c r="S689" s="195"/>
      <c r="T689" s="197">
        <f>SUM(T690:T691)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198" t="s">
        <v>81</v>
      </c>
      <c r="AT689" s="199" t="s">
        <v>72</v>
      </c>
      <c r="AU689" s="199" t="s">
        <v>81</v>
      </c>
      <c r="AY689" s="198" t="s">
        <v>148</v>
      </c>
      <c r="BK689" s="200">
        <f>SUM(BK690:BK691)</f>
        <v>0</v>
      </c>
    </row>
    <row r="690" spans="1:65" s="2" customFormat="1" ht="16.5" customHeight="1">
      <c r="A690" s="40"/>
      <c r="B690" s="41"/>
      <c r="C690" s="203" t="s">
        <v>902</v>
      </c>
      <c r="D690" s="203" t="s">
        <v>150</v>
      </c>
      <c r="E690" s="204" t="s">
        <v>903</v>
      </c>
      <c r="F690" s="205" t="s">
        <v>904</v>
      </c>
      <c r="G690" s="206" t="s">
        <v>232</v>
      </c>
      <c r="H690" s="207">
        <v>151.79</v>
      </c>
      <c r="I690" s="208"/>
      <c r="J690" s="209">
        <f>ROUND(I690*H690,2)</f>
        <v>0</v>
      </c>
      <c r="K690" s="205" t="s">
        <v>160</v>
      </c>
      <c r="L690" s="46"/>
      <c r="M690" s="210" t="s">
        <v>19</v>
      </c>
      <c r="N690" s="211" t="s">
        <v>44</v>
      </c>
      <c r="O690" s="86"/>
      <c r="P690" s="212">
        <f>O690*H690</f>
        <v>0</v>
      </c>
      <c r="Q690" s="212">
        <v>0</v>
      </c>
      <c r="R690" s="212">
        <f>Q690*H690</f>
        <v>0</v>
      </c>
      <c r="S690" s="212">
        <v>0</v>
      </c>
      <c r="T690" s="213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14" t="s">
        <v>154</v>
      </c>
      <c r="AT690" s="214" t="s">
        <v>150</v>
      </c>
      <c r="AU690" s="214" t="s">
        <v>83</v>
      </c>
      <c r="AY690" s="19" t="s">
        <v>148</v>
      </c>
      <c r="BE690" s="215">
        <f>IF(N690="základní",J690,0)</f>
        <v>0</v>
      </c>
      <c r="BF690" s="215">
        <f>IF(N690="snížená",J690,0)</f>
        <v>0</v>
      </c>
      <c r="BG690" s="215">
        <f>IF(N690="zákl. přenesená",J690,0)</f>
        <v>0</v>
      </c>
      <c r="BH690" s="215">
        <f>IF(N690="sníž. přenesená",J690,0)</f>
        <v>0</v>
      </c>
      <c r="BI690" s="215">
        <f>IF(N690="nulová",J690,0)</f>
        <v>0</v>
      </c>
      <c r="BJ690" s="19" t="s">
        <v>81</v>
      </c>
      <c r="BK690" s="215">
        <f>ROUND(I690*H690,2)</f>
        <v>0</v>
      </c>
      <c r="BL690" s="19" t="s">
        <v>154</v>
      </c>
      <c r="BM690" s="214" t="s">
        <v>905</v>
      </c>
    </row>
    <row r="691" spans="1:47" s="2" customFormat="1" ht="12">
      <c r="A691" s="40"/>
      <c r="B691" s="41"/>
      <c r="C691" s="42"/>
      <c r="D691" s="216" t="s">
        <v>156</v>
      </c>
      <c r="E691" s="42"/>
      <c r="F691" s="217" t="s">
        <v>906</v>
      </c>
      <c r="G691" s="42"/>
      <c r="H691" s="42"/>
      <c r="I691" s="218"/>
      <c r="J691" s="42"/>
      <c r="K691" s="42"/>
      <c r="L691" s="46"/>
      <c r="M691" s="219"/>
      <c r="N691" s="220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156</v>
      </c>
      <c r="AU691" s="19" t="s">
        <v>83</v>
      </c>
    </row>
    <row r="692" spans="1:63" s="12" customFormat="1" ht="22.8" customHeight="1">
      <c r="A692" s="12"/>
      <c r="B692" s="187"/>
      <c r="C692" s="188"/>
      <c r="D692" s="189" t="s">
        <v>72</v>
      </c>
      <c r="E692" s="201" t="s">
        <v>907</v>
      </c>
      <c r="F692" s="201" t="s">
        <v>908</v>
      </c>
      <c r="G692" s="188"/>
      <c r="H692" s="188"/>
      <c r="I692" s="191"/>
      <c r="J692" s="202">
        <f>BK692</f>
        <v>0</v>
      </c>
      <c r="K692" s="188"/>
      <c r="L692" s="193"/>
      <c r="M692" s="194"/>
      <c r="N692" s="195"/>
      <c r="O692" s="195"/>
      <c r="P692" s="196">
        <f>SUM(P693:P866)</f>
        <v>0</v>
      </c>
      <c r="Q692" s="195"/>
      <c r="R692" s="196">
        <f>SUM(R693:R866)</f>
        <v>219.51140612999998</v>
      </c>
      <c r="S692" s="195"/>
      <c r="T692" s="197">
        <f>SUM(T693:T866)</f>
        <v>0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198" t="s">
        <v>81</v>
      </c>
      <c r="AT692" s="199" t="s">
        <v>72</v>
      </c>
      <c r="AU692" s="199" t="s">
        <v>81</v>
      </c>
      <c r="AY692" s="198" t="s">
        <v>148</v>
      </c>
      <c r="BK692" s="200">
        <f>SUM(BK693:BK866)</f>
        <v>0</v>
      </c>
    </row>
    <row r="693" spans="1:65" s="2" customFormat="1" ht="16.5" customHeight="1">
      <c r="A693" s="40"/>
      <c r="B693" s="41"/>
      <c r="C693" s="203" t="s">
        <v>909</v>
      </c>
      <c r="D693" s="203" t="s">
        <v>150</v>
      </c>
      <c r="E693" s="204" t="s">
        <v>910</v>
      </c>
      <c r="F693" s="205" t="s">
        <v>911</v>
      </c>
      <c r="G693" s="206" t="s">
        <v>239</v>
      </c>
      <c r="H693" s="207">
        <v>24.9</v>
      </c>
      <c r="I693" s="208"/>
      <c r="J693" s="209">
        <f>ROUND(I693*H693,2)</f>
        <v>0</v>
      </c>
      <c r="K693" s="205" t="s">
        <v>160</v>
      </c>
      <c r="L693" s="46"/>
      <c r="M693" s="210" t="s">
        <v>19</v>
      </c>
      <c r="N693" s="211" t="s">
        <v>44</v>
      </c>
      <c r="O693" s="86"/>
      <c r="P693" s="212">
        <f>O693*H693</f>
        <v>0</v>
      </c>
      <c r="Q693" s="212">
        <v>0</v>
      </c>
      <c r="R693" s="212">
        <f>Q693*H693</f>
        <v>0</v>
      </c>
      <c r="S693" s="212">
        <v>0</v>
      </c>
      <c r="T693" s="213">
        <f>S693*H693</f>
        <v>0</v>
      </c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R693" s="214" t="s">
        <v>154</v>
      </c>
      <c r="AT693" s="214" t="s">
        <v>150</v>
      </c>
      <c r="AU693" s="214" t="s">
        <v>83</v>
      </c>
      <c r="AY693" s="19" t="s">
        <v>148</v>
      </c>
      <c r="BE693" s="215">
        <f>IF(N693="základní",J693,0)</f>
        <v>0</v>
      </c>
      <c r="BF693" s="215">
        <f>IF(N693="snížená",J693,0)</f>
        <v>0</v>
      </c>
      <c r="BG693" s="215">
        <f>IF(N693="zákl. přenesená",J693,0)</f>
        <v>0</v>
      </c>
      <c r="BH693" s="215">
        <f>IF(N693="sníž. přenesená",J693,0)</f>
        <v>0</v>
      </c>
      <c r="BI693" s="215">
        <f>IF(N693="nulová",J693,0)</f>
        <v>0</v>
      </c>
      <c r="BJ693" s="19" t="s">
        <v>81</v>
      </c>
      <c r="BK693" s="215">
        <f>ROUND(I693*H693,2)</f>
        <v>0</v>
      </c>
      <c r="BL693" s="19" t="s">
        <v>154</v>
      </c>
      <c r="BM693" s="214" t="s">
        <v>912</v>
      </c>
    </row>
    <row r="694" spans="1:47" s="2" customFormat="1" ht="12">
      <c r="A694" s="40"/>
      <c r="B694" s="41"/>
      <c r="C694" s="42"/>
      <c r="D694" s="216" t="s">
        <v>156</v>
      </c>
      <c r="E694" s="42"/>
      <c r="F694" s="217" t="s">
        <v>913</v>
      </c>
      <c r="G694" s="42"/>
      <c r="H694" s="42"/>
      <c r="I694" s="218"/>
      <c r="J694" s="42"/>
      <c r="K694" s="42"/>
      <c r="L694" s="46"/>
      <c r="M694" s="219"/>
      <c r="N694" s="220"/>
      <c r="O694" s="86"/>
      <c r="P694" s="86"/>
      <c r="Q694" s="86"/>
      <c r="R694" s="86"/>
      <c r="S694" s="86"/>
      <c r="T694" s="87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T694" s="19" t="s">
        <v>156</v>
      </c>
      <c r="AU694" s="19" t="s">
        <v>83</v>
      </c>
    </row>
    <row r="695" spans="1:51" s="13" customFormat="1" ht="12">
      <c r="A695" s="13"/>
      <c r="B695" s="221"/>
      <c r="C695" s="222"/>
      <c r="D695" s="216" t="s">
        <v>163</v>
      </c>
      <c r="E695" s="223" t="s">
        <v>19</v>
      </c>
      <c r="F695" s="224" t="s">
        <v>914</v>
      </c>
      <c r="G695" s="222"/>
      <c r="H695" s="223" t="s">
        <v>19</v>
      </c>
      <c r="I695" s="225"/>
      <c r="J695" s="222"/>
      <c r="K695" s="222"/>
      <c r="L695" s="226"/>
      <c r="M695" s="227"/>
      <c r="N695" s="228"/>
      <c r="O695" s="228"/>
      <c r="P695" s="228"/>
      <c r="Q695" s="228"/>
      <c r="R695" s="228"/>
      <c r="S695" s="228"/>
      <c r="T695" s="229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0" t="s">
        <v>163</v>
      </c>
      <c r="AU695" s="230" t="s">
        <v>83</v>
      </c>
      <c r="AV695" s="13" t="s">
        <v>81</v>
      </c>
      <c r="AW695" s="13" t="s">
        <v>34</v>
      </c>
      <c r="AX695" s="13" t="s">
        <v>73</v>
      </c>
      <c r="AY695" s="230" t="s">
        <v>148</v>
      </c>
    </row>
    <row r="696" spans="1:51" s="14" customFormat="1" ht="12">
      <c r="A696" s="14"/>
      <c r="B696" s="231"/>
      <c r="C696" s="232"/>
      <c r="D696" s="216" t="s">
        <v>163</v>
      </c>
      <c r="E696" s="233" t="s">
        <v>19</v>
      </c>
      <c r="F696" s="234" t="s">
        <v>915</v>
      </c>
      <c r="G696" s="232"/>
      <c r="H696" s="235">
        <v>13.65</v>
      </c>
      <c r="I696" s="236"/>
      <c r="J696" s="232"/>
      <c r="K696" s="232"/>
      <c r="L696" s="237"/>
      <c r="M696" s="238"/>
      <c r="N696" s="239"/>
      <c r="O696" s="239"/>
      <c r="P696" s="239"/>
      <c r="Q696" s="239"/>
      <c r="R696" s="239"/>
      <c r="S696" s="239"/>
      <c r="T696" s="240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1" t="s">
        <v>163</v>
      </c>
      <c r="AU696" s="241" t="s">
        <v>83</v>
      </c>
      <c r="AV696" s="14" t="s">
        <v>83</v>
      </c>
      <c r="AW696" s="14" t="s">
        <v>34</v>
      </c>
      <c r="AX696" s="14" t="s">
        <v>73</v>
      </c>
      <c r="AY696" s="241" t="s">
        <v>148</v>
      </c>
    </row>
    <row r="697" spans="1:51" s="14" customFormat="1" ht="12">
      <c r="A697" s="14"/>
      <c r="B697" s="231"/>
      <c r="C697" s="232"/>
      <c r="D697" s="216" t="s">
        <v>163</v>
      </c>
      <c r="E697" s="233" t="s">
        <v>19</v>
      </c>
      <c r="F697" s="234" t="s">
        <v>916</v>
      </c>
      <c r="G697" s="232"/>
      <c r="H697" s="235">
        <v>11.25</v>
      </c>
      <c r="I697" s="236"/>
      <c r="J697" s="232"/>
      <c r="K697" s="232"/>
      <c r="L697" s="237"/>
      <c r="M697" s="238"/>
      <c r="N697" s="239"/>
      <c r="O697" s="239"/>
      <c r="P697" s="239"/>
      <c r="Q697" s="239"/>
      <c r="R697" s="239"/>
      <c r="S697" s="239"/>
      <c r="T697" s="240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1" t="s">
        <v>163</v>
      </c>
      <c r="AU697" s="241" t="s">
        <v>83</v>
      </c>
      <c r="AV697" s="14" t="s">
        <v>83</v>
      </c>
      <c r="AW697" s="14" t="s">
        <v>34</v>
      </c>
      <c r="AX697" s="14" t="s">
        <v>73</v>
      </c>
      <c r="AY697" s="241" t="s">
        <v>148</v>
      </c>
    </row>
    <row r="698" spans="1:51" s="16" customFormat="1" ht="12">
      <c r="A698" s="16"/>
      <c r="B698" s="253"/>
      <c r="C698" s="254"/>
      <c r="D698" s="216" t="s">
        <v>163</v>
      </c>
      <c r="E698" s="255" t="s">
        <v>19</v>
      </c>
      <c r="F698" s="256" t="s">
        <v>174</v>
      </c>
      <c r="G698" s="254"/>
      <c r="H698" s="257">
        <v>24.9</v>
      </c>
      <c r="I698" s="258"/>
      <c r="J698" s="254"/>
      <c r="K698" s="254"/>
      <c r="L698" s="259"/>
      <c r="M698" s="260"/>
      <c r="N698" s="261"/>
      <c r="O698" s="261"/>
      <c r="P698" s="261"/>
      <c r="Q698" s="261"/>
      <c r="R698" s="261"/>
      <c r="S698" s="261"/>
      <c r="T698" s="262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T698" s="263" t="s">
        <v>163</v>
      </c>
      <c r="AU698" s="263" t="s">
        <v>83</v>
      </c>
      <c r="AV698" s="16" t="s">
        <v>154</v>
      </c>
      <c r="AW698" s="16" t="s">
        <v>34</v>
      </c>
      <c r="AX698" s="16" t="s">
        <v>81</v>
      </c>
      <c r="AY698" s="263" t="s">
        <v>148</v>
      </c>
    </row>
    <row r="699" spans="1:65" s="2" customFormat="1" ht="16.5" customHeight="1">
      <c r="A699" s="40"/>
      <c r="B699" s="41"/>
      <c r="C699" s="203" t="s">
        <v>917</v>
      </c>
      <c r="D699" s="203" t="s">
        <v>150</v>
      </c>
      <c r="E699" s="204" t="s">
        <v>918</v>
      </c>
      <c r="F699" s="205" t="s">
        <v>919</v>
      </c>
      <c r="G699" s="206" t="s">
        <v>239</v>
      </c>
      <c r="H699" s="207">
        <v>24.9</v>
      </c>
      <c r="I699" s="208"/>
      <c r="J699" s="209">
        <f>ROUND(I699*H699,2)</f>
        <v>0</v>
      </c>
      <c r="K699" s="205" t="s">
        <v>160</v>
      </c>
      <c r="L699" s="46"/>
      <c r="M699" s="210" t="s">
        <v>19</v>
      </c>
      <c r="N699" s="211" t="s">
        <v>44</v>
      </c>
      <c r="O699" s="86"/>
      <c r="P699" s="212">
        <f>O699*H699</f>
        <v>0</v>
      </c>
      <c r="Q699" s="212">
        <v>0.23</v>
      </c>
      <c r="R699" s="212">
        <f>Q699*H699</f>
        <v>5.727</v>
      </c>
      <c r="S699" s="212">
        <v>0</v>
      </c>
      <c r="T699" s="213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14" t="s">
        <v>154</v>
      </c>
      <c r="AT699" s="214" t="s">
        <v>150</v>
      </c>
      <c r="AU699" s="214" t="s">
        <v>83</v>
      </c>
      <c r="AY699" s="19" t="s">
        <v>148</v>
      </c>
      <c r="BE699" s="215">
        <f>IF(N699="základní",J699,0)</f>
        <v>0</v>
      </c>
      <c r="BF699" s="215">
        <f>IF(N699="snížená",J699,0)</f>
        <v>0</v>
      </c>
      <c r="BG699" s="215">
        <f>IF(N699="zákl. přenesená",J699,0)</f>
        <v>0</v>
      </c>
      <c r="BH699" s="215">
        <f>IF(N699="sníž. přenesená",J699,0)</f>
        <v>0</v>
      </c>
      <c r="BI699" s="215">
        <f>IF(N699="nulová",J699,0)</f>
        <v>0</v>
      </c>
      <c r="BJ699" s="19" t="s">
        <v>81</v>
      </c>
      <c r="BK699" s="215">
        <f>ROUND(I699*H699,2)</f>
        <v>0</v>
      </c>
      <c r="BL699" s="19" t="s">
        <v>154</v>
      </c>
      <c r="BM699" s="214" t="s">
        <v>920</v>
      </c>
    </row>
    <row r="700" spans="1:47" s="2" customFormat="1" ht="12">
      <c r="A700" s="40"/>
      <c r="B700" s="41"/>
      <c r="C700" s="42"/>
      <c r="D700" s="216" t="s">
        <v>156</v>
      </c>
      <c r="E700" s="42"/>
      <c r="F700" s="217" t="s">
        <v>921</v>
      </c>
      <c r="G700" s="42"/>
      <c r="H700" s="42"/>
      <c r="I700" s="218"/>
      <c r="J700" s="42"/>
      <c r="K700" s="42"/>
      <c r="L700" s="46"/>
      <c r="M700" s="219"/>
      <c r="N700" s="220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9" t="s">
        <v>156</v>
      </c>
      <c r="AU700" s="19" t="s">
        <v>83</v>
      </c>
    </row>
    <row r="701" spans="1:51" s="13" customFormat="1" ht="12">
      <c r="A701" s="13"/>
      <c r="B701" s="221"/>
      <c r="C701" s="222"/>
      <c r="D701" s="216" t="s">
        <v>163</v>
      </c>
      <c r="E701" s="223" t="s">
        <v>19</v>
      </c>
      <c r="F701" s="224" t="s">
        <v>914</v>
      </c>
      <c r="G701" s="222"/>
      <c r="H701" s="223" t="s">
        <v>19</v>
      </c>
      <c r="I701" s="225"/>
      <c r="J701" s="222"/>
      <c r="K701" s="222"/>
      <c r="L701" s="226"/>
      <c r="M701" s="227"/>
      <c r="N701" s="228"/>
      <c r="O701" s="228"/>
      <c r="P701" s="228"/>
      <c r="Q701" s="228"/>
      <c r="R701" s="228"/>
      <c r="S701" s="228"/>
      <c r="T701" s="229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0" t="s">
        <v>163</v>
      </c>
      <c r="AU701" s="230" t="s">
        <v>83</v>
      </c>
      <c r="AV701" s="13" t="s">
        <v>81</v>
      </c>
      <c r="AW701" s="13" t="s">
        <v>34</v>
      </c>
      <c r="AX701" s="13" t="s">
        <v>73</v>
      </c>
      <c r="AY701" s="230" t="s">
        <v>148</v>
      </c>
    </row>
    <row r="702" spans="1:51" s="14" customFormat="1" ht="12">
      <c r="A702" s="14"/>
      <c r="B702" s="231"/>
      <c r="C702" s="232"/>
      <c r="D702" s="216" t="s">
        <v>163</v>
      </c>
      <c r="E702" s="233" t="s">
        <v>19</v>
      </c>
      <c r="F702" s="234" t="s">
        <v>922</v>
      </c>
      <c r="G702" s="232"/>
      <c r="H702" s="235">
        <v>24.9</v>
      </c>
      <c r="I702" s="236"/>
      <c r="J702" s="232"/>
      <c r="K702" s="232"/>
      <c r="L702" s="237"/>
      <c r="M702" s="238"/>
      <c r="N702" s="239"/>
      <c r="O702" s="239"/>
      <c r="P702" s="239"/>
      <c r="Q702" s="239"/>
      <c r="R702" s="239"/>
      <c r="S702" s="239"/>
      <c r="T702" s="240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1" t="s">
        <v>163</v>
      </c>
      <c r="AU702" s="241" t="s">
        <v>83</v>
      </c>
      <c r="AV702" s="14" t="s">
        <v>83</v>
      </c>
      <c r="AW702" s="14" t="s">
        <v>34</v>
      </c>
      <c r="AX702" s="14" t="s">
        <v>81</v>
      </c>
      <c r="AY702" s="241" t="s">
        <v>148</v>
      </c>
    </row>
    <row r="703" spans="1:65" s="2" customFormat="1" ht="16.5" customHeight="1">
      <c r="A703" s="40"/>
      <c r="B703" s="41"/>
      <c r="C703" s="203" t="s">
        <v>923</v>
      </c>
      <c r="D703" s="203" t="s">
        <v>150</v>
      </c>
      <c r="E703" s="204" t="s">
        <v>924</v>
      </c>
      <c r="F703" s="205" t="s">
        <v>925</v>
      </c>
      <c r="G703" s="206" t="s">
        <v>159</v>
      </c>
      <c r="H703" s="207">
        <v>2.49</v>
      </c>
      <c r="I703" s="208"/>
      <c r="J703" s="209">
        <f>ROUND(I703*H703,2)</f>
        <v>0</v>
      </c>
      <c r="K703" s="205" t="s">
        <v>160</v>
      </c>
      <c r="L703" s="46"/>
      <c r="M703" s="210" t="s">
        <v>19</v>
      </c>
      <c r="N703" s="211" t="s">
        <v>44</v>
      </c>
      <c r="O703" s="86"/>
      <c r="P703" s="212">
        <f>O703*H703</f>
        <v>0</v>
      </c>
      <c r="Q703" s="212">
        <v>2.25634</v>
      </c>
      <c r="R703" s="212">
        <f>Q703*H703</f>
        <v>5.6182866</v>
      </c>
      <c r="S703" s="212">
        <v>0</v>
      </c>
      <c r="T703" s="213">
        <f>S703*H703</f>
        <v>0</v>
      </c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R703" s="214" t="s">
        <v>154</v>
      </c>
      <c r="AT703" s="214" t="s">
        <v>150</v>
      </c>
      <c r="AU703" s="214" t="s">
        <v>83</v>
      </c>
      <c r="AY703" s="19" t="s">
        <v>148</v>
      </c>
      <c r="BE703" s="215">
        <f>IF(N703="základní",J703,0)</f>
        <v>0</v>
      </c>
      <c r="BF703" s="215">
        <f>IF(N703="snížená",J703,0)</f>
        <v>0</v>
      </c>
      <c r="BG703" s="215">
        <f>IF(N703="zákl. přenesená",J703,0)</f>
        <v>0</v>
      </c>
      <c r="BH703" s="215">
        <f>IF(N703="sníž. přenesená",J703,0)</f>
        <v>0</v>
      </c>
      <c r="BI703" s="215">
        <f>IF(N703="nulová",J703,0)</f>
        <v>0</v>
      </c>
      <c r="BJ703" s="19" t="s">
        <v>81</v>
      </c>
      <c r="BK703" s="215">
        <f>ROUND(I703*H703,2)</f>
        <v>0</v>
      </c>
      <c r="BL703" s="19" t="s">
        <v>154</v>
      </c>
      <c r="BM703" s="214" t="s">
        <v>926</v>
      </c>
    </row>
    <row r="704" spans="1:47" s="2" customFormat="1" ht="12">
      <c r="A704" s="40"/>
      <c r="B704" s="41"/>
      <c r="C704" s="42"/>
      <c r="D704" s="216" t="s">
        <v>156</v>
      </c>
      <c r="E704" s="42"/>
      <c r="F704" s="217" t="s">
        <v>927</v>
      </c>
      <c r="G704" s="42"/>
      <c r="H704" s="42"/>
      <c r="I704" s="218"/>
      <c r="J704" s="42"/>
      <c r="K704" s="42"/>
      <c r="L704" s="46"/>
      <c r="M704" s="219"/>
      <c r="N704" s="220"/>
      <c r="O704" s="86"/>
      <c r="P704" s="86"/>
      <c r="Q704" s="86"/>
      <c r="R704" s="86"/>
      <c r="S704" s="86"/>
      <c r="T704" s="87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T704" s="19" t="s">
        <v>156</v>
      </c>
      <c r="AU704" s="19" t="s">
        <v>83</v>
      </c>
    </row>
    <row r="705" spans="1:51" s="13" customFormat="1" ht="12">
      <c r="A705" s="13"/>
      <c r="B705" s="221"/>
      <c r="C705" s="222"/>
      <c r="D705" s="216" t="s">
        <v>163</v>
      </c>
      <c r="E705" s="223" t="s">
        <v>19</v>
      </c>
      <c r="F705" s="224" t="s">
        <v>914</v>
      </c>
      <c r="G705" s="222"/>
      <c r="H705" s="223" t="s">
        <v>19</v>
      </c>
      <c r="I705" s="225"/>
      <c r="J705" s="222"/>
      <c r="K705" s="222"/>
      <c r="L705" s="226"/>
      <c r="M705" s="227"/>
      <c r="N705" s="228"/>
      <c r="O705" s="228"/>
      <c r="P705" s="228"/>
      <c r="Q705" s="228"/>
      <c r="R705" s="228"/>
      <c r="S705" s="228"/>
      <c r="T705" s="229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30" t="s">
        <v>163</v>
      </c>
      <c r="AU705" s="230" t="s">
        <v>83</v>
      </c>
      <c r="AV705" s="13" t="s">
        <v>81</v>
      </c>
      <c r="AW705" s="13" t="s">
        <v>34</v>
      </c>
      <c r="AX705" s="13" t="s">
        <v>73</v>
      </c>
      <c r="AY705" s="230" t="s">
        <v>148</v>
      </c>
    </row>
    <row r="706" spans="1:51" s="14" customFormat="1" ht="12">
      <c r="A706" s="14"/>
      <c r="B706" s="231"/>
      <c r="C706" s="232"/>
      <c r="D706" s="216" t="s">
        <v>163</v>
      </c>
      <c r="E706" s="233" t="s">
        <v>19</v>
      </c>
      <c r="F706" s="234" t="s">
        <v>928</v>
      </c>
      <c r="G706" s="232"/>
      <c r="H706" s="235">
        <v>2.49</v>
      </c>
      <c r="I706" s="236"/>
      <c r="J706" s="232"/>
      <c r="K706" s="232"/>
      <c r="L706" s="237"/>
      <c r="M706" s="238"/>
      <c r="N706" s="239"/>
      <c r="O706" s="239"/>
      <c r="P706" s="239"/>
      <c r="Q706" s="239"/>
      <c r="R706" s="239"/>
      <c r="S706" s="239"/>
      <c r="T706" s="240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1" t="s">
        <v>163</v>
      </c>
      <c r="AU706" s="241" t="s">
        <v>83</v>
      </c>
      <c r="AV706" s="14" t="s">
        <v>83</v>
      </c>
      <c r="AW706" s="14" t="s">
        <v>34</v>
      </c>
      <c r="AX706" s="14" t="s">
        <v>81</v>
      </c>
      <c r="AY706" s="241" t="s">
        <v>148</v>
      </c>
    </row>
    <row r="707" spans="1:65" s="2" customFormat="1" ht="16.5" customHeight="1">
      <c r="A707" s="40"/>
      <c r="B707" s="41"/>
      <c r="C707" s="203" t="s">
        <v>929</v>
      </c>
      <c r="D707" s="203" t="s">
        <v>150</v>
      </c>
      <c r="E707" s="204" t="s">
        <v>930</v>
      </c>
      <c r="F707" s="205" t="s">
        <v>931</v>
      </c>
      <c r="G707" s="206" t="s">
        <v>159</v>
      </c>
      <c r="H707" s="207">
        <v>2.49</v>
      </c>
      <c r="I707" s="208"/>
      <c r="J707" s="209">
        <f>ROUND(I707*H707,2)</f>
        <v>0</v>
      </c>
      <c r="K707" s="205" t="s">
        <v>160</v>
      </c>
      <c r="L707" s="46"/>
      <c r="M707" s="210" t="s">
        <v>19</v>
      </c>
      <c r="N707" s="211" t="s">
        <v>44</v>
      </c>
      <c r="O707" s="86"/>
      <c r="P707" s="212">
        <f>O707*H707</f>
        <v>0</v>
      </c>
      <c r="Q707" s="212">
        <v>0</v>
      </c>
      <c r="R707" s="212">
        <f>Q707*H707</f>
        <v>0</v>
      </c>
      <c r="S707" s="212">
        <v>0</v>
      </c>
      <c r="T707" s="213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14" t="s">
        <v>154</v>
      </c>
      <c r="AT707" s="214" t="s">
        <v>150</v>
      </c>
      <c r="AU707" s="214" t="s">
        <v>83</v>
      </c>
      <c r="AY707" s="19" t="s">
        <v>148</v>
      </c>
      <c r="BE707" s="215">
        <f>IF(N707="základní",J707,0)</f>
        <v>0</v>
      </c>
      <c r="BF707" s="215">
        <f>IF(N707="snížená",J707,0)</f>
        <v>0</v>
      </c>
      <c r="BG707" s="215">
        <f>IF(N707="zákl. přenesená",J707,0)</f>
        <v>0</v>
      </c>
      <c r="BH707" s="215">
        <f>IF(N707="sníž. přenesená",J707,0)</f>
        <v>0</v>
      </c>
      <c r="BI707" s="215">
        <f>IF(N707="nulová",J707,0)</f>
        <v>0</v>
      </c>
      <c r="BJ707" s="19" t="s">
        <v>81</v>
      </c>
      <c r="BK707" s="215">
        <f>ROUND(I707*H707,2)</f>
        <v>0</v>
      </c>
      <c r="BL707" s="19" t="s">
        <v>154</v>
      </c>
      <c r="BM707" s="214" t="s">
        <v>932</v>
      </c>
    </row>
    <row r="708" spans="1:47" s="2" customFormat="1" ht="12">
      <c r="A708" s="40"/>
      <c r="B708" s="41"/>
      <c r="C708" s="42"/>
      <c r="D708" s="216" t="s">
        <v>156</v>
      </c>
      <c r="E708" s="42"/>
      <c r="F708" s="217" t="s">
        <v>933</v>
      </c>
      <c r="G708" s="42"/>
      <c r="H708" s="42"/>
      <c r="I708" s="218"/>
      <c r="J708" s="42"/>
      <c r="K708" s="42"/>
      <c r="L708" s="46"/>
      <c r="M708" s="219"/>
      <c r="N708" s="220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156</v>
      </c>
      <c r="AU708" s="19" t="s">
        <v>83</v>
      </c>
    </row>
    <row r="709" spans="1:51" s="13" customFormat="1" ht="12">
      <c r="A709" s="13"/>
      <c r="B709" s="221"/>
      <c r="C709" s="222"/>
      <c r="D709" s="216" t="s">
        <v>163</v>
      </c>
      <c r="E709" s="223" t="s">
        <v>19</v>
      </c>
      <c r="F709" s="224" t="s">
        <v>914</v>
      </c>
      <c r="G709" s="222"/>
      <c r="H709" s="223" t="s">
        <v>19</v>
      </c>
      <c r="I709" s="225"/>
      <c r="J709" s="222"/>
      <c r="K709" s="222"/>
      <c r="L709" s="226"/>
      <c r="M709" s="227"/>
      <c r="N709" s="228"/>
      <c r="O709" s="228"/>
      <c r="P709" s="228"/>
      <c r="Q709" s="228"/>
      <c r="R709" s="228"/>
      <c r="S709" s="228"/>
      <c r="T709" s="22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0" t="s">
        <v>163</v>
      </c>
      <c r="AU709" s="230" t="s">
        <v>83</v>
      </c>
      <c r="AV709" s="13" t="s">
        <v>81</v>
      </c>
      <c r="AW709" s="13" t="s">
        <v>34</v>
      </c>
      <c r="AX709" s="13" t="s">
        <v>73</v>
      </c>
      <c r="AY709" s="230" t="s">
        <v>148</v>
      </c>
    </row>
    <row r="710" spans="1:51" s="14" customFormat="1" ht="12">
      <c r="A710" s="14"/>
      <c r="B710" s="231"/>
      <c r="C710" s="232"/>
      <c r="D710" s="216" t="s">
        <v>163</v>
      </c>
      <c r="E710" s="233" t="s">
        <v>19</v>
      </c>
      <c r="F710" s="234" t="s">
        <v>928</v>
      </c>
      <c r="G710" s="232"/>
      <c r="H710" s="235">
        <v>2.49</v>
      </c>
      <c r="I710" s="236"/>
      <c r="J710" s="232"/>
      <c r="K710" s="232"/>
      <c r="L710" s="237"/>
      <c r="M710" s="238"/>
      <c r="N710" s="239"/>
      <c r="O710" s="239"/>
      <c r="P710" s="239"/>
      <c r="Q710" s="239"/>
      <c r="R710" s="239"/>
      <c r="S710" s="239"/>
      <c r="T710" s="240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1" t="s">
        <v>163</v>
      </c>
      <c r="AU710" s="241" t="s">
        <v>83</v>
      </c>
      <c r="AV710" s="14" t="s">
        <v>83</v>
      </c>
      <c r="AW710" s="14" t="s">
        <v>34</v>
      </c>
      <c r="AX710" s="14" t="s">
        <v>81</v>
      </c>
      <c r="AY710" s="241" t="s">
        <v>148</v>
      </c>
    </row>
    <row r="711" spans="1:65" s="2" customFormat="1" ht="16.5" customHeight="1">
      <c r="A711" s="40"/>
      <c r="B711" s="41"/>
      <c r="C711" s="203" t="s">
        <v>934</v>
      </c>
      <c r="D711" s="203" t="s">
        <v>150</v>
      </c>
      <c r="E711" s="204" t="s">
        <v>935</v>
      </c>
      <c r="F711" s="205" t="s">
        <v>936</v>
      </c>
      <c r="G711" s="206" t="s">
        <v>239</v>
      </c>
      <c r="H711" s="207">
        <v>11.98</v>
      </c>
      <c r="I711" s="208"/>
      <c r="J711" s="209">
        <f>ROUND(I711*H711,2)</f>
        <v>0</v>
      </c>
      <c r="K711" s="205" t="s">
        <v>160</v>
      </c>
      <c r="L711" s="46"/>
      <c r="M711" s="210" t="s">
        <v>19</v>
      </c>
      <c r="N711" s="211" t="s">
        <v>44</v>
      </c>
      <c r="O711" s="86"/>
      <c r="P711" s="212">
        <f>O711*H711</f>
        <v>0</v>
      </c>
      <c r="Q711" s="212">
        <v>0.01352</v>
      </c>
      <c r="R711" s="212">
        <f>Q711*H711</f>
        <v>0.16196960000000002</v>
      </c>
      <c r="S711" s="212">
        <v>0</v>
      </c>
      <c r="T711" s="213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4" t="s">
        <v>154</v>
      </c>
      <c r="AT711" s="214" t="s">
        <v>150</v>
      </c>
      <c r="AU711" s="214" t="s">
        <v>83</v>
      </c>
      <c r="AY711" s="19" t="s">
        <v>148</v>
      </c>
      <c r="BE711" s="215">
        <f>IF(N711="základní",J711,0)</f>
        <v>0</v>
      </c>
      <c r="BF711" s="215">
        <f>IF(N711="snížená",J711,0)</f>
        <v>0</v>
      </c>
      <c r="BG711" s="215">
        <f>IF(N711="zákl. přenesená",J711,0)</f>
        <v>0</v>
      </c>
      <c r="BH711" s="215">
        <f>IF(N711="sníž. přenesená",J711,0)</f>
        <v>0</v>
      </c>
      <c r="BI711" s="215">
        <f>IF(N711="nulová",J711,0)</f>
        <v>0</v>
      </c>
      <c r="BJ711" s="19" t="s">
        <v>81</v>
      </c>
      <c r="BK711" s="215">
        <f>ROUND(I711*H711,2)</f>
        <v>0</v>
      </c>
      <c r="BL711" s="19" t="s">
        <v>154</v>
      </c>
      <c r="BM711" s="214" t="s">
        <v>937</v>
      </c>
    </row>
    <row r="712" spans="1:47" s="2" customFormat="1" ht="12">
      <c r="A712" s="40"/>
      <c r="B712" s="41"/>
      <c r="C712" s="42"/>
      <c r="D712" s="216" t="s">
        <v>156</v>
      </c>
      <c r="E712" s="42"/>
      <c r="F712" s="217" t="s">
        <v>938</v>
      </c>
      <c r="G712" s="42"/>
      <c r="H712" s="42"/>
      <c r="I712" s="218"/>
      <c r="J712" s="42"/>
      <c r="K712" s="42"/>
      <c r="L712" s="46"/>
      <c r="M712" s="219"/>
      <c r="N712" s="220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156</v>
      </c>
      <c r="AU712" s="19" t="s">
        <v>83</v>
      </c>
    </row>
    <row r="713" spans="1:51" s="13" customFormat="1" ht="12">
      <c r="A713" s="13"/>
      <c r="B713" s="221"/>
      <c r="C713" s="222"/>
      <c r="D713" s="216" t="s">
        <v>163</v>
      </c>
      <c r="E713" s="223" t="s">
        <v>19</v>
      </c>
      <c r="F713" s="224" t="s">
        <v>914</v>
      </c>
      <c r="G713" s="222"/>
      <c r="H713" s="223" t="s">
        <v>19</v>
      </c>
      <c r="I713" s="225"/>
      <c r="J713" s="222"/>
      <c r="K713" s="222"/>
      <c r="L713" s="226"/>
      <c r="M713" s="227"/>
      <c r="N713" s="228"/>
      <c r="O713" s="228"/>
      <c r="P713" s="228"/>
      <c r="Q713" s="228"/>
      <c r="R713" s="228"/>
      <c r="S713" s="228"/>
      <c r="T713" s="22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0" t="s">
        <v>163</v>
      </c>
      <c r="AU713" s="230" t="s">
        <v>83</v>
      </c>
      <c r="AV713" s="13" t="s">
        <v>81</v>
      </c>
      <c r="AW713" s="13" t="s">
        <v>34</v>
      </c>
      <c r="AX713" s="13" t="s">
        <v>73</v>
      </c>
      <c r="AY713" s="230" t="s">
        <v>148</v>
      </c>
    </row>
    <row r="714" spans="1:51" s="14" customFormat="1" ht="12">
      <c r="A714" s="14"/>
      <c r="B714" s="231"/>
      <c r="C714" s="232"/>
      <c r="D714" s="216" t="s">
        <v>163</v>
      </c>
      <c r="E714" s="233" t="s">
        <v>19</v>
      </c>
      <c r="F714" s="234" t="s">
        <v>939</v>
      </c>
      <c r="G714" s="232"/>
      <c r="H714" s="235">
        <v>2.73</v>
      </c>
      <c r="I714" s="236"/>
      <c r="J714" s="232"/>
      <c r="K714" s="232"/>
      <c r="L714" s="237"/>
      <c r="M714" s="238"/>
      <c r="N714" s="239"/>
      <c r="O714" s="239"/>
      <c r="P714" s="239"/>
      <c r="Q714" s="239"/>
      <c r="R714" s="239"/>
      <c r="S714" s="239"/>
      <c r="T714" s="240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1" t="s">
        <v>163</v>
      </c>
      <c r="AU714" s="241" t="s">
        <v>83</v>
      </c>
      <c r="AV714" s="14" t="s">
        <v>83</v>
      </c>
      <c r="AW714" s="14" t="s">
        <v>34</v>
      </c>
      <c r="AX714" s="14" t="s">
        <v>73</v>
      </c>
      <c r="AY714" s="241" t="s">
        <v>148</v>
      </c>
    </row>
    <row r="715" spans="1:51" s="14" customFormat="1" ht="12">
      <c r="A715" s="14"/>
      <c r="B715" s="231"/>
      <c r="C715" s="232"/>
      <c r="D715" s="216" t="s">
        <v>163</v>
      </c>
      <c r="E715" s="233" t="s">
        <v>19</v>
      </c>
      <c r="F715" s="234" t="s">
        <v>940</v>
      </c>
      <c r="G715" s="232"/>
      <c r="H715" s="235">
        <v>2.25</v>
      </c>
      <c r="I715" s="236"/>
      <c r="J715" s="232"/>
      <c r="K715" s="232"/>
      <c r="L715" s="237"/>
      <c r="M715" s="238"/>
      <c r="N715" s="239"/>
      <c r="O715" s="239"/>
      <c r="P715" s="239"/>
      <c r="Q715" s="239"/>
      <c r="R715" s="239"/>
      <c r="S715" s="239"/>
      <c r="T715" s="24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1" t="s">
        <v>163</v>
      </c>
      <c r="AU715" s="241" t="s">
        <v>83</v>
      </c>
      <c r="AV715" s="14" t="s">
        <v>83</v>
      </c>
      <c r="AW715" s="14" t="s">
        <v>34</v>
      </c>
      <c r="AX715" s="14" t="s">
        <v>73</v>
      </c>
      <c r="AY715" s="241" t="s">
        <v>148</v>
      </c>
    </row>
    <row r="716" spans="1:51" s="14" customFormat="1" ht="12">
      <c r="A716" s="14"/>
      <c r="B716" s="231"/>
      <c r="C716" s="232"/>
      <c r="D716" s="216" t="s">
        <v>163</v>
      </c>
      <c r="E716" s="233" t="s">
        <v>19</v>
      </c>
      <c r="F716" s="234" t="s">
        <v>941</v>
      </c>
      <c r="G716" s="232"/>
      <c r="H716" s="235">
        <v>7</v>
      </c>
      <c r="I716" s="236"/>
      <c r="J716" s="232"/>
      <c r="K716" s="232"/>
      <c r="L716" s="237"/>
      <c r="M716" s="238"/>
      <c r="N716" s="239"/>
      <c r="O716" s="239"/>
      <c r="P716" s="239"/>
      <c r="Q716" s="239"/>
      <c r="R716" s="239"/>
      <c r="S716" s="239"/>
      <c r="T716" s="240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1" t="s">
        <v>163</v>
      </c>
      <c r="AU716" s="241" t="s">
        <v>83</v>
      </c>
      <c r="AV716" s="14" t="s">
        <v>83</v>
      </c>
      <c r="AW716" s="14" t="s">
        <v>34</v>
      </c>
      <c r="AX716" s="14" t="s">
        <v>73</v>
      </c>
      <c r="AY716" s="241" t="s">
        <v>148</v>
      </c>
    </row>
    <row r="717" spans="1:51" s="16" customFormat="1" ht="12">
      <c r="A717" s="16"/>
      <c r="B717" s="253"/>
      <c r="C717" s="254"/>
      <c r="D717" s="216" t="s">
        <v>163</v>
      </c>
      <c r="E717" s="255" t="s">
        <v>19</v>
      </c>
      <c r="F717" s="256" t="s">
        <v>174</v>
      </c>
      <c r="G717" s="254"/>
      <c r="H717" s="257">
        <v>11.98</v>
      </c>
      <c r="I717" s="258"/>
      <c r="J717" s="254"/>
      <c r="K717" s="254"/>
      <c r="L717" s="259"/>
      <c r="M717" s="260"/>
      <c r="N717" s="261"/>
      <c r="O717" s="261"/>
      <c r="P717" s="261"/>
      <c r="Q717" s="261"/>
      <c r="R717" s="261"/>
      <c r="S717" s="261"/>
      <c r="T717" s="262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T717" s="263" t="s">
        <v>163</v>
      </c>
      <c r="AU717" s="263" t="s">
        <v>83</v>
      </c>
      <c r="AV717" s="16" t="s">
        <v>154</v>
      </c>
      <c r="AW717" s="16" t="s">
        <v>34</v>
      </c>
      <c r="AX717" s="16" t="s">
        <v>81</v>
      </c>
      <c r="AY717" s="263" t="s">
        <v>148</v>
      </c>
    </row>
    <row r="718" spans="1:65" s="2" customFormat="1" ht="16.5" customHeight="1">
      <c r="A718" s="40"/>
      <c r="B718" s="41"/>
      <c r="C718" s="203" t="s">
        <v>942</v>
      </c>
      <c r="D718" s="203" t="s">
        <v>150</v>
      </c>
      <c r="E718" s="204" t="s">
        <v>943</v>
      </c>
      <c r="F718" s="205" t="s">
        <v>944</v>
      </c>
      <c r="G718" s="206" t="s">
        <v>239</v>
      </c>
      <c r="H718" s="207">
        <v>11.98</v>
      </c>
      <c r="I718" s="208"/>
      <c r="J718" s="209">
        <f>ROUND(I718*H718,2)</f>
        <v>0</v>
      </c>
      <c r="K718" s="205" t="s">
        <v>160</v>
      </c>
      <c r="L718" s="46"/>
      <c r="M718" s="210" t="s">
        <v>19</v>
      </c>
      <c r="N718" s="211" t="s">
        <v>44</v>
      </c>
      <c r="O718" s="86"/>
      <c r="P718" s="212">
        <f>O718*H718</f>
        <v>0</v>
      </c>
      <c r="Q718" s="212">
        <v>0</v>
      </c>
      <c r="R718" s="212">
        <f>Q718*H718</f>
        <v>0</v>
      </c>
      <c r="S718" s="212">
        <v>0</v>
      </c>
      <c r="T718" s="213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14" t="s">
        <v>154</v>
      </c>
      <c r="AT718" s="214" t="s">
        <v>150</v>
      </c>
      <c r="AU718" s="214" t="s">
        <v>83</v>
      </c>
      <c r="AY718" s="19" t="s">
        <v>148</v>
      </c>
      <c r="BE718" s="215">
        <f>IF(N718="základní",J718,0)</f>
        <v>0</v>
      </c>
      <c r="BF718" s="215">
        <f>IF(N718="snížená",J718,0)</f>
        <v>0</v>
      </c>
      <c r="BG718" s="215">
        <f>IF(N718="zákl. přenesená",J718,0)</f>
        <v>0</v>
      </c>
      <c r="BH718" s="215">
        <f>IF(N718="sníž. přenesená",J718,0)</f>
        <v>0</v>
      </c>
      <c r="BI718" s="215">
        <f>IF(N718="nulová",J718,0)</f>
        <v>0</v>
      </c>
      <c r="BJ718" s="19" t="s">
        <v>81</v>
      </c>
      <c r="BK718" s="215">
        <f>ROUND(I718*H718,2)</f>
        <v>0</v>
      </c>
      <c r="BL718" s="19" t="s">
        <v>154</v>
      </c>
      <c r="BM718" s="214" t="s">
        <v>945</v>
      </c>
    </row>
    <row r="719" spans="1:47" s="2" customFormat="1" ht="12">
      <c r="A719" s="40"/>
      <c r="B719" s="41"/>
      <c r="C719" s="42"/>
      <c r="D719" s="216" t="s">
        <v>156</v>
      </c>
      <c r="E719" s="42"/>
      <c r="F719" s="217" t="s">
        <v>946</v>
      </c>
      <c r="G719" s="42"/>
      <c r="H719" s="42"/>
      <c r="I719" s="218"/>
      <c r="J719" s="42"/>
      <c r="K719" s="42"/>
      <c r="L719" s="46"/>
      <c r="M719" s="219"/>
      <c r="N719" s="220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156</v>
      </c>
      <c r="AU719" s="19" t="s">
        <v>83</v>
      </c>
    </row>
    <row r="720" spans="1:65" s="2" customFormat="1" ht="16.5" customHeight="1">
      <c r="A720" s="40"/>
      <c r="B720" s="41"/>
      <c r="C720" s="203" t="s">
        <v>947</v>
      </c>
      <c r="D720" s="203" t="s">
        <v>150</v>
      </c>
      <c r="E720" s="204" t="s">
        <v>948</v>
      </c>
      <c r="F720" s="205" t="s">
        <v>949</v>
      </c>
      <c r="G720" s="206" t="s">
        <v>586</v>
      </c>
      <c r="H720" s="207">
        <v>7</v>
      </c>
      <c r="I720" s="208"/>
      <c r="J720" s="209">
        <f>ROUND(I720*H720,2)</f>
        <v>0</v>
      </c>
      <c r="K720" s="205" t="s">
        <v>160</v>
      </c>
      <c r="L720" s="46"/>
      <c r="M720" s="210" t="s">
        <v>19</v>
      </c>
      <c r="N720" s="211" t="s">
        <v>44</v>
      </c>
      <c r="O720" s="86"/>
      <c r="P720" s="212">
        <f>O720*H720</f>
        <v>0</v>
      </c>
      <c r="Q720" s="212">
        <v>0.00257</v>
      </c>
      <c r="R720" s="212">
        <f>Q720*H720</f>
        <v>0.01799</v>
      </c>
      <c r="S720" s="212">
        <v>0</v>
      </c>
      <c r="T720" s="213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14" t="s">
        <v>154</v>
      </c>
      <c r="AT720" s="214" t="s">
        <v>150</v>
      </c>
      <c r="AU720" s="214" t="s">
        <v>83</v>
      </c>
      <c r="AY720" s="19" t="s">
        <v>148</v>
      </c>
      <c r="BE720" s="215">
        <f>IF(N720="základní",J720,0)</f>
        <v>0</v>
      </c>
      <c r="BF720" s="215">
        <f>IF(N720="snížená",J720,0)</f>
        <v>0</v>
      </c>
      <c r="BG720" s="215">
        <f>IF(N720="zákl. přenesená",J720,0)</f>
        <v>0</v>
      </c>
      <c r="BH720" s="215">
        <f>IF(N720="sníž. přenesená",J720,0)</f>
        <v>0</v>
      </c>
      <c r="BI720" s="215">
        <f>IF(N720="nulová",J720,0)</f>
        <v>0</v>
      </c>
      <c r="BJ720" s="19" t="s">
        <v>81</v>
      </c>
      <c r="BK720" s="215">
        <f>ROUND(I720*H720,2)</f>
        <v>0</v>
      </c>
      <c r="BL720" s="19" t="s">
        <v>154</v>
      </c>
      <c r="BM720" s="214" t="s">
        <v>950</v>
      </c>
    </row>
    <row r="721" spans="1:47" s="2" customFormat="1" ht="12">
      <c r="A721" s="40"/>
      <c r="B721" s="41"/>
      <c r="C721" s="42"/>
      <c r="D721" s="216" t="s">
        <v>156</v>
      </c>
      <c r="E721" s="42"/>
      <c r="F721" s="217" t="s">
        <v>951</v>
      </c>
      <c r="G721" s="42"/>
      <c r="H721" s="42"/>
      <c r="I721" s="218"/>
      <c r="J721" s="42"/>
      <c r="K721" s="42"/>
      <c r="L721" s="46"/>
      <c r="M721" s="219"/>
      <c r="N721" s="220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156</v>
      </c>
      <c r="AU721" s="19" t="s">
        <v>83</v>
      </c>
    </row>
    <row r="722" spans="1:51" s="13" customFormat="1" ht="12">
      <c r="A722" s="13"/>
      <c r="B722" s="221"/>
      <c r="C722" s="222"/>
      <c r="D722" s="216" t="s">
        <v>163</v>
      </c>
      <c r="E722" s="223" t="s">
        <v>19</v>
      </c>
      <c r="F722" s="224" t="s">
        <v>914</v>
      </c>
      <c r="G722" s="222"/>
      <c r="H722" s="223" t="s">
        <v>19</v>
      </c>
      <c r="I722" s="225"/>
      <c r="J722" s="222"/>
      <c r="K722" s="222"/>
      <c r="L722" s="226"/>
      <c r="M722" s="227"/>
      <c r="N722" s="228"/>
      <c r="O722" s="228"/>
      <c r="P722" s="228"/>
      <c r="Q722" s="228"/>
      <c r="R722" s="228"/>
      <c r="S722" s="228"/>
      <c r="T722" s="229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0" t="s">
        <v>163</v>
      </c>
      <c r="AU722" s="230" t="s">
        <v>83</v>
      </c>
      <c r="AV722" s="13" t="s">
        <v>81</v>
      </c>
      <c r="AW722" s="13" t="s">
        <v>34</v>
      </c>
      <c r="AX722" s="13" t="s">
        <v>73</v>
      </c>
      <c r="AY722" s="230" t="s">
        <v>148</v>
      </c>
    </row>
    <row r="723" spans="1:51" s="14" customFormat="1" ht="12">
      <c r="A723" s="14"/>
      <c r="B723" s="231"/>
      <c r="C723" s="232"/>
      <c r="D723" s="216" t="s">
        <v>163</v>
      </c>
      <c r="E723" s="233" t="s">
        <v>19</v>
      </c>
      <c r="F723" s="234" t="s">
        <v>952</v>
      </c>
      <c r="G723" s="232"/>
      <c r="H723" s="235">
        <v>7</v>
      </c>
      <c r="I723" s="236"/>
      <c r="J723" s="232"/>
      <c r="K723" s="232"/>
      <c r="L723" s="237"/>
      <c r="M723" s="238"/>
      <c r="N723" s="239"/>
      <c r="O723" s="239"/>
      <c r="P723" s="239"/>
      <c r="Q723" s="239"/>
      <c r="R723" s="239"/>
      <c r="S723" s="239"/>
      <c r="T723" s="240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1" t="s">
        <v>163</v>
      </c>
      <c r="AU723" s="241" t="s">
        <v>83</v>
      </c>
      <c r="AV723" s="14" t="s">
        <v>83</v>
      </c>
      <c r="AW723" s="14" t="s">
        <v>34</v>
      </c>
      <c r="AX723" s="14" t="s">
        <v>81</v>
      </c>
      <c r="AY723" s="241" t="s">
        <v>148</v>
      </c>
    </row>
    <row r="724" spans="1:65" s="2" customFormat="1" ht="16.5" customHeight="1">
      <c r="A724" s="40"/>
      <c r="B724" s="41"/>
      <c r="C724" s="203" t="s">
        <v>953</v>
      </c>
      <c r="D724" s="203" t="s">
        <v>150</v>
      </c>
      <c r="E724" s="204" t="s">
        <v>910</v>
      </c>
      <c r="F724" s="205" t="s">
        <v>911</v>
      </c>
      <c r="G724" s="206" t="s">
        <v>239</v>
      </c>
      <c r="H724" s="207">
        <v>25.6</v>
      </c>
      <c r="I724" s="208"/>
      <c r="J724" s="209">
        <f>ROUND(I724*H724,2)</f>
        <v>0</v>
      </c>
      <c r="K724" s="205" t="s">
        <v>160</v>
      </c>
      <c r="L724" s="46"/>
      <c r="M724" s="210" t="s">
        <v>19</v>
      </c>
      <c r="N724" s="211" t="s">
        <v>44</v>
      </c>
      <c r="O724" s="86"/>
      <c r="P724" s="212">
        <f>O724*H724</f>
        <v>0</v>
      </c>
      <c r="Q724" s="212">
        <v>0</v>
      </c>
      <c r="R724" s="212">
        <f>Q724*H724</f>
        <v>0</v>
      </c>
      <c r="S724" s="212">
        <v>0</v>
      </c>
      <c r="T724" s="213">
        <f>S724*H724</f>
        <v>0</v>
      </c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R724" s="214" t="s">
        <v>154</v>
      </c>
      <c r="AT724" s="214" t="s">
        <v>150</v>
      </c>
      <c r="AU724" s="214" t="s">
        <v>83</v>
      </c>
      <c r="AY724" s="19" t="s">
        <v>148</v>
      </c>
      <c r="BE724" s="215">
        <f>IF(N724="základní",J724,0)</f>
        <v>0</v>
      </c>
      <c r="BF724" s="215">
        <f>IF(N724="snížená",J724,0)</f>
        <v>0</v>
      </c>
      <c r="BG724" s="215">
        <f>IF(N724="zákl. přenesená",J724,0)</f>
        <v>0</v>
      </c>
      <c r="BH724" s="215">
        <f>IF(N724="sníž. přenesená",J724,0)</f>
        <v>0</v>
      </c>
      <c r="BI724" s="215">
        <f>IF(N724="nulová",J724,0)</f>
        <v>0</v>
      </c>
      <c r="BJ724" s="19" t="s">
        <v>81</v>
      </c>
      <c r="BK724" s="215">
        <f>ROUND(I724*H724,2)</f>
        <v>0</v>
      </c>
      <c r="BL724" s="19" t="s">
        <v>154</v>
      </c>
      <c r="BM724" s="214" t="s">
        <v>954</v>
      </c>
    </row>
    <row r="725" spans="1:47" s="2" customFormat="1" ht="12">
      <c r="A725" s="40"/>
      <c r="B725" s="41"/>
      <c r="C725" s="42"/>
      <c r="D725" s="216" t="s">
        <v>156</v>
      </c>
      <c r="E725" s="42"/>
      <c r="F725" s="217" t="s">
        <v>913</v>
      </c>
      <c r="G725" s="42"/>
      <c r="H725" s="42"/>
      <c r="I725" s="218"/>
      <c r="J725" s="42"/>
      <c r="K725" s="42"/>
      <c r="L725" s="46"/>
      <c r="M725" s="219"/>
      <c r="N725" s="220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156</v>
      </c>
      <c r="AU725" s="19" t="s">
        <v>83</v>
      </c>
    </row>
    <row r="726" spans="1:51" s="13" customFormat="1" ht="12">
      <c r="A726" s="13"/>
      <c r="B726" s="221"/>
      <c r="C726" s="222"/>
      <c r="D726" s="216" t="s">
        <v>163</v>
      </c>
      <c r="E726" s="223" t="s">
        <v>19</v>
      </c>
      <c r="F726" s="224" t="s">
        <v>955</v>
      </c>
      <c r="G726" s="222"/>
      <c r="H726" s="223" t="s">
        <v>19</v>
      </c>
      <c r="I726" s="225"/>
      <c r="J726" s="222"/>
      <c r="K726" s="222"/>
      <c r="L726" s="226"/>
      <c r="M726" s="227"/>
      <c r="N726" s="228"/>
      <c r="O726" s="228"/>
      <c r="P726" s="228"/>
      <c r="Q726" s="228"/>
      <c r="R726" s="228"/>
      <c r="S726" s="228"/>
      <c r="T726" s="229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0" t="s">
        <v>163</v>
      </c>
      <c r="AU726" s="230" t="s">
        <v>83</v>
      </c>
      <c r="AV726" s="13" t="s">
        <v>81</v>
      </c>
      <c r="AW726" s="13" t="s">
        <v>34</v>
      </c>
      <c r="AX726" s="13" t="s">
        <v>73</v>
      </c>
      <c r="AY726" s="230" t="s">
        <v>148</v>
      </c>
    </row>
    <row r="727" spans="1:51" s="14" customFormat="1" ht="12">
      <c r="A727" s="14"/>
      <c r="B727" s="231"/>
      <c r="C727" s="232"/>
      <c r="D727" s="216" t="s">
        <v>163</v>
      </c>
      <c r="E727" s="233" t="s">
        <v>19</v>
      </c>
      <c r="F727" s="234" t="s">
        <v>956</v>
      </c>
      <c r="G727" s="232"/>
      <c r="H727" s="235">
        <v>17.14</v>
      </c>
      <c r="I727" s="236"/>
      <c r="J727" s="232"/>
      <c r="K727" s="232"/>
      <c r="L727" s="237"/>
      <c r="M727" s="238"/>
      <c r="N727" s="239"/>
      <c r="O727" s="239"/>
      <c r="P727" s="239"/>
      <c r="Q727" s="239"/>
      <c r="R727" s="239"/>
      <c r="S727" s="239"/>
      <c r="T727" s="240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1" t="s">
        <v>163</v>
      </c>
      <c r="AU727" s="241" t="s">
        <v>83</v>
      </c>
      <c r="AV727" s="14" t="s">
        <v>83</v>
      </c>
      <c r="AW727" s="14" t="s">
        <v>34</v>
      </c>
      <c r="AX727" s="14" t="s">
        <v>73</v>
      </c>
      <c r="AY727" s="241" t="s">
        <v>148</v>
      </c>
    </row>
    <row r="728" spans="1:51" s="14" customFormat="1" ht="12">
      <c r="A728" s="14"/>
      <c r="B728" s="231"/>
      <c r="C728" s="232"/>
      <c r="D728" s="216" t="s">
        <v>163</v>
      </c>
      <c r="E728" s="233" t="s">
        <v>19</v>
      </c>
      <c r="F728" s="234" t="s">
        <v>957</v>
      </c>
      <c r="G728" s="232"/>
      <c r="H728" s="235">
        <v>2.58</v>
      </c>
      <c r="I728" s="236"/>
      <c r="J728" s="232"/>
      <c r="K728" s="232"/>
      <c r="L728" s="237"/>
      <c r="M728" s="238"/>
      <c r="N728" s="239"/>
      <c r="O728" s="239"/>
      <c r="P728" s="239"/>
      <c r="Q728" s="239"/>
      <c r="R728" s="239"/>
      <c r="S728" s="239"/>
      <c r="T728" s="240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41" t="s">
        <v>163</v>
      </c>
      <c r="AU728" s="241" t="s">
        <v>83</v>
      </c>
      <c r="AV728" s="14" t="s">
        <v>83</v>
      </c>
      <c r="AW728" s="14" t="s">
        <v>34</v>
      </c>
      <c r="AX728" s="14" t="s">
        <v>73</v>
      </c>
      <c r="AY728" s="241" t="s">
        <v>148</v>
      </c>
    </row>
    <row r="729" spans="1:51" s="14" customFormat="1" ht="12">
      <c r="A729" s="14"/>
      <c r="B729" s="231"/>
      <c r="C729" s="232"/>
      <c r="D729" s="216" t="s">
        <v>163</v>
      </c>
      <c r="E729" s="233" t="s">
        <v>19</v>
      </c>
      <c r="F729" s="234" t="s">
        <v>958</v>
      </c>
      <c r="G729" s="232"/>
      <c r="H729" s="235">
        <v>2.94</v>
      </c>
      <c r="I729" s="236"/>
      <c r="J729" s="232"/>
      <c r="K729" s="232"/>
      <c r="L729" s="237"/>
      <c r="M729" s="238"/>
      <c r="N729" s="239"/>
      <c r="O729" s="239"/>
      <c r="P729" s="239"/>
      <c r="Q729" s="239"/>
      <c r="R729" s="239"/>
      <c r="S729" s="239"/>
      <c r="T729" s="240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1" t="s">
        <v>163</v>
      </c>
      <c r="AU729" s="241" t="s">
        <v>83</v>
      </c>
      <c r="AV729" s="14" t="s">
        <v>83</v>
      </c>
      <c r="AW729" s="14" t="s">
        <v>34</v>
      </c>
      <c r="AX729" s="14" t="s">
        <v>73</v>
      </c>
      <c r="AY729" s="241" t="s">
        <v>148</v>
      </c>
    </row>
    <row r="730" spans="1:51" s="14" customFormat="1" ht="12">
      <c r="A730" s="14"/>
      <c r="B730" s="231"/>
      <c r="C730" s="232"/>
      <c r="D730" s="216" t="s">
        <v>163</v>
      </c>
      <c r="E730" s="233" t="s">
        <v>19</v>
      </c>
      <c r="F730" s="234" t="s">
        <v>959</v>
      </c>
      <c r="G730" s="232"/>
      <c r="H730" s="235">
        <v>2.94</v>
      </c>
      <c r="I730" s="236"/>
      <c r="J730" s="232"/>
      <c r="K730" s="232"/>
      <c r="L730" s="237"/>
      <c r="M730" s="238"/>
      <c r="N730" s="239"/>
      <c r="O730" s="239"/>
      <c r="P730" s="239"/>
      <c r="Q730" s="239"/>
      <c r="R730" s="239"/>
      <c r="S730" s="239"/>
      <c r="T730" s="240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1" t="s">
        <v>163</v>
      </c>
      <c r="AU730" s="241" t="s">
        <v>83</v>
      </c>
      <c r="AV730" s="14" t="s">
        <v>83</v>
      </c>
      <c r="AW730" s="14" t="s">
        <v>34</v>
      </c>
      <c r="AX730" s="14" t="s">
        <v>73</v>
      </c>
      <c r="AY730" s="241" t="s">
        <v>148</v>
      </c>
    </row>
    <row r="731" spans="1:51" s="16" customFormat="1" ht="12">
      <c r="A731" s="16"/>
      <c r="B731" s="253"/>
      <c r="C731" s="254"/>
      <c r="D731" s="216" t="s">
        <v>163</v>
      </c>
      <c r="E731" s="255" t="s">
        <v>19</v>
      </c>
      <c r="F731" s="256" t="s">
        <v>174</v>
      </c>
      <c r="G731" s="254"/>
      <c r="H731" s="257">
        <v>25.6</v>
      </c>
      <c r="I731" s="258"/>
      <c r="J731" s="254"/>
      <c r="K731" s="254"/>
      <c r="L731" s="259"/>
      <c r="M731" s="260"/>
      <c r="N731" s="261"/>
      <c r="O731" s="261"/>
      <c r="P731" s="261"/>
      <c r="Q731" s="261"/>
      <c r="R731" s="261"/>
      <c r="S731" s="261"/>
      <c r="T731" s="262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T731" s="263" t="s">
        <v>163</v>
      </c>
      <c r="AU731" s="263" t="s">
        <v>83</v>
      </c>
      <c r="AV731" s="16" t="s">
        <v>154</v>
      </c>
      <c r="AW731" s="16" t="s">
        <v>34</v>
      </c>
      <c r="AX731" s="16" t="s">
        <v>81</v>
      </c>
      <c r="AY731" s="263" t="s">
        <v>148</v>
      </c>
    </row>
    <row r="732" spans="1:65" s="2" customFormat="1" ht="16.5" customHeight="1">
      <c r="A732" s="40"/>
      <c r="B732" s="41"/>
      <c r="C732" s="203" t="s">
        <v>960</v>
      </c>
      <c r="D732" s="203" t="s">
        <v>150</v>
      </c>
      <c r="E732" s="204" t="s">
        <v>961</v>
      </c>
      <c r="F732" s="205" t="s">
        <v>962</v>
      </c>
      <c r="G732" s="206" t="s">
        <v>239</v>
      </c>
      <c r="H732" s="207">
        <v>25.6</v>
      </c>
      <c r="I732" s="208"/>
      <c r="J732" s="209">
        <f>ROUND(I732*H732,2)</f>
        <v>0</v>
      </c>
      <c r="K732" s="205" t="s">
        <v>160</v>
      </c>
      <c r="L732" s="46"/>
      <c r="M732" s="210" t="s">
        <v>19</v>
      </c>
      <c r="N732" s="211" t="s">
        <v>44</v>
      </c>
      <c r="O732" s="86"/>
      <c r="P732" s="212">
        <f>O732*H732</f>
        <v>0</v>
      </c>
      <c r="Q732" s="212">
        <v>0.23</v>
      </c>
      <c r="R732" s="212">
        <f>Q732*H732</f>
        <v>5.888000000000001</v>
      </c>
      <c r="S732" s="212">
        <v>0</v>
      </c>
      <c r="T732" s="213">
        <f>S732*H732</f>
        <v>0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14" t="s">
        <v>154</v>
      </c>
      <c r="AT732" s="214" t="s">
        <v>150</v>
      </c>
      <c r="AU732" s="214" t="s">
        <v>83</v>
      </c>
      <c r="AY732" s="19" t="s">
        <v>148</v>
      </c>
      <c r="BE732" s="215">
        <f>IF(N732="základní",J732,0)</f>
        <v>0</v>
      </c>
      <c r="BF732" s="215">
        <f>IF(N732="snížená",J732,0)</f>
        <v>0</v>
      </c>
      <c r="BG732" s="215">
        <f>IF(N732="zákl. přenesená",J732,0)</f>
        <v>0</v>
      </c>
      <c r="BH732" s="215">
        <f>IF(N732="sníž. přenesená",J732,0)</f>
        <v>0</v>
      </c>
      <c r="BI732" s="215">
        <f>IF(N732="nulová",J732,0)</f>
        <v>0</v>
      </c>
      <c r="BJ732" s="19" t="s">
        <v>81</v>
      </c>
      <c r="BK732" s="215">
        <f>ROUND(I732*H732,2)</f>
        <v>0</v>
      </c>
      <c r="BL732" s="19" t="s">
        <v>154</v>
      </c>
      <c r="BM732" s="214" t="s">
        <v>963</v>
      </c>
    </row>
    <row r="733" spans="1:47" s="2" customFormat="1" ht="12">
      <c r="A733" s="40"/>
      <c r="B733" s="41"/>
      <c r="C733" s="42"/>
      <c r="D733" s="216" t="s">
        <v>156</v>
      </c>
      <c r="E733" s="42"/>
      <c r="F733" s="217" t="s">
        <v>964</v>
      </c>
      <c r="G733" s="42"/>
      <c r="H733" s="42"/>
      <c r="I733" s="218"/>
      <c r="J733" s="42"/>
      <c r="K733" s="42"/>
      <c r="L733" s="46"/>
      <c r="M733" s="219"/>
      <c r="N733" s="220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156</v>
      </c>
      <c r="AU733" s="19" t="s">
        <v>83</v>
      </c>
    </row>
    <row r="734" spans="1:51" s="13" customFormat="1" ht="12">
      <c r="A734" s="13"/>
      <c r="B734" s="221"/>
      <c r="C734" s="222"/>
      <c r="D734" s="216" t="s">
        <v>163</v>
      </c>
      <c r="E734" s="223" t="s">
        <v>19</v>
      </c>
      <c r="F734" s="224" t="s">
        <v>955</v>
      </c>
      <c r="G734" s="222"/>
      <c r="H734" s="223" t="s">
        <v>19</v>
      </c>
      <c r="I734" s="225"/>
      <c r="J734" s="222"/>
      <c r="K734" s="222"/>
      <c r="L734" s="226"/>
      <c r="M734" s="227"/>
      <c r="N734" s="228"/>
      <c r="O734" s="228"/>
      <c r="P734" s="228"/>
      <c r="Q734" s="228"/>
      <c r="R734" s="228"/>
      <c r="S734" s="228"/>
      <c r="T734" s="229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0" t="s">
        <v>163</v>
      </c>
      <c r="AU734" s="230" t="s">
        <v>83</v>
      </c>
      <c r="AV734" s="13" t="s">
        <v>81</v>
      </c>
      <c r="AW734" s="13" t="s">
        <v>34</v>
      </c>
      <c r="AX734" s="13" t="s">
        <v>73</v>
      </c>
      <c r="AY734" s="230" t="s">
        <v>148</v>
      </c>
    </row>
    <row r="735" spans="1:51" s="14" customFormat="1" ht="12">
      <c r="A735" s="14"/>
      <c r="B735" s="231"/>
      <c r="C735" s="232"/>
      <c r="D735" s="216" t="s">
        <v>163</v>
      </c>
      <c r="E735" s="233" t="s">
        <v>19</v>
      </c>
      <c r="F735" s="234" t="s">
        <v>965</v>
      </c>
      <c r="G735" s="232"/>
      <c r="H735" s="235">
        <v>25.6</v>
      </c>
      <c r="I735" s="236"/>
      <c r="J735" s="232"/>
      <c r="K735" s="232"/>
      <c r="L735" s="237"/>
      <c r="M735" s="238"/>
      <c r="N735" s="239"/>
      <c r="O735" s="239"/>
      <c r="P735" s="239"/>
      <c r="Q735" s="239"/>
      <c r="R735" s="239"/>
      <c r="S735" s="239"/>
      <c r="T735" s="240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1" t="s">
        <v>163</v>
      </c>
      <c r="AU735" s="241" t="s">
        <v>83</v>
      </c>
      <c r="AV735" s="14" t="s">
        <v>83</v>
      </c>
      <c r="AW735" s="14" t="s">
        <v>34</v>
      </c>
      <c r="AX735" s="14" t="s">
        <v>81</v>
      </c>
      <c r="AY735" s="241" t="s">
        <v>148</v>
      </c>
    </row>
    <row r="736" spans="1:65" s="2" customFormat="1" ht="16.5" customHeight="1">
      <c r="A736" s="40"/>
      <c r="B736" s="41"/>
      <c r="C736" s="203" t="s">
        <v>966</v>
      </c>
      <c r="D736" s="203" t="s">
        <v>150</v>
      </c>
      <c r="E736" s="204" t="s">
        <v>967</v>
      </c>
      <c r="F736" s="205" t="s">
        <v>968</v>
      </c>
      <c r="G736" s="206" t="s">
        <v>239</v>
      </c>
      <c r="H736" s="207">
        <v>25.6</v>
      </c>
      <c r="I736" s="208"/>
      <c r="J736" s="209">
        <f>ROUND(I736*H736,2)</f>
        <v>0</v>
      </c>
      <c r="K736" s="205" t="s">
        <v>160</v>
      </c>
      <c r="L736" s="46"/>
      <c r="M736" s="210" t="s">
        <v>19</v>
      </c>
      <c r="N736" s="211" t="s">
        <v>44</v>
      </c>
      <c r="O736" s="86"/>
      <c r="P736" s="212">
        <f>O736*H736</f>
        <v>0</v>
      </c>
      <c r="Q736" s="212">
        <v>0.36834</v>
      </c>
      <c r="R736" s="212">
        <f>Q736*H736</f>
        <v>9.429504</v>
      </c>
      <c r="S736" s="212">
        <v>0</v>
      </c>
      <c r="T736" s="213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14" t="s">
        <v>154</v>
      </c>
      <c r="AT736" s="214" t="s">
        <v>150</v>
      </c>
      <c r="AU736" s="214" t="s">
        <v>83</v>
      </c>
      <c r="AY736" s="19" t="s">
        <v>148</v>
      </c>
      <c r="BE736" s="215">
        <f>IF(N736="základní",J736,0)</f>
        <v>0</v>
      </c>
      <c r="BF736" s="215">
        <f>IF(N736="snížená",J736,0)</f>
        <v>0</v>
      </c>
      <c r="BG736" s="215">
        <f>IF(N736="zákl. přenesená",J736,0)</f>
        <v>0</v>
      </c>
      <c r="BH736" s="215">
        <f>IF(N736="sníž. přenesená",J736,0)</f>
        <v>0</v>
      </c>
      <c r="BI736" s="215">
        <f>IF(N736="nulová",J736,0)</f>
        <v>0</v>
      </c>
      <c r="BJ736" s="19" t="s">
        <v>81</v>
      </c>
      <c r="BK736" s="215">
        <f>ROUND(I736*H736,2)</f>
        <v>0</v>
      </c>
      <c r="BL736" s="19" t="s">
        <v>154</v>
      </c>
      <c r="BM736" s="214" t="s">
        <v>969</v>
      </c>
    </row>
    <row r="737" spans="1:47" s="2" customFormat="1" ht="12">
      <c r="A737" s="40"/>
      <c r="B737" s="41"/>
      <c r="C737" s="42"/>
      <c r="D737" s="216" t="s">
        <v>156</v>
      </c>
      <c r="E737" s="42"/>
      <c r="F737" s="217" t="s">
        <v>970</v>
      </c>
      <c r="G737" s="42"/>
      <c r="H737" s="42"/>
      <c r="I737" s="218"/>
      <c r="J737" s="42"/>
      <c r="K737" s="42"/>
      <c r="L737" s="46"/>
      <c r="M737" s="219"/>
      <c r="N737" s="220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156</v>
      </c>
      <c r="AU737" s="19" t="s">
        <v>83</v>
      </c>
    </row>
    <row r="738" spans="1:51" s="13" customFormat="1" ht="12">
      <c r="A738" s="13"/>
      <c r="B738" s="221"/>
      <c r="C738" s="222"/>
      <c r="D738" s="216" t="s">
        <v>163</v>
      </c>
      <c r="E738" s="223" t="s">
        <v>19</v>
      </c>
      <c r="F738" s="224" t="s">
        <v>955</v>
      </c>
      <c r="G738" s="222"/>
      <c r="H738" s="223" t="s">
        <v>19</v>
      </c>
      <c r="I738" s="225"/>
      <c r="J738" s="222"/>
      <c r="K738" s="222"/>
      <c r="L738" s="226"/>
      <c r="M738" s="227"/>
      <c r="N738" s="228"/>
      <c r="O738" s="228"/>
      <c r="P738" s="228"/>
      <c r="Q738" s="228"/>
      <c r="R738" s="228"/>
      <c r="S738" s="228"/>
      <c r="T738" s="229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0" t="s">
        <v>163</v>
      </c>
      <c r="AU738" s="230" t="s">
        <v>83</v>
      </c>
      <c r="AV738" s="13" t="s">
        <v>81</v>
      </c>
      <c r="AW738" s="13" t="s">
        <v>34</v>
      </c>
      <c r="AX738" s="13" t="s">
        <v>73</v>
      </c>
      <c r="AY738" s="230" t="s">
        <v>148</v>
      </c>
    </row>
    <row r="739" spans="1:51" s="14" customFormat="1" ht="12">
      <c r="A739" s="14"/>
      <c r="B739" s="231"/>
      <c r="C739" s="232"/>
      <c r="D739" s="216" t="s">
        <v>163</v>
      </c>
      <c r="E739" s="233" t="s">
        <v>19</v>
      </c>
      <c r="F739" s="234" t="s">
        <v>965</v>
      </c>
      <c r="G739" s="232"/>
      <c r="H739" s="235">
        <v>25.6</v>
      </c>
      <c r="I739" s="236"/>
      <c r="J739" s="232"/>
      <c r="K739" s="232"/>
      <c r="L739" s="237"/>
      <c r="M739" s="238"/>
      <c r="N739" s="239"/>
      <c r="O739" s="239"/>
      <c r="P739" s="239"/>
      <c r="Q739" s="239"/>
      <c r="R739" s="239"/>
      <c r="S739" s="239"/>
      <c r="T739" s="240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1" t="s">
        <v>163</v>
      </c>
      <c r="AU739" s="241" t="s">
        <v>83</v>
      </c>
      <c r="AV739" s="14" t="s">
        <v>83</v>
      </c>
      <c r="AW739" s="14" t="s">
        <v>34</v>
      </c>
      <c r="AX739" s="14" t="s">
        <v>81</v>
      </c>
      <c r="AY739" s="241" t="s">
        <v>148</v>
      </c>
    </row>
    <row r="740" spans="1:65" s="2" customFormat="1" ht="16.5" customHeight="1">
      <c r="A740" s="40"/>
      <c r="B740" s="41"/>
      <c r="C740" s="203" t="s">
        <v>971</v>
      </c>
      <c r="D740" s="203" t="s">
        <v>150</v>
      </c>
      <c r="E740" s="204" t="s">
        <v>972</v>
      </c>
      <c r="F740" s="205" t="s">
        <v>973</v>
      </c>
      <c r="G740" s="206" t="s">
        <v>239</v>
      </c>
      <c r="H740" s="207">
        <v>25.6</v>
      </c>
      <c r="I740" s="208"/>
      <c r="J740" s="209">
        <f>ROUND(I740*H740,2)</f>
        <v>0</v>
      </c>
      <c r="K740" s="205" t="s">
        <v>160</v>
      </c>
      <c r="L740" s="46"/>
      <c r="M740" s="210" t="s">
        <v>19</v>
      </c>
      <c r="N740" s="211" t="s">
        <v>44</v>
      </c>
      <c r="O740" s="86"/>
      <c r="P740" s="212">
        <f>O740*H740</f>
        <v>0</v>
      </c>
      <c r="Q740" s="212">
        <v>0.00047</v>
      </c>
      <c r="R740" s="212">
        <f>Q740*H740</f>
        <v>0.012032000000000001</v>
      </c>
      <c r="S740" s="212">
        <v>0</v>
      </c>
      <c r="T740" s="213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4" t="s">
        <v>154</v>
      </c>
      <c r="AT740" s="214" t="s">
        <v>150</v>
      </c>
      <c r="AU740" s="214" t="s">
        <v>83</v>
      </c>
      <c r="AY740" s="19" t="s">
        <v>148</v>
      </c>
      <c r="BE740" s="215">
        <f>IF(N740="základní",J740,0)</f>
        <v>0</v>
      </c>
      <c r="BF740" s="215">
        <f>IF(N740="snížená",J740,0)</f>
        <v>0</v>
      </c>
      <c r="BG740" s="215">
        <f>IF(N740="zákl. přenesená",J740,0)</f>
        <v>0</v>
      </c>
      <c r="BH740" s="215">
        <f>IF(N740="sníž. přenesená",J740,0)</f>
        <v>0</v>
      </c>
      <c r="BI740" s="215">
        <f>IF(N740="nulová",J740,0)</f>
        <v>0</v>
      </c>
      <c r="BJ740" s="19" t="s">
        <v>81</v>
      </c>
      <c r="BK740" s="215">
        <f>ROUND(I740*H740,2)</f>
        <v>0</v>
      </c>
      <c r="BL740" s="19" t="s">
        <v>154</v>
      </c>
      <c r="BM740" s="214" t="s">
        <v>974</v>
      </c>
    </row>
    <row r="741" spans="1:47" s="2" customFormat="1" ht="12">
      <c r="A741" s="40"/>
      <c r="B741" s="41"/>
      <c r="C741" s="42"/>
      <c r="D741" s="216" t="s">
        <v>156</v>
      </c>
      <c r="E741" s="42"/>
      <c r="F741" s="217" t="s">
        <v>975</v>
      </c>
      <c r="G741" s="42"/>
      <c r="H741" s="42"/>
      <c r="I741" s="218"/>
      <c r="J741" s="42"/>
      <c r="K741" s="42"/>
      <c r="L741" s="46"/>
      <c r="M741" s="219"/>
      <c r="N741" s="220"/>
      <c r="O741" s="86"/>
      <c r="P741" s="86"/>
      <c r="Q741" s="86"/>
      <c r="R741" s="86"/>
      <c r="S741" s="86"/>
      <c r="T741" s="87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T741" s="19" t="s">
        <v>156</v>
      </c>
      <c r="AU741" s="19" t="s">
        <v>83</v>
      </c>
    </row>
    <row r="742" spans="1:51" s="13" customFormat="1" ht="12">
      <c r="A742" s="13"/>
      <c r="B742" s="221"/>
      <c r="C742" s="222"/>
      <c r="D742" s="216" t="s">
        <v>163</v>
      </c>
      <c r="E742" s="223" t="s">
        <v>19</v>
      </c>
      <c r="F742" s="224" t="s">
        <v>955</v>
      </c>
      <c r="G742" s="222"/>
      <c r="H742" s="223" t="s">
        <v>19</v>
      </c>
      <c r="I742" s="225"/>
      <c r="J742" s="222"/>
      <c r="K742" s="222"/>
      <c r="L742" s="226"/>
      <c r="M742" s="227"/>
      <c r="N742" s="228"/>
      <c r="O742" s="228"/>
      <c r="P742" s="228"/>
      <c r="Q742" s="228"/>
      <c r="R742" s="228"/>
      <c r="S742" s="228"/>
      <c r="T742" s="229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0" t="s">
        <v>163</v>
      </c>
      <c r="AU742" s="230" t="s">
        <v>83</v>
      </c>
      <c r="AV742" s="13" t="s">
        <v>81</v>
      </c>
      <c r="AW742" s="13" t="s">
        <v>34</v>
      </c>
      <c r="AX742" s="13" t="s">
        <v>73</v>
      </c>
      <c r="AY742" s="230" t="s">
        <v>148</v>
      </c>
    </row>
    <row r="743" spans="1:51" s="14" customFormat="1" ht="12">
      <c r="A743" s="14"/>
      <c r="B743" s="231"/>
      <c r="C743" s="232"/>
      <c r="D743" s="216" t="s">
        <v>163</v>
      </c>
      <c r="E743" s="233" t="s">
        <v>19</v>
      </c>
      <c r="F743" s="234" t="s">
        <v>965</v>
      </c>
      <c r="G743" s="232"/>
      <c r="H743" s="235">
        <v>25.6</v>
      </c>
      <c r="I743" s="236"/>
      <c r="J743" s="232"/>
      <c r="K743" s="232"/>
      <c r="L743" s="237"/>
      <c r="M743" s="238"/>
      <c r="N743" s="239"/>
      <c r="O743" s="239"/>
      <c r="P743" s="239"/>
      <c r="Q743" s="239"/>
      <c r="R743" s="239"/>
      <c r="S743" s="239"/>
      <c r="T743" s="240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1" t="s">
        <v>163</v>
      </c>
      <c r="AU743" s="241" t="s">
        <v>83</v>
      </c>
      <c r="AV743" s="14" t="s">
        <v>83</v>
      </c>
      <c r="AW743" s="14" t="s">
        <v>34</v>
      </c>
      <c r="AX743" s="14" t="s">
        <v>81</v>
      </c>
      <c r="AY743" s="241" t="s">
        <v>148</v>
      </c>
    </row>
    <row r="744" spans="1:65" s="2" customFormat="1" ht="16.5" customHeight="1">
      <c r="A744" s="40"/>
      <c r="B744" s="41"/>
      <c r="C744" s="203" t="s">
        <v>976</v>
      </c>
      <c r="D744" s="203" t="s">
        <v>150</v>
      </c>
      <c r="E744" s="204" t="s">
        <v>977</v>
      </c>
      <c r="F744" s="205" t="s">
        <v>978</v>
      </c>
      <c r="G744" s="206" t="s">
        <v>239</v>
      </c>
      <c r="H744" s="207">
        <v>25.6</v>
      </c>
      <c r="I744" s="208"/>
      <c r="J744" s="209">
        <f>ROUND(I744*H744,2)</f>
        <v>0</v>
      </c>
      <c r="K744" s="205" t="s">
        <v>19</v>
      </c>
      <c r="L744" s="46"/>
      <c r="M744" s="210" t="s">
        <v>19</v>
      </c>
      <c r="N744" s="211" t="s">
        <v>44</v>
      </c>
      <c r="O744" s="86"/>
      <c r="P744" s="212">
        <f>O744*H744</f>
        <v>0</v>
      </c>
      <c r="Q744" s="212">
        <v>0.001</v>
      </c>
      <c r="R744" s="212">
        <f>Q744*H744</f>
        <v>0.0256</v>
      </c>
      <c r="S744" s="212">
        <v>0</v>
      </c>
      <c r="T744" s="213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14" t="s">
        <v>154</v>
      </c>
      <c r="AT744" s="214" t="s">
        <v>150</v>
      </c>
      <c r="AU744" s="214" t="s">
        <v>83</v>
      </c>
      <c r="AY744" s="19" t="s">
        <v>148</v>
      </c>
      <c r="BE744" s="215">
        <f>IF(N744="základní",J744,0)</f>
        <v>0</v>
      </c>
      <c r="BF744" s="215">
        <f>IF(N744="snížená",J744,0)</f>
        <v>0</v>
      </c>
      <c r="BG744" s="215">
        <f>IF(N744="zákl. přenesená",J744,0)</f>
        <v>0</v>
      </c>
      <c r="BH744" s="215">
        <f>IF(N744="sníž. přenesená",J744,0)</f>
        <v>0</v>
      </c>
      <c r="BI744" s="215">
        <f>IF(N744="nulová",J744,0)</f>
        <v>0</v>
      </c>
      <c r="BJ744" s="19" t="s">
        <v>81</v>
      </c>
      <c r="BK744" s="215">
        <f>ROUND(I744*H744,2)</f>
        <v>0</v>
      </c>
      <c r="BL744" s="19" t="s">
        <v>154</v>
      </c>
      <c r="BM744" s="214" t="s">
        <v>979</v>
      </c>
    </row>
    <row r="745" spans="1:47" s="2" customFormat="1" ht="12">
      <c r="A745" s="40"/>
      <c r="B745" s="41"/>
      <c r="C745" s="42"/>
      <c r="D745" s="216" t="s">
        <v>156</v>
      </c>
      <c r="E745" s="42"/>
      <c r="F745" s="217" t="s">
        <v>978</v>
      </c>
      <c r="G745" s="42"/>
      <c r="H745" s="42"/>
      <c r="I745" s="218"/>
      <c r="J745" s="42"/>
      <c r="K745" s="42"/>
      <c r="L745" s="46"/>
      <c r="M745" s="219"/>
      <c r="N745" s="220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156</v>
      </c>
      <c r="AU745" s="19" t="s">
        <v>83</v>
      </c>
    </row>
    <row r="746" spans="1:51" s="13" customFormat="1" ht="12">
      <c r="A746" s="13"/>
      <c r="B746" s="221"/>
      <c r="C746" s="222"/>
      <c r="D746" s="216" t="s">
        <v>163</v>
      </c>
      <c r="E746" s="223" t="s">
        <v>19</v>
      </c>
      <c r="F746" s="224" t="s">
        <v>955</v>
      </c>
      <c r="G746" s="222"/>
      <c r="H746" s="223" t="s">
        <v>19</v>
      </c>
      <c r="I746" s="225"/>
      <c r="J746" s="222"/>
      <c r="K746" s="222"/>
      <c r="L746" s="226"/>
      <c r="M746" s="227"/>
      <c r="N746" s="228"/>
      <c r="O746" s="228"/>
      <c r="P746" s="228"/>
      <c r="Q746" s="228"/>
      <c r="R746" s="228"/>
      <c r="S746" s="228"/>
      <c r="T746" s="229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0" t="s">
        <v>163</v>
      </c>
      <c r="AU746" s="230" t="s">
        <v>83</v>
      </c>
      <c r="AV746" s="13" t="s">
        <v>81</v>
      </c>
      <c r="AW746" s="13" t="s">
        <v>34</v>
      </c>
      <c r="AX746" s="13" t="s">
        <v>73</v>
      </c>
      <c r="AY746" s="230" t="s">
        <v>148</v>
      </c>
    </row>
    <row r="747" spans="1:51" s="14" customFormat="1" ht="12">
      <c r="A747" s="14"/>
      <c r="B747" s="231"/>
      <c r="C747" s="232"/>
      <c r="D747" s="216" t="s">
        <v>163</v>
      </c>
      <c r="E747" s="233" t="s">
        <v>19</v>
      </c>
      <c r="F747" s="234" t="s">
        <v>965</v>
      </c>
      <c r="G747" s="232"/>
      <c r="H747" s="235">
        <v>25.6</v>
      </c>
      <c r="I747" s="236"/>
      <c r="J747" s="232"/>
      <c r="K747" s="232"/>
      <c r="L747" s="237"/>
      <c r="M747" s="238"/>
      <c r="N747" s="239"/>
      <c r="O747" s="239"/>
      <c r="P747" s="239"/>
      <c r="Q747" s="239"/>
      <c r="R747" s="239"/>
      <c r="S747" s="239"/>
      <c r="T747" s="240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1" t="s">
        <v>163</v>
      </c>
      <c r="AU747" s="241" t="s">
        <v>83</v>
      </c>
      <c r="AV747" s="14" t="s">
        <v>83</v>
      </c>
      <c r="AW747" s="14" t="s">
        <v>34</v>
      </c>
      <c r="AX747" s="14" t="s">
        <v>81</v>
      </c>
      <c r="AY747" s="241" t="s">
        <v>148</v>
      </c>
    </row>
    <row r="748" spans="1:65" s="2" customFormat="1" ht="16.5" customHeight="1">
      <c r="A748" s="40"/>
      <c r="B748" s="41"/>
      <c r="C748" s="203" t="s">
        <v>980</v>
      </c>
      <c r="D748" s="203" t="s">
        <v>150</v>
      </c>
      <c r="E748" s="204" t="s">
        <v>981</v>
      </c>
      <c r="F748" s="205" t="s">
        <v>982</v>
      </c>
      <c r="G748" s="206" t="s">
        <v>159</v>
      </c>
      <c r="H748" s="207">
        <v>3.84</v>
      </c>
      <c r="I748" s="208"/>
      <c r="J748" s="209">
        <f>ROUND(I748*H748,2)</f>
        <v>0</v>
      </c>
      <c r="K748" s="205" t="s">
        <v>160</v>
      </c>
      <c r="L748" s="46"/>
      <c r="M748" s="210" t="s">
        <v>19</v>
      </c>
      <c r="N748" s="211" t="s">
        <v>44</v>
      </c>
      <c r="O748" s="86"/>
      <c r="P748" s="212">
        <f>O748*H748</f>
        <v>0</v>
      </c>
      <c r="Q748" s="212">
        <v>2.25634</v>
      </c>
      <c r="R748" s="212">
        <f>Q748*H748</f>
        <v>8.664345599999999</v>
      </c>
      <c r="S748" s="212">
        <v>0</v>
      </c>
      <c r="T748" s="213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14" t="s">
        <v>154</v>
      </c>
      <c r="AT748" s="214" t="s">
        <v>150</v>
      </c>
      <c r="AU748" s="214" t="s">
        <v>83</v>
      </c>
      <c r="AY748" s="19" t="s">
        <v>148</v>
      </c>
      <c r="BE748" s="215">
        <f>IF(N748="základní",J748,0)</f>
        <v>0</v>
      </c>
      <c r="BF748" s="215">
        <f>IF(N748="snížená",J748,0)</f>
        <v>0</v>
      </c>
      <c r="BG748" s="215">
        <f>IF(N748="zákl. přenesená",J748,0)</f>
        <v>0</v>
      </c>
      <c r="BH748" s="215">
        <f>IF(N748="sníž. přenesená",J748,0)</f>
        <v>0</v>
      </c>
      <c r="BI748" s="215">
        <f>IF(N748="nulová",J748,0)</f>
        <v>0</v>
      </c>
      <c r="BJ748" s="19" t="s">
        <v>81</v>
      </c>
      <c r="BK748" s="215">
        <f>ROUND(I748*H748,2)</f>
        <v>0</v>
      </c>
      <c r="BL748" s="19" t="s">
        <v>154</v>
      </c>
      <c r="BM748" s="214" t="s">
        <v>983</v>
      </c>
    </row>
    <row r="749" spans="1:47" s="2" customFormat="1" ht="12">
      <c r="A749" s="40"/>
      <c r="B749" s="41"/>
      <c r="C749" s="42"/>
      <c r="D749" s="216" t="s">
        <v>156</v>
      </c>
      <c r="E749" s="42"/>
      <c r="F749" s="217" t="s">
        <v>984</v>
      </c>
      <c r="G749" s="42"/>
      <c r="H749" s="42"/>
      <c r="I749" s="218"/>
      <c r="J749" s="42"/>
      <c r="K749" s="42"/>
      <c r="L749" s="46"/>
      <c r="M749" s="219"/>
      <c r="N749" s="220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156</v>
      </c>
      <c r="AU749" s="19" t="s">
        <v>83</v>
      </c>
    </row>
    <row r="750" spans="1:51" s="13" customFormat="1" ht="12">
      <c r="A750" s="13"/>
      <c r="B750" s="221"/>
      <c r="C750" s="222"/>
      <c r="D750" s="216" t="s">
        <v>163</v>
      </c>
      <c r="E750" s="223" t="s">
        <v>19</v>
      </c>
      <c r="F750" s="224" t="s">
        <v>955</v>
      </c>
      <c r="G750" s="222"/>
      <c r="H750" s="223" t="s">
        <v>19</v>
      </c>
      <c r="I750" s="225"/>
      <c r="J750" s="222"/>
      <c r="K750" s="222"/>
      <c r="L750" s="226"/>
      <c r="M750" s="227"/>
      <c r="N750" s="228"/>
      <c r="O750" s="228"/>
      <c r="P750" s="228"/>
      <c r="Q750" s="228"/>
      <c r="R750" s="228"/>
      <c r="S750" s="228"/>
      <c r="T750" s="229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0" t="s">
        <v>163</v>
      </c>
      <c r="AU750" s="230" t="s">
        <v>83</v>
      </c>
      <c r="AV750" s="13" t="s">
        <v>81</v>
      </c>
      <c r="AW750" s="13" t="s">
        <v>34</v>
      </c>
      <c r="AX750" s="13" t="s">
        <v>73</v>
      </c>
      <c r="AY750" s="230" t="s">
        <v>148</v>
      </c>
    </row>
    <row r="751" spans="1:51" s="14" customFormat="1" ht="12">
      <c r="A751" s="14"/>
      <c r="B751" s="231"/>
      <c r="C751" s="232"/>
      <c r="D751" s="216" t="s">
        <v>163</v>
      </c>
      <c r="E751" s="233" t="s">
        <v>19</v>
      </c>
      <c r="F751" s="234" t="s">
        <v>985</v>
      </c>
      <c r="G751" s="232"/>
      <c r="H751" s="235">
        <v>3.84</v>
      </c>
      <c r="I751" s="236"/>
      <c r="J751" s="232"/>
      <c r="K751" s="232"/>
      <c r="L751" s="237"/>
      <c r="M751" s="238"/>
      <c r="N751" s="239"/>
      <c r="O751" s="239"/>
      <c r="P751" s="239"/>
      <c r="Q751" s="239"/>
      <c r="R751" s="239"/>
      <c r="S751" s="239"/>
      <c r="T751" s="24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1" t="s">
        <v>163</v>
      </c>
      <c r="AU751" s="241" t="s">
        <v>83</v>
      </c>
      <c r="AV751" s="14" t="s">
        <v>83</v>
      </c>
      <c r="AW751" s="14" t="s">
        <v>34</v>
      </c>
      <c r="AX751" s="14" t="s">
        <v>81</v>
      </c>
      <c r="AY751" s="241" t="s">
        <v>148</v>
      </c>
    </row>
    <row r="752" spans="1:65" s="2" customFormat="1" ht="16.5" customHeight="1">
      <c r="A752" s="40"/>
      <c r="B752" s="41"/>
      <c r="C752" s="203" t="s">
        <v>986</v>
      </c>
      <c r="D752" s="203" t="s">
        <v>150</v>
      </c>
      <c r="E752" s="204" t="s">
        <v>987</v>
      </c>
      <c r="F752" s="205" t="s">
        <v>988</v>
      </c>
      <c r="G752" s="206" t="s">
        <v>159</v>
      </c>
      <c r="H752" s="207">
        <v>3.84</v>
      </c>
      <c r="I752" s="208"/>
      <c r="J752" s="209">
        <f>ROUND(I752*H752,2)</f>
        <v>0</v>
      </c>
      <c r="K752" s="205" t="s">
        <v>160</v>
      </c>
      <c r="L752" s="46"/>
      <c r="M752" s="210" t="s">
        <v>19</v>
      </c>
      <c r="N752" s="211" t="s">
        <v>44</v>
      </c>
      <c r="O752" s="86"/>
      <c r="P752" s="212">
        <f>O752*H752</f>
        <v>0</v>
      </c>
      <c r="Q752" s="212">
        <v>0</v>
      </c>
      <c r="R752" s="212">
        <f>Q752*H752</f>
        <v>0</v>
      </c>
      <c r="S752" s="212">
        <v>0</v>
      </c>
      <c r="T752" s="213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14" t="s">
        <v>154</v>
      </c>
      <c r="AT752" s="214" t="s">
        <v>150</v>
      </c>
      <c r="AU752" s="214" t="s">
        <v>83</v>
      </c>
      <c r="AY752" s="19" t="s">
        <v>148</v>
      </c>
      <c r="BE752" s="215">
        <f>IF(N752="základní",J752,0)</f>
        <v>0</v>
      </c>
      <c r="BF752" s="215">
        <f>IF(N752="snížená",J752,0)</f>
        <v>0</v>
      </c>
      <c r="BG752" s="215">
        <f>IF(N752="zákl. přenesená",J752,0)</f>
        <v>0</v>
      </c>
      <c r="BH752" s="215">
        <f>IF(N752="sníž. přenesená",J752,0)</f>
        <v>0</v>
      </c>
      <c r="BI752" s="215">
        <f>IF(N752="nulová",J752,0)</f>
        <v>0</v>
      </c>
      <c r="BJ752" s="19" t="s">
        <v>81</v>
      </c>
      <c r="BK752" s="215">
        <f>ROUND(I752*H752,2)</f>
        <v>0</v>
      </c>
      <c r="BL752" s="19" t="s">
        <v>154</v>
      </c>
      <c r="BM752" s="214" t="s">
        <v>989</v>
      </c>
    </row>
    <row r="753" spans="1:47" s="2" customFormat="1" ht="12">
      <c r="A753" s="40"/>
      <c r="B753" s="41"/>
      <c r="C753" s="42"/>
      <c r="D753" s="216" t="s">
        <v>156</v>
      </c>
      <c r="E753" s="42"/>
      <c r="F753" s="217" t="s">
        <v>990</v>
      </c>
      <c r="G753" s="42"/>
      <c r="H753" s="42"/>
      <c r="I753" s="218"/>
      <c r="J753" s="42"/>
      <c r="K753" s="42"/>
      <c r="L753" s="46"/>
      <c r="M753" s="219"/>
      <c r="N753" s="220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156</v>
      </c>
      <c r="AU753" s="19" t="s">
        <v>83</v>
      </c>
    </row>
    <row r="754" spans="1:51" s="13" customFormat="1" ht="12">
      <c r="A754" s="13"/>
      <c r="B754" s="221"/>
      <c r="C754" s="222"/>
      <c r="D754" s="216" t="s">
        <v>163</v>
      </c>
      <c r="E754" s="223" t="s">
        <v>19</v>
      </c>
      <c r="F754" s="224" t="s">
        <v>955</v>
      </c>
      <c r="G754" s="222"/>
      <c r="H754" s="223" t="s">
        <v>19</v>
      </c>
      <c r="I754" s="225"/>
      <c r="J754" s="222"/>
      <c r="K754" s="222"/>
      <c r="L754" s="226"/>
      <c r="M754" s="227"/>
      <c r="N754" s="228"/>
      <c r="O754" s="228"/>
      <c r="P754" s="228"/>
      <c r="Q754" s="228"/>
      <c r="R754" s="228"/>
      <c r="S754" s="228"/>
      <c r="T754" s="229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0" t="s">
        <v>163</v>
      </c>
      <c r="AU754" s="230" t="s">
        <v>83</v>
      </c>
      <c r="AV754" s="13" t="s">
        <v>81</v>
      </c>
      <c r="AW754" s="13" t="s">
        <v>34</v>
      </c>
      <c r="AX754" s="13" t="s">
        <v>73</v>
      </c>
      <c r="AY754" s="230" t="s">
        <v>148</v>
      </c>
    </row>
    <row r="755" spans="1:51" s="14" customFormat="1" ht="12">
      <c r="A755" s="14"/>
      <c r="B755" s="231"/>
      <c r="C755" s="232"/>
      <c r="D755" s="216" t="s">
        <v>163</v>
      </c>
      <c r="E755" s="233" t="s">
        <v>19</v>
      </c>
      <c r="F755" s="234" t="s">
        <v>985</v>
      </c>
      <c r="G755" s="232"/>
      <c r="H755" s="235">
        <v>3.84</v>
      </c>
      <c r="I755" s="236"/>
      <c r="J755" s="232"/>
      <c r="K755" s="232"/>
      <c r="L755" s="237"/>
      <c r="M755" s="238"/>
      <c r="N755" s="239"/>
      <c r="O755" s="239"/>
      <c r="P755" s="239"/>
      <c r="Q755" s="239"/>
      <c r="R755" s="239"/>
      <c r="S755" s="239"/>
      <c r="T755" s="240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1" t="s">
        <v>163</v>
      </c>
      <c r="AU755" s="241" t="s">
        <v>83</v>
      </c>
      <c r="AV755" s="14" t="s">
        <v>83</v>
      </c>
      <c r="AW755" s="14" t="s">
        <v>34</v>
      </c>
      <c r="AX755" s="14" t="s">
        <v>81</v>
      </c>
      <c r="AY755" s="241" t="s">
        <v>148</v>
      </c>
    </row>
    <row r="756" spans="1:65" s="2" customFormat="1" ht="16.5" customHeight="1">
      <c r="A756" s="40"/>
      <c r="B756" s="41"/>
      <c r="C756" s="203" t="s">
        <v>991</v>
      </c>
      <c r="D756" s="203" t="s">
        <v>150</v>
      </c>
      <c r="E756" s="204" t="s">
        <v>992</v>
      </c>
      <c r="F756" s="205" t="s">
        <v>993</v>
      </c>
      <c r="G756" s="206" t="s">
        <v>159</v>
      </c>
      <c r="H756" s="207">
        <v>3.84</v>
      </c>
      <c r="I756" s="208"/>
      <c r="J756" s="209">
        <f>ROUND(I756*H756,2)</f>
        <v>0</v>
      </c>
      <c r="K756" s="205" t="s">
        <v>160</v>
      </c>
      <c r="L756" s="46"/>
      <c r="M756" s="210" t="s">
        <v>19</v>
      </c>
      <c r="N756" s="211" t="s">
        <v>44</v>
      </c>
      <c r="O756" s="86"/>
      <c r="P756" s="212">
        <f>O756*H756</f>
        <v>0</v>
      </c>
      <c r="Q756" s="212">
        <v>0</v>
      </c>
      <c r="R756" s="212">
        <f>Q756*H756</f>
        <v>0</v>
      </c>
      <c r="S756" s="212">
        <v>0</v>
      </c>
      <c r="T756" s="213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14" t="s">
        <v>154</v>
      </c>
      <c r="AT756" s="214" t="s">
        <v>150</v>
      </c>
      <c r="AU756" s="214" t="s">
        <v>83</v>
      </c>
      <c r="AY756" s="19" t="s">
        <v>148</v>
      </c>
      <c r="BE756" s="215">
        <f>IF(N756="základní",J756,0)</f>
        <v>0</v>
      </c>
      <c r="BF756" s="215">
        <f>IF(N756="snížená",J756,0)</f>
        <v>0</v>
      </c>
      <c r="BG756" s="215">
        <f>IF(N756="zákl. přenesená",J756,0)</f>
        <v>0</v>
      </c>
      <c r="BH756" s="215">
        <f>IF(N756="sníž. přenesená",J756,0)</f>
        <v>0</v>
      </c>
      <c r="BI756" s="215">
        <f>IF(N756="nulová",J756,0)</f>
        <v>0</v>
      </c>
      <c r="BJ756" s="19" t="s">
        <v>81</v>
      </c>
      <c r="BK756" s="215">
        <f>ROUND(I756*H756,2)</f>
        <v>0</v>
      </c>
      <c r="BL756" s="19" t="s">
        <v>154</v>
      </c>
      <c r="BM756" s="214" t="s">
        <v>994</v>
      </c>
    </row>
    <row r="757" spans="1:47" s="2" customFormat="1" ht="12">
      <c r="A757" s="40"/>
      <c r="B757" s="41"/>
      <c r="C757" s="42"/>
      <c r="D757" s="216" t="s">
        <v>156</v>
      </c>
      <c r="E757" s="42"/>
      <c r="F757" s="217" t="s">
        <v>995</v>
      </c>
      <c r="G757" s="42"/>
      <c r="H757" s="42"/>
      <c r="I757" s="218"/>
      <c r="J757" s="42"/>
      <c r="K757" s="42"/>
      <c r="L757" s="46"/>
      <c r="M757" s="219"/>
      <c r="N757" s="220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156</v>
      </c>
      <c r="AU757" s="19" t="s">
        <v>83</v>
      </c>
    </row>
    <row r="758" spans="1:51" s="13" customFormat="1" ht="12">
      <c r="A758" s="13"/>
      <c r="B758" s="221"/>
      <c r="C758" s="222"/>
      <c r="D758" s="216" t="s">
        <v>163</v>
      </c>
      <c r="E758" s="223" t="s">
        <v>19</v>
      </c>
      <c r="F758" s="224" t="s">
        <v>955</v>
      </c>
      <c r="G758" s="222"/>
      <c r="H758" s="223" t="s">
        <v>19</v>
      </c>
      <c r="I758" s="225"/>
      <c r="J758" s="222"/>
      <c r="K758" s="222"/>
      <c r="L758" s="226"/>
      <c r="M758" s="227"/>
      <c r="N758" s="228"/>
      <c r="O758" s="228"/>
      <c r="P758" s="228"/>
      <c r="Q758" s="228"/>
      <c r="R758" s="228"/>
      <c r="S758" s="228"/>
      <c r="T758" s="229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0" t="s">
        <v>163</v>
      </c>
      <c r="AU758" s="230" t="s">
        <v>83</v>
      </c>
      <c r="AV758" s="13" t="s">
        <v>81</v>
      </c>
      <c r="AW758" s="13" t="s">
        <v>34</v>
      </c>
      <c r="AX758" s="13" t="s">
        <v>73</v>
      </c>
      <c r="AY758" s="230" t="s">
        <v>148</v>
      </c>
    </row>
    <row r="759" spans="1:51" s="14" customFormat="1" ht="12">
      <c r="A759" s="14"/>
      <c r="B759" s="231"/>
      <c r="C759" s="232"/>
      <c r="D759" s="216" t="s">
        <v>163</v>
      </c>
      <c r="E759" s="233" t="s">
        <v>19</v>
      </c>
      <c r="F759" s="234" t="s">
        <v>985</v>
      </c>
      <c r="G759" s="232"/>
      <c r="H759" s="235">
        <v>3.84</v>
      </c>
      <c r="I759" s="236"/>
      <c r="J759" s="232"/>
      <c r="K759" s="232"/>
      <c r="L759" s="237"/>
      <c r="M759" s="238"/>
      <c r="N759" s="239"/>
      <c r="O759" s="239"/>
      <c r="P759" s="239"/>
      <c r="Q759" s="239"/>
      <c r="R759" s="239"/>
      <c r="S759" s="239"/>
      <c r="T759" s="240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1" t="s">
        <v>163</v>
      </c>
      <c r="AU759" s="241" t="s">
        <v>83</v>
      </c>
      <c r="AV759" s="14" t="s">
        <v>83</v>
      </c>
      <c r="AW759" s="14" t="s">
        <v>34</v>
      </c>
      <c r="AX759" s="14" t="s">
        <v>81</v>
      </c>
      <c r="AY759" s="241" t="s">
        <v>148</v>
      </c>
    </row>
    <row r="760" spans="1:65" s="2" customFormat="1" ht="16.5" customHeight="1">
      <c r="A760" s="40"/>
      <c r="B760" s="41"/>
      <c r="C760" s="203" t="s">
        <v>996</v>
      </c>
      <c r="D760" s="203" t="s">
        <v>150</v>
      </c>
      <c r="E760" s="204" t="s">
        <v>935</v>
      </c>
      <c r="F760" s="205" t="s">
        <v>936</v>
      </c>
      <c r="G760" s="206" t="s">
        <v>239</v>
      </c>
      <c r="H760" s="207">
        <v>4</v>
      </c>
      <c r="I760" s="208"/>
      <c r="J760" s="209">
        <f>ROUND(I760*H760,2)</f>
        <v>0</v>
      </c>
      <c r="K760" s="205" t="s">
        <v>160</v>
      </c>
      <c r="L760" s="46"/>
      <c r="M760" s="210" t="s">
        <v>19</v>
      </c>
      <c r="N760" s="211" t="s">
        <v>44</v>
      </c>
      <c r="O760" s="86"/>
      <c r="P760" s="212">
        <f>O760*H760</f>
        <v>0</v>
      </c>
      <c r="Q760" s="212">
        <v>0.01352</v>
      </c>
      <c r="R760" s="212">
        <f>Q760*H760</f>
        <v>0.05408</v>
      </c>
      <c r="S760" s="212">
        <v>0</v>
      </c>
      <c r="T760" s="213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14" t="s">
        <v>154</v>
      </c>
      <c r="AT760" s="214" t="s">
        <v>150</v>
      </c>
      <c r="AU760" s="214" t="s">
        <v>83</v>
      </c>
      <c r="AY760" s="19" t="s">
        <v>148</v>
      </c>
      <c r="BE760" s="215">
        <f>IF(N760="základní",J760,0)</f>
        <v>0</v>
      </c>
      <c r="BF760" s="215">
        <f>IF(N760="snížená",J760,0)</f>
        <v>0</v>
      </c>
      <c r="BG760" s="215">
        <f>IF(N760="zákl. přenesená",J760,0)</f>
        <v>0</v>
      </c>
      <c r="BH760" s="215">
        <f>IF(N760="sníž. přenesená",J760,0)</f>
        <v>0</v>
      </c>
      <c r="BI760" s="215">
        <f>IF(N760="nulová",J760,0)</f>
        <v>0</v>
      </c>
      <c r="BJ760" s="19" t="s">
        <v>81</v>
      </c>
      <c r="BK760" s="215">
        <f>ROUND(I760*H760,2)</f>
        <v>0</v>
      </c>
      <c r="BL760" s="19" t="s">
        <v>154</v>
      </c>
      <c r="BM760" s="214" t="s">
        <v>997</v>
      </c>
    </row>
    <row r="761" spans="1:47" s="2" customFormat="1" ht="12">
      <c r="A761" s="40"/>
      <c r="B761" s="41"/>
      <c r="C761" s="42"/>
      <c r="D761" s="216" t="s">
        <v>156</v>
      </c>
      <c r="E761" s="42"/>
      <c r="F761" s="217" t="s">
        <v>938</v>
      </c>
      <c r="G761" s="42"/>
      <c r="H761" s="42"/>
      <c r="I761" s="218"/>
      <c r="J761" s="42"/>
      <c r="K761" s="42"/>
      <c r="L761" s="46"/>
      <c r="M761" s="219"/>
      <c r="N761" s="220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156</v>
      </c>
      <c r="AU761" s="19" t="s">
        <v>83</v>
      </c>
    </row>
    <row r="762" spans="1:51" s="13" customFormat="1" ht="12">
      <c r="A762" s="13"/>
      <c r="B762" s="221"/>
      <c r="C762" s="222"/>
      <c r="D762" s="216" t="s">
        <v>163</v>
      </c>
      <c r="E762" s="223" t="s">
        <v>19</v>
      </c>
      <c r="F762" s="224" t="s">
        <v>955</v>
      </c>
      <c r="G762" s="222"/>
      <c r="H762" s="223" t="s">
        <v>19</v>
      </c>
      <c r="I762" s="225"/>
      <c r="J762" s="222"/>
      <c r="K762" s="222"/>
      <c r="L762" s="226"/>
      <c r="M762" s="227"/>
      <c r="N762" s="228"/>
      <c r="O762" s="228"/>
      <c r="P762" s="228"/>
      <c r="Q762" s="228"/>
      <c r="R762" s="228"/>
      <c r="S762" s="228"/>
      <c r="T762" s="229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30" t="s">
        <v>163</v>
      </c>
      <c r="AU762" s="230" t="s">
        <v>83</v>
      </c>
      <c r="AV762" s="13" t="s">
        <v>81</v>
      </c>
      <c r="AW762" s="13" t="s">
        <v>34</v>
      </c>
      <c r="AX762" s="13" t="s">
        <v>73</v>
      </c>
      <c r="AY762" s="230" t="s">
        <v>148</v>
      </c>
    </row>
    <row r="763" spans="1:51" s="14" customFormat="1" ht="12">
      <c r="A763" s="14"/>
      <c r="B763" s="231"/>
      <c r="C763" s="232"/>
      <c r="D763" s="216" t="s">
        <v>163</v>
      </c>
      <c r="E763" s="233" t="s">
        <v>19</v>
      </c>
      <c r="F763" s="234" t="s">
        <v>998</v>
      </c>
      <c r="G763" s="232"/>
      <c r="H763" s="235">
        <v>4</v>
      </c>
      <c r="I763" s="236"/>
      <c r="J763" s="232"/>
      <c r="K763" s="232"/>
      <c r="L763" s="237"/>
      <c r="M763" s="238"/>
      <c r="N763" s="239"/>
      <c r="O763" s="239"/>
      <c r="P763" s="239"/>
      <c r="Q763" s="239"/>
      <c r="R763" s="239"/>
      <c r="S763" s="239"/>
      <c r="T763" s="240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41" t="s">
        <v>163</v>
      </c>
      <c r="AU763" s="241" t="s">
        <v>83</v>
      </c>
      <c r="AV763" s="14" t="s">
        <v>83</v>
      </c>
      <c r="AW763" s="14" t="s">
        <v>34</v>
      </c>
      <c r="AX763" s="14" t="s">
        <v>81</v>
      </c>
      <c r="AY763" s="241" t="s">
        <v>148</v>
      </c>
    </row>
    <row r="764" spans="1:65" s="2" customFormat="1" ht="16.5" customHeight="1">
      <c r="A764" s="40"/>
      <c r="B764" s="41"/>
      <c r="C764" s="203" t="s">
        <v>999</v>
      </c>
      <c r="D764" s="203" t="s">
        <v>150</v>
      </c>
      <c r="E764" s="204" t="s">
        <v>943</v>
      </c>
      <c r="F764" s="205" t="s">
        <v>944</v>
      </c>
      <c r="G764" s="206" t="s">
        <v>239</v>
      </c>
      <c r="H764" s="207">
        <v>4</v>
      </c>
      <c r="I764" s="208"/>
      <c r="J764" s="209">
        <f>ROUND(I764*H764,2)</f>
        <v>0</v>
      </c>
      <c r="K764" s="205" t="s">
        <v>160</v>
      </c>
      <c r="L764" s="46"/>
      <c r="M764" s="210" t="s">
        <v>19</v>
      </c>
      <c r="N764" s="211" t="s">
        <v>44</v>
      </c>
      <c r="O764" s="86"/>
      <c r="P764" s="212">
        <f>O764*H764</f>
        <v>0</v>
      </c>
      <c r="Q764" s="212">
        <v>0</v>
      </c>
      <c r="R764" s="212">
        <f>Q764*H764</f>
        <v>0</v>
      </c>
      <c r="S764" s="212">
        <v>0</v>
      </c>
      <c r="T764" s="213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14" t="s">
        <v>154</v>
      </c>
      <c r="AT764" s="214" t="s">
        <v>150</v>
      </c>
      <c r="AU764" s="214" t="s">
        <v>83</v>
      </c>
      <c r="AY764" s="19" t="s">
        <v>148</v>
      </c>
      <c r="BE764" s="215">
        <f>IF(N764="základní",J764,0)</f>
        <v>0</v>
      </c>
      <c r="BF764" s="215">
        <f>IF(N764="snížená",J764,0)</f>
        <v>0</v>
      </c>
      <c r="BG764" s="215">
        <f>IF(N764="zákl. přenesená",J764,0)</f>
        <v>0</v>
      </c>
      <c r="BH764" s="215">
        <f>IF(N764="sníž. přenesená",J764,0)</f>
        <v>0</v>
      </c>
      <c r="BI764" s="215">
        <f>IF(N764="nulová",J764,0)</f>
        <v>0</v>
      </c>
      <c r="BJ764" s="19" t="s">
        <v>81</v>
      </c>
      <c r="BK764" s="215">
        <f>ROUND(I764*H764,2)</f>
        <v>0</v>
      </c>
      <c r="BL764" s="19" t="s">
        <v>154</v>
      </c>
      <c r="BM764" s="214" t="s">
        <v>1000</v>
      </c>
    </row>
    <row r="765" spans="1:47" s="2" customFormat="1" ht="12">
      <c r="A765" s="40"/>
      <c r="B765" s="41"/>
      <c r="C765" s="42"/>
      <c r="D765" s="216" t="s">
        <v>156</v>
      </c>
      <c r="E765" s="42"/>
      <c r="F765" s="217" t="s">
        <v>946</v>
      </c>
      <c r="G765" s="42"/>
      <c r="H765" s="42"/>
      <c r="I765" s="218"/>
      <c r="J765" s="42"/>
      <c r="K765" s="42"/>
      <c r="L765" s="46"/>
      <c r="M765" s="219"/>
      <c r="N765" s="220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156</v>
      </c>
      <c r="AU765" s="19" t="s">
        <v>83</v>
      </c>
    </row>
    <row r="766" spans="1:65" s="2" customFormat="1" ht="16.5" customHeight="1">
      <c r="A766" s="40"/>
      <c r="B766" s="41"/>
      <c r="C766" s="203" t="s">
        <v>1001</v>
      </c>
      <c r="D766" s="203" t="s">
        <v>150</v>
      </c>
      <c r="E766" s="204" t="s">
        <v>1002</v>
      </c>
      <c r="F766" s="205" t="s">
        <v>1003</v>
      </c>
      <c r="G766" s="206" t="s">
        <v>232</v>
      </c>
      <c r="H766" s="207">
        <v>0.136</v>
      </c>
      <c r="I766" s="208"/>
      <c r="J766" s="209">
        <f>ROUND(I766*H766,2)</f>
        <v>0</v>
      </c>
      <c r="K766" s="205" t="s">
        <v>160</v>
      </c>
      <c r="L766" s="46"/>
      <c r="M766" s="210" t="s">
        <v>19</v>
      </c>
      <c r="N766" s="211" t="s">
        <v>44</v>
      </c>
      <c r="O766" s="86"/>
      <c r="P766" s="212">
        <f>O766*H766</f>
        <v>0</v>
      </c>
      <c r="Q766" s="212">
        <v>1.06277</v>
      </c>
      <c r="R766" s="212">
        <f>Q766*H766</f>
        <v>0.14453672</v>
      </c>
      <c r="S766" s="212">
        <v>0</v>
      </c>
      <c r="T766" s="213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14" t="s">
        <v>154</v>
      </c>
      <c r="AT766" s="214" t="s">
        <v>150</v>
      </c>
      <c r="AU766" s="214" t="s">
        <v>83</v>
      </c>
      <c r="AY766" s="19" t="s">
        <v>148</v>
      </c>
      <c r="BE766" s="215">
        <f>IF(N766="základní",J766,0)</f>
        <v>0</v>
      </c>
      <c r="BF766" s="215">
        <f>IF(N766="snížená",J766,0)</f>
        <v>0</v>
      </c>
      <c r="BG766" s="215">
        <f>IF(N766="zákl. přenesená",J766,0)</f>
        <v>0</v>
      </c>
      <c r="BH766" s="215">
        <f>IF(N766="sníž. přenesená",J766,0)</f>
        <v>0</v>
      </c>
      <c r="BI766" s="215">
        <f>IF(N766="nulová",J766,0)</f>
        <v>0</v>
      </c>
      <c r="BJ766" s="19" t="s">
        <v>81</v>
      </c>
      <c r="BK766" s="215">
        <f>ROUND(I766*H766,2)</f>
        <v>0</v>
      </c>
      <c r="BL766" s="19" t="s">
        <v>154</v>
      </c>
      <c r="BM766" s="214" t="s">
        <v>1004</v>
      </c>
    </row>
    <row r="767" spans="1:47" s="2" customFormat="1" ht="12">
      <c r="A767" s="40"/>
      <c r="B767" s="41"/>
      <c r="C767" s="42"/>
      <c r="D767" s="216" t="s">
        <v>156</v>
      </c>
      <c r="E767" s="42"/>
      <c r="F767" s="217" t="s">
        <v>1005</v>
      </c>
      <c r="G767" s="42"/>
      <c r="H767" s="42"/>
      <c r="I767" s="218"/>
      <c r="J767" s="42"/>
      <c r="K767" s="42"/>
      <c r="L767" s="46"/>
      <c r="M767" s="219"/>
      <c r="N767" s="220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156</v>
      </c>
      <c r="AU767" s="19" t="s">
        <v>83</v>
      </c>
    </row>
    <row r="768" spans="1:51" s="13" customFormat="1" ht="12">
      <c r="A768" s="13"/>
      <c r="B768" s="221"/>
      <c r="C768" s="222"/>
      <c r="D768" s="216" t="s">
        <v>163</v>
      </c>
      <c r="E768" s="223" t="s">
        <v>19</v>
      </c>
      <c r="F768" s="224" t="s">
        <v>955</v>
      </c>
      <c r="G768" s="222"/>
      <c r="H768" s="223" t="s">
        <v>19</v>
      </c>
      <c r="I768" s="225"/>
      <c r="J768" s="222"/>
      <c r="K768" s="222"/>
      <c r="L768" s="226"/>
      <c r="M768" s="227"/>
      <c r="N768" s="228"/>
      <c r="O768" s="228"/>
      <c r="P768" s="228"/>
      <c r="Q768" s="228"/>
      <c r="R768" s="228"/>
      <c r="S768" s="228"/>
      <c r="T768" s="229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30" t="s">
        <v>163</v>
      </c>
      <c r="AU768" s="230" t="s">
        <v>83</v>
      </c>
      <c r="AV768" s="13" t="s">
        <v>81</v>
      </c>
      <c r="AW768" s="13" t="s">
        <v>34</v>
      </c>
      <c r="AX768" s="13" t="s">
        <v>73</v>
      </c>
      <c r="AY768" s="230" t="s">
        <v>148</v>
      </c>
    </row>
    <row r="769" spans="1:51" s="14" customFormat="1" ht="12">
      <c r="A769" s="14"/>
      <c r="B769" s="231"/>
      <c r="C769" s="232"/>
      <c r="D769" s="216" t="s">
        <v>163</v>
      </c>
      <c r="E769" s="233" t="s">
        <v>19</v>
      </c>
      <c r="F769" s="234" t="s">
        <v>1006</v>
      </c>
      <c r="G769" s="232"/>
      <c r="H769" s="235">
        <v>0.136</v>
      </c>
      <c r="I769" s="236"/>
      <c r="J769" s="232"/>
      <c r="K769" s="232"/>
      <c r="L769" s="237"/>
      <c r="M769" s="238"/>
      <c r="N769" s="239"/>
      <c r="O769" s="239"/>
      <c r="P769" s="239"/>
      <c r="Q769" s="239"/>
      <c r="R769" s="239"/>
      <c r="S769" s="239"/>
      <c r="T769" s="240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1" t="s">
        <v>163</v>
      </c>
      <c r="AU769" s="241" t="s">
        <v>83</v>
      </c>
      <c r="AV769" s="14" t="s">
        <v>83</v>
      </c>
      <c r="AW769" s="14" t="s">
        <v>34</v>
      </c>
      <c r="AX769" s="14" t="s">
        <v>81</v>
      </c>
      <c r="AY769" s="241" t="s">
        <v>148</v>
      </c>
    </row>
    <row r="770" spans="1:65" s="2" customFormat="1" ht="16.5" customHeight="1">
      <c r="A770" s="40"/>
      <c r="B770" s="41"/>
      <c r="C770" s="203" t="s">
        <v>1007</v>
      </c>
      <c r="D770" s="203" t="s">
        <v>150</v>
      </c>
      <c r="E770" s="204" t="s">
        <v>948</v>
      </c>
      <c r="F770" s="205" t="s">
        <v>949</v>
      </c>
      <c r="G770" s="206" t="s">
        <v>586</v>
      </c>
      <c r="H770" s="207">
        <v>5</v>
      </c>
      <c r="I770" s="208"/>
      <c r="J770" s="209">
        <f>ROUND(I770*H770,2)</f>
        <v>0</v>
      </c>
      <c r="K770" s="205" t="s">
        <v>160</v>
      </c>
      <c r="L770" s="46"/>
      <c r="M770" s="210" t="s">
        <v>19</v>
      </c>
      <c r="N770" s="211" t="s">
        <v>44</v>
      </c>
      <c r="O770" s="86"/>
      <c r="P770" s="212">
        <f>O770*H770</f>
        <v>0</v>
      </c>
      <c r="Q770" s="212">
        <v>0.00257</v>
      </c>
      <c r="R770" s="212">
        <f>Q770*H770</f>
        <v>0.012849999999999999</v>
      </c>
      <c r="S770" s="212">
        <v>0</v>
      </c>
      <c r="T770" s="213">
        <f>S770*H770</f>
        <v>0</v>
      </c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R770" s="214" t="s">
        <v>154</v>
      </c>
      <c r="AT770" s="214" t="s">
        <v>150</v>
      </c>
      <c r="AU770" s="214" t="s">
        <v>83</v>
      </c>
      <c r="AY770" s="19" t="s">
        <v>148</v>
      </c>
      <c r="BE770" s="215">
        <f>IF(N770="základní",J770,0)</f>
        <v>0</v>
      </c>
      <c r="BF770" s="215">
        <f>IF(N770="snížená",J770,0)</f>
        <v>0</v>
      </c>
      <c r="BG770" s="215">
        <f>IF(N770="zákl. přenesená",J770,0)</f>
        <v>0</v>
      </c>
      <c r="BH770" s="215">
        <f>IF(N770="sníž. přenesená",J770,0)</f>
        <v>0</v>
      </c>
      <c r="BI770" s="215">
        <f>IF(N770="nulová",J770,0)</f>
        <v>0</v>
      </c>
      <c r="BJ770" s="19" t="s">
        <v>81</v>
      </c>
      <c r="BK770" s="215">
        <f>ROUND(I770*H770,2)</f>
        <v>0</v>
      </c>
      <c r="BL770" s="19" t="s">
        <v>154</v>
      </c>
      <c r="BM770" s="214" t="s">
        <v>1008</v>
      </c>
    </row>
    <row r="771" spans="1:47" s="2" customFormat="1" ht="12">
      <c r="A771" s="40"/>
      <c r="B771" s="41"/>
      <c r="C771" s="42"/>
      <c r="D771" s="216" t="s">
        <v>156</v>
      </c>
      <c r="E771" s="42"/>
      <c r="F771" s="217" t="s">
        <v>951</v>
      </c>
      <c r="G771" s="42"/>
      <c r="H771" s="42"/>
      <c r="I771" s="218"/>
      <c r="J771" s="42"/>
      <c r="K771" s="42"/>
      <c r="L771" s="46"/>
      <c r="M771" s="219"/>
      <c r="N771" s="220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156</v>
      </c>
      <c r="AU771" s="19" t="s">
        <v>83</v>
      </c>
    </row>
    <row r="772" spans="1:51" s="13" customFormat="1" ht="12">
      <c r="A772" s="13"/>
      <c r="B772" s="221"/>
      <c r="C772" s="222"/>
      <c r="D772" s="216" t="s">
        <v>163</v>
      </c>
      <c r="E772" s="223" t="s">
        <v>19</v>
      </c>
      <c r="F772" s="224" t="s">
        <v>955</v>
      </c>
      <c r="G772" s="222"/>
      <c r="H772" s="223" t="s">
        <v>19</v>
      </c>
      <c r="I772" s="225"/>
      <c r="J772" s="222"/>
      <c r="K772" s="222"/>
      <c r="L772" s="226"/>
      <c r="M772" s="227"/>
      <c r="N772" s="228"/>
      <c r="O772" s="228"/>
      <c r="P772" s="228"/>
      <c r="Q772" s="228"/>
      <c r="R772" s="228"/>
      <c r="S772" s="228"/>
      <c r="T772" s="229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0" t="s">
        <v>163</v>
      </c>
      <c r="AU772" s="230" t="s">
        <v>83</v>
      </c>
      <c r="AV772" s="13" t="s">
        <v>81</v>
      </c>
      <c r="AW772" s="13" t="s">
        <v>34</v>
      </c>
      <c r="AX772" s="13" t="s">
        <v>73</v>
      </c>
      <c r="AY772" s="230" t="s">
        <v>148</v>
      </c>
    </row>
    <row r="773" spans="1:51" s="14" customFormat="1" ht="12">
      <c r="A773" s="14"/>
      <c r="B773" s="231"/>
      <c r="C773" s="232"/>
      <c r="D773" s="216" t="s">
        <v>163</v>
      </c>
      <c r="E773" s="233" t="s">
        <v>19</v>
      </c>
      <c r="F773" s="234" t="s">
        <v>1009</v>
      </c>
      <c r="G773" s="232"/>
      <c r="H773" s="235">
        <v>5</v>
      </c>
      <c r="I773" s="236"/>
      <c r="J773" s="232"/>
      <c r="K773" s="232"/>
      <c r="L773" s="237"/>
      <c r="M773" s="238"/>
      <c r="N773" s="239"/>
      <c r="O773" s="239"/>
      <c r="P773" s="239"/>
      <c r="Q773" s="239"/>
      <c r="R773" s="239"/>
      <c r="S773" s="239"/>
      <c r="T773" s="240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1" t="s">
        <v>163</v>
      </c>
      <c r="AU773" s="241" t="s">
        <v>83</v>
      </c>
      <c r="AV773" s="14" t="s">
        <v>83</v>
      </c>
      <c r="AW773" s="14" t="s">
        <v>34</v>
      </c>
      <c r="AX773" s="14" t="s">
        <v>81</v>
      </c>
      <c r="AY773" s="241" t="s">
        <v>148</v>
      </c>
    </row>
    <row r="774" spans="1:65" s="2" customFormat="1" ht="16.5" customHeight="1">
      <c r="A774" s="40"/>
      <c r="B774" s="41"/>
      <c r="C774" s="203" t="s">
        <v>1010</v>
      </c>
      <c r="D774" s="203" t="s">
        <v>150</v>
      </c>
      <c r="E774" s="204" t="s">
        <v>1011</v>
      </c>
      <c r="F774" s="205" t="s">
        <v>1012</v>
      </c>
      <c r="G774" s="206" t="s">
        <v>586</v>
      </c>
      <c r="H774" s="207">
        <v>5</v>
      </c>
      <c r="I774" s="208"/>
      <c r="J774" s="209">
        <f>ROUND(I774*H774,2)</f>
        <v>0</v>
      </c>
      <c r="K774" s="205" t="s">
        <v>160</v>
      </c>
      <c r="L774" s="46"/>
      <c r="M774" s="210" t="s">
        <v>19</v>
      </c>
      <c r="N774" s="211" t="s">
        <v>44</v>
      </c>
      <c r="O774" s="86"/>
      <c r="P774" s="212">
        <f>O774*H774</f>
        <v>0</v>
      </c>
      <c r="Q774" s="212">
        <v>0.00097</v>
      </c>
      <c r="R774" s="212">
        <f>Q774*H774</f>
        <v>0.00485</v>
      </c>
      <c r="S774" s="212">
        <v>0</v>
      </c>
      <c r="T774" s="213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14" t="s">
        <v>154</v>
      </c>
      <c r="AT774" s="214" t="s">
        <v>150</v>
      </c>
      <c r="AU774" s="214" t="s">
        <v>83</v>
      </c>
      <c r="AY774" s="19" t="s">
        <v>148</v>
      </c>
      <c r="BE774" s="215">
        <f>IF(N774="základní",J774,0)</f>
        <v>0</v>
      </c>
      <c r="BF774" s="215">
        <f>IF(N774="snížená",J774,0)</f>
        <v>0</v>
      </c>
      <c r="BG774" s="215">
        <f>IF(N774="zákl. přenesená",J774,0)</f>
        <v>0</v>
      </c>
      <c r="BH774" s="215">
        <f>IF(N774="sníž. přenesená",J774,0)</f>
        <v>0</v>
      </c>
      <c r="BI774" s="215">
        <f>IF(N774="nulová",J774,0)</f>
        <v>0</v>
      </c>
      <c r="BJ774" s="19" t="s">
        <v>81</v>
      </c>
      <c r="BK774" s="215">
        <f>ROUND(I774*H774,2)</f>
        <v>0</v>
      </c>
      <c r="BL774" s="19" t="s">
        <v>154</v>
      </c>
      <c r="BM774" s="214" t="s">
        <v>1013</v>
      </c>
    </row>
    <row r="775" spans="1:47" s="2" customFormat="1" ht="12">
      <c r="A775" s="40"/>
      <c r="B775" s="41"/>
      <c r="C775" s="42"/>
      <c r="D775" s="216" t="s">
        <v>156</v>
      </c>
      <c r="E775" s="42"/>
      <c r="F775" s="217" t="s">
        <v>1014</v>
      </c>
      <c r="G775" s="42"/>
      <c r="H775" s="42"/>
      <c r="I775" s="218"/>
      <c r="J775" s="42"/>
      <c r="K775" s="42"/>
      <c r="L775" s="46"/>
      <c r="M775" s="219"/>
      <c r="N775" s="220"/>
      <c r="O775" s="86"/>
      <c r="P775" s="86"/>
      <c r="Q775" s="86"/>
      <c r="R775" s="86"/>
      <c r="S775" s="86"/>
      <c r="T775" s="87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9" t="s">
        <v>156</v>
      </c>
      <c r="AU775" s="19" t="s">
        <v>83</v>
      </c>
    </row>
    <row r="776" spans="1:65" s="2" customFormat="1" ht="16.5" customHeight="1">
      <c r="A776" s="40"/>
      <c r="B776" s="41"/>
      <c r="C776" s="203" t="s">
        <v>1015</v>
      </c>
      <c r="D776" s="203" t="s">
        <v>150</v>
      </c>
      <c r="E776" s="204" t="s">
        <v>910</v>
      </c>
      <c r="F776" s="205" t="s">
        <v>911</v>
      </c>
      <c r="G776" s="206" t="s">
        <v>239</v>
      </c>
      <c r="H776" s="207">
        <v>15.907</v>
      </c>
      <c r="I776" s="208"/>
      <c r="J776" s="209">
        <f>ROUND(I776*H776,2)</f>
        <v>0</v>
      </c>
      <c r="K776" s="205" t="s">
        <v>160</v>
      </c>
      <c r="L776" s="46"/>
      <c r="M776" s="210" t="s">
        <v>19</v>
      </c>
      <c r="N776" s="211" t="s">
        <v>44</v>
      </c>
      <c r="O776" s="86"/>
      <c r="P776" s="212">
        <f>O776*H776</f>
        <v>0</v>
      </c>
      <c r="Q776" s="212">
        <v>0</v>
      </c>
      <c r="R776" s="212">
        <f>Q776*H776</f>
        <v>0</v>
      </c>
      <c r="S776" s="212">
        <v>0</v>
      </c>
      <c r="T776" s="213">
        <f>S776*H776</f>
        <v>0</v>
      </c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R776" s="214" t="s">
        <v>154</v>
      </c>
      <c r="AT776" s="214" t="s">
        <v>150</v>
      </c>
      <c r="AU776" s="214" t="s">
        <v>83</v>
      </c>
      <c r="AY776" s="19" t="s">
        <v>148</v>
      </c>
      <c r="BE776" s="215">
        <f>IF(N776="základní",J776,0)</f>
        <v>0</v>
      </c>
      <c r="BF776" s="215">
        <f>IF(N776="snížená",J776,0)</f>
        <v>0</v>
      </c>
      <c r="BG776" s="215">
        <f>IF(N776="zákl. přenesená",J776,0)</f>
        <v>0</v>
      </c>
      <c r="BH776" s="215">
        <f>IF(N776="sníž. přenesená",J776,0)</f>
        <v>0</v>
      </c>
      <c r="BI776" s="215">
        <f>IF(N776="nulová",J776,0)</f>
        <v>0</v>
      </c>
      <c r="BJ776" s="19" t="s">
        <v>81</v>
      </c>
      <c r="BK776" s="215">
        <f>ROUND(I776*H776,2)</f>
        <v>0</v>
      </c>
      <c r="BL776" s="19" t="s">
        <v>154</v>
      </c>
      <c r="BM776" s="214" t="s">
        <v>1016</v>
      </c>
    </row>
    <row r="777" spans="1:47" s="2" customFormat="1" ht="12">
      <c r="A777" s="40"/>
      <c r="B777" s="41"/>
      <c r="C777" s="42"/>
      <c r="D777" s="216" t="s">
        <v>156</v>
      </c>
      <c r="E777" s="42"/>
      <c r="F777" s="217" t="s">
        <v>913</v>
      </c>
      <c r="G777" s="42"/>
      <c r="H777" s="42"/>
      <c r="I777" s="218"/>
      <c r="J777" s="42"/>
      <c r="K777" s="42"/>
      <c r="L777" s="46"/>
      <c r="M777" s="219"/>
      <c r="N777" s="220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156</v>
      </c>
      <c r="AU777" s="19" t="s">
        <v>83</v>
      </c>
    </row>
    <row r="778" spans="1:51" s="13" customFormat="1" ht="12">
      <c r="A778" s="13"/>
      <c r="B778" s="221"/>
      <c r="C778" s="222"/>
      <c r="D778" s="216" t="s">
        <v>163</v>
      </c>
      <c r="E778" s="223" t="s">
        <v>19</v>
      </c>
      <c r="F778" s="224" t="s">
        <v>1017</v>
      </c>
      <c r="G778" s="222"/>
      <c r="H778" s="223" t="s">
        <v>19</v>
      </c>
      <c r="I778" s="225"/>
      <c r="J778" s="222"/>
      <c r="K778" s="222"/>
      <c r="L778" s="226"/>
      <c r="M778" s="227"/>
      <c r="N778" s="228"/>
      <c r="O778" s="228"/>
      <c r="P778" s="228"/>
      <c r="Q778" s="228"/>
      <c r="R778" s="228"/>
      <c r="S778" s="228"/>
      <c r="T778" s="229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30" t="s">
        <v>163</v>
      </c>
      <c r="AU778" s="230" t="s">
        <v>83</v>
      </c>
      <c r="AV778" s="13" t="s">
        <v>81</v>
      </c>
      <c r="AW778" s="13" t="s">
        <v>34</v>
      </c>
      <c r="AX778" s="13" t="s">
        <v>73</v>
      </c>
      <c r="AY778" s="230" t="s">
        <v>148</v>
      </c>
    </row>
    <row r="779" spans="1:51" s="14" customFormat="1" ht="12">
      <c r="A779" s="14"/>
      <c r="B779" s="231"/>
      <c r="C779" s="232"/>
      <c r="D779" s="216" t="s">
        <v>163</v>
      </c>
      <c r="E779" s="233" t="s">
        <v>19</v>
      </c>
      <c r="F779" s="234" t="s">
        <v>1018</v>
      </c>
      <c r="G779" s="232"/>
      <c r="H779" s="235">
        <v>2.227</v>
      </c>
      <c r="I779" s="236"/>
      <c r="J779" s="232"/>
      <c r="K779" s="232"/>
      <c r="L779" s="237"/>
      <c r="M779" s="238"/>
      <c r="N779" s="239"/>
      <c r="O779" s="239"/>
      <c r="P779" s="239"/>
      <c r="Q779" s="239"/>
      <c r="R779" s="239"/>
      <c r="S779" s="239"/>
      <c r="T779" s="240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41" t="s">
        <v>163</v>
      </c>
      <c r="AU779" s="241" t="s">
        <v>83</v>
      </c>
      <c r="AV779" s="14" t="s">
        <v>83</v>
      </c>
      <c r="AW779" s="14" t="s">
        <v>34</v>
      </c>
      <c r="AX779" s="14" t="s">
        <v>73</v>
      </c>
      <c r="AY779" s="241" t="s">
        <v>148</v>
      </c>
    </row>
    <row r="780" spans="1:51" s="14" customFormat="1" ht="12">
      <c r="A780" s="14"/>
      <c r="B780" s="231"/>
      <c r="C780" s="232"/>
      <c r="D780" s="216" t="s">
        <v>163</v>
      </c>
      <c r="E780" s="233" t="s">
        <v>19</v>
      </c>
      <c r="F780" s="234" t="s">
        <v>1019</v>
      </c>
      <c r="G780" s="232"/>
      <c r="H780" s="235">
        <v>4.56</v>
      </c>
      <c r="I780" s="236"/>
      <c r="J780" s="232"/>
      <c r="K780" s="232"/>
      <c r="L780" s="237"/>
      <c r="M780" s="238"/>
      <c r="N780" s="239"/>
      <c r="O780" s="239"/>
      <c r="P780" s="239"/>
      <c r="Q780" s="239"/>
      <c r="R780" s="239"/>
      <c r="S780" s="239"/>
      <c r="T780" s="240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1" t="s">
        <v>163</v>
      </c>
      <c r="AU780" s="241" t="s">
        <v>83</v>
      </c>
      <c r="AV780" s="14" t="s">
        <v>83</v>
      </c>
      <c r="AW780" s="14" t="s">
        <v>34</v>
      </c>
      <c r="AX780" s="14" t="s">
        <v>73</v>
      </c>
      <c r="AY780" s="241" t="s">
        <v>148</v>
      </c>
    </row>
    <row r="781" spans="1:51" s="14" customFormat="1" ht="12">
      <c r="A781" s="14"/>
      <c r="B781" s="231"/>
      <c r="C781" s="232"/>
      <c r="D781" s="216" t="s">
        <v>163</v>
      </c>
      <c r="E781" s="233" t="s">
        <v>19</v>
      </c>
      <c r="F781" s="234" t="s">
        <v>1020</v>
      </c>
      <c r="G781" s="232"/>
      <c r="H781" s="235">
        <v>4.56</v>
      </c>
      <c r="I781" s="236"/>
      <c r="J781" s="232"/>
      <c r="K781" s="232"/>
      <c r="L781" s="237"/>
      <c r="M781" s="238"/>
      <c r="N781" s="239"/>
      <c r="O781" s="239"/>
      <c r="P781" s="239"/>
      <c r="Q781" s="239"/>
      <c r="R781" s="239"/>
      <c r="S781" s="239"/>
      <c r="T781" s="240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1" t="s">
        <v>163</v>
      </c>
      <c r="AU781" s="241" t="s">
        <v>83</v>
      </c>
      <c r="AV781" s="14" t="s">
        <v>83</v>
      </c>
      <c r="AW781" s="14" t="s">
        <v>34</v>
      </c>
      <c r="AX781" s="14" t="s">
        <v>73</v>
      </c>
      <c r="AY781" s="241" t="s">
        <v>148</v>
      </c>
    </row>
    <row r="782" spans="1:51" s="14" customFormat="1" ht="12">
      <c r="A782" s="14"/>
      <c r="B782" s="231"/>
      <c r="C782" s="232"/>
      <c r="D782" s="216" t="s">
        <v>163</v>
      </c>
      <c r="E782" s="233" t="s">
        <v>19</v>
      </c>
      <c r="F782" s="234" t="s">
        <v>1021</v>
      </c>
      <c r="G782" s="232"/>
      <c r="H782" s="235">
        <v>2.28</v>
      </c>
      <c r="I782" s="236"/>
      <c r="J782" s="232"/>
      <c r="K782" s="232"/>
      <c r="L782" s="237"/>
      <c r="M782" s="238"/>
      <c r="N782" s="239"/>
      <c r="O782" s="239"/>
      <c r="P782" s="239"/>
      <c r="Q782" s="239"/>
      <c r="R782" s="239"/>
      <c r="S782" s="239"/>
      <c r="T782" s="240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1" t="s">
        <v>163</v>
      </c>
      <c r="AU782" s="241" t="s">
        <v>83</v>
      </c>
      <c r="AV782" s="14" t="s">
        <v>83</v>
      </c>
      <c r="AW782" s="14" t="s">
        <v>34</v>
      </c>
      <c r="AX782" s="14" t="s">
        <v>73</v>
      </c>
      <c r="AY782" s="241" t="s">
        <v>148</v>
      </c>
    </row>
    <row r="783" spans="1:51" s="14" customFormat="1" ht="12">
      <c r="A783" s="14"/>
      <c r="B783" s="231"/>
      <c r="C783" s="232"/>
      <c r="D783" s="216" t="s">
        <v>163</v>
      </c>
      <c r="E783" s="233" t="s">
        <v>19</v>
      </c>
      <c r="F783" s="234" t="s">
        <v>1022</v>
      </c>
      <c r="G783" s="232"/>
      <c r="H783" s="235">
        <v>2.28</v>
      </c>
      <c r="I783" s="236"/>
      <c r="J783" s="232"/>
      <c r="K783" s="232"/>
      <c r="L783" s="237"/>
      <c r="M783" s="238"/>
      <c r="N783" s="239"/>
      <c r="O783" s="239"/>
      <c r="P783" s="239"/>
      <c r="Q783" s="239"/>
      <c r="R783" s="239"/>
      <c r="S783" s="239"/>
      <c r="T783" s="240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41" t="s">
        <v>163</v>
      </c>
      <c r="AU783" s="241" t="s">
        <v>83</v>
      </c>
      <c r="AV783" s="14" t="s">
        <v>83</v>
      </c>
      <c r="AW783" s="14" t="s">
        <v>34</v>
      </c>
      <c r="AX783" s="14" t="s">
        <v>73</v>
      </c>
      <c r="AY783" s="241" t="s">
        <v>148</v>
      </c>
    </row>
    <row r="784" spans="1:51" s="16" customFormat="1" ht="12">
      <c r="A784" s="16"/>
      <c r="B784" s="253"/>
      <c r="C784" s="254"/>
      <c r="D784" s="216" t="s">
        <v>163</v>
      </c>
      <c r="E784" s="255" t="s">
        <v>19</v>
      </c>
      <c r="F784" s="256" t="s">
        <v>174</v>
      </c>
      <c r="G784" s="254"/>
      <c r="H784" s="257">
        <v>15.907</v>
      </c>
      <c r="I784" s="258"/>
      <c r="J784" s="254"/>
      <c r="K784" s="254"/>
      <c r="L784" s="259"/>
      <c r="M784" s="260"/>
      <c r="N784" s="261"/>
      <c r="O784" s="261"/>
      <c r="P784" s="261"/>
      <c r="Q784" s="261"/>
      <c r="R784" s="261"/>
      <c r="S784" s="261"/>
      <c r="T784" s="262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T784" s="263" t="s">
        <v>163</v>
      </c>
      <c r="AU784" s="263" t="s">
        <v>83</v>
      </c>
      <c r="AV784" s="16" t="s">
        <v>154</v>
      </c>
      <c r="AW784" s="16" t="s">
        <v>34</v>
      </c>
      <c r="AX784" s="16" t="s">
        <v>81</v>
      </c>
      <c r="AY784" s="263" t="s">
        <v>148</v>
      </c>
    </row>
    <row r="785" spans="1:65" s="2" customFormat="1" ht="16.5" customHeight="1">
      <c r="A785" s="40"/>
      <c r="B785" s="41"/>
      <c r="C785" s="203" t="s">
        <v>1023</v>
      </c>
      <c r="D785" s="203" t="s">
        <v>150</v>
      </c>
      <c r="E785" s="204" t="s">
        <v>918</v>
      </c>
      <c r="F785" s="205" t="s">
        <v>919</v>
      </c>
      <c r="G785" s="206" t="s">
        <v>239</v>
      </c>
      <c r="H785" s="207">
        <v>15.907</v>
      </c>
      <c r="I785" s="208"/>
      <c r="J785" s="209">
        <f>ROUND(I785*H785,2)</f>
        <v>0</v>
      </c>
      <c r="K785" s="205" t="s">
        <v>160</v>
      </c>
      <c r="L785" s="46"/>
      <c r="M785" s="210" t="s">
        <v>19</v>
      </c>
      <c r="N785" s="211" t="s">
        <v>44</v>
      </c>
      <c r="O785" s="86"/>
      <c r="P785" s="212">
        <f>O785*H785</f>
        <v>0</v>
      </c>
      <c r="Q785" s="212">
        <v>0.23</v>
      </c>
      <c r="R785" s="212">
        <f>Q785*H785</f>
        <v>3.6586100000000004</v>
      </c>
      <c r="S785" s="212">
        <v>0</v>
      </c>
      <c r="T785" s="213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14" t="s">
        <v>154</v>
      </c>
      <c r="AT785" s="214" t="s">
        <v>150</v>
      </c>
      <c r="AU785" s="214" t="s">
        <v>83</v>
      </c>
      <c r="AY785" s="19" t="s">
        <v>148</v>
      </c>
      <c r="BE785" s="215">
        <f>IF(N785="základní",J785,0)</f>
        <v>0</v>
      </c>
      <c r="BF785" s="215">
        <f>IF(N785="snížená",J785,0)</f>
        <v>0</v>
      </c>
      <c r="BG785" s="215">
        <f>IF(N785="zákl. přenesená",J785,0)</f>
        <v>0</v>
      </c>
      <c r="BH785" s="215">
        <f>IF(N785="sníž. přenesená",J785,0)</f>
        <v>0</v>
      </c>
      <c r="BI785" s="215">
        <f>IF(N785="nulová",J785,0)</f>
        <v>0</v>
      </c>
      <c r="BJ785" s="19" t="s">
        <v>81</v>
      </c>
      <c r="BK785" s="215">
        <f>ROUND(I785*H785,2)</f>
        <v>0</v>
      </c>
      <c r="BL785" s="19" t="s">
        <v>154</v>
      </c>
      <c r="BM785" s="214" t="s">
        <v>1024</v>
      </c>
    </row>
    <row r="786" spans="1:47" s="2" customFormat="1" ht="12">
      <c r="A786" s="40"/>
      <c r="B786" s="41"/>
      <c r="C786" s="42"/>
      <c r="D786" s="216" t="s">
        <v>156</v>
      </c>
      <c r="E786" s="42"/>
      <c r="F786" s="217" t="s">
        <v>921</v>
      </c>
      <c r="G786" s="42"/>
      <c r="H786" s="42"/>
      <c r="I786" s="218"/>
      <c r="J786" s="42"/>
      <c r="K786" s="42"/>
      <c r="L786" s="46"/>
      <c r="M786" s="219"/>
      <c r="N786" s="220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156</v>
      </c>
      <c r="AU786" s="19" t="s">
        <v>83</v>
      </c>
    </row>
    <row r="787" spans="1:51" s="13" customFormat="1" ht="12">
      <c r="A787" s="13"/>
      <c r="B787" s="221"/>
      <c r="C787" s="222"/>
      <c r="D787" s="216" t="s">
        <v>163</v>
      </c>
      <c r="E787" s="223" t="s">
        <v>19</v>
      </c>
      <c r="F787" s="224" t="s">
        <v>1025</v>
      </c>
      <c r="G787" s="222"/>
      <c r="H787" s="223" t="s">
        <v>19</v>
      </c>
      <c r="I787" s="225"/>
      <c r="J787" s="222"/>
      <c r="K787" s="222"/>
      <c r="L787" s="226"/>
      <c r="M787" s="227"/>
      <c r="N787" s="228"/>
      <c r="O787" s="228"/>
      <c r="P787" s="228"/>
      <c r="Q787" s="228"/>
      <c r="R787" s="228"/>
      <c r="S787" s="228"/>
      <c r="T787" s="229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0" t="s">
        <v>163</v>
      </c>
      <c r="AU787" s="230" t="s">
        <v>83</v>
      </c>
      <c r="AV787" s="13" t="s">
        <v>81</v>
      </c>
      <c r="AW787" s="13" t="s">
        <v>34</v>
      </c>
      <c r="AX787" s="13" t="s">
        <v>73</v>
      </c>
      <c r="AY787" s="230" t="s">
        <v>148</v>
      </c>
    </row>
    <row r="788" spans="1:51" s="14" customFormat="1" ht="12">
      <c r="A788" s="14"/>
      <c r="B788" s="231"/>
      <c r="C788" s="232"/>
      <c r="D788" s="216" t="s">
        <v>163</v>
      </c>
      <c r="E788" s="233" t="s">
        <v>19</v>
      </c>
      <c r="F788" s="234" t="s">
        <v>1026</v>
      </c>
      <c r="G788" s="232"/>
      <c r="H788" s="235">
        <v>15.907</v>
      </c>
      <c r="I788" s="236"/>
      <c r="J788" s="232"/>
      <c r="K788" s="232"/>
      <c r="L788" s="237"/>
      <c r="M788" s="238"/>
      <c r="N788" s="239"/>
      <c r="O788" s="239"/>
      <c r="P788" s="239"/>
      <c r="Q788" s="239"/>
      <c r="R788" s="239"/>
      <c r="S788" s="239"/>
      <c r="T788" s="240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1" t="s">
        <v>163</v>
      </c>
      <c r="AU788" s="241" t="s">
        <v>83</v>
      </c>
      <c r="AV788" s="14" t="s">
        <v>83</v>
      </c>
      <c r="AW788" s="14" t="s">
        <v>34</v>
      </c>
      <c r="AX788" s="14" t="s">
        <v>81</v>
      </c>
      <c r="AY788" s="241" t="s">
        <v>148</v>
      </c>
    </row>
    <row r="789" spans="1:65" s="2" customFormat="1" ht="16.5" customHeight="1">
      <c r="A789" s="40"/>
      <c r="B789" s="41"/>
      <c r="C789" s="203" t="s">
        <v>1027</v>
      </c>
      <c r="D789" s="203" t="s">
        <v>150</v>
      </c>
      <c r="E789" s="204" t="s">
        <v>967</v>
      </c>
      <c r="F789" s="205" t="s">
        <v>968</v>
      </c>
      <c r="G789" s="206" t="s">
        <v>239</v>
      </c>
      <c r="H789" s="207">
        <v>15.907</v>
      </c>
      <c r="I789" s="208"/>
      <c r="J789" s="209">
        <f>ROUND(I789*H789,2)</f>
        <v>0</v>
      </c>
      <c r="K789" s="205" t="s">
        <v>160</v>
      </c>
      <c r="L789" s="46"/>
      <c r="M789" s="210" t="s">
        <v>19</v>
      </c>
      <c r="N789" s="211" t="s">
        <v>44</v>
      </c>
      <c r="O789" s="86"/>
      <c r="P789" s="212">
        <f>O789*H789</f>
        <v>0</v>
      </c>
      <c r="Q789" s="212">
        <v>0.36834</v>
      </c>
      <c r="R789" s="212">
        <f>Q789*H789</f>
        <v>5.85918438</v>
      </c>
      <c r="S789" s="212">
        <v>0</v>
      </c>
      <c r="T789" s="213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4" t="s">
        <v>154</v>
      </c>
      <c r="AT789" s="214" t="s">
        <v>150</v>
      </c>
      <c r="AU789" s="214" t="s">
        <v>83</v>
      </c>
      <c r="AY789" s="19" t="s">
        <v>148</v>
      </c>
      <c r="BE789" s="215">
        <f>IF(N789="základní",J789,0)</f>
        <v>0</v>
      </c>
      <c r="BF789" s="215">
        <f>IF(N789="snížená",J789,0)</f>
        <v>0</v>
      </c>
      <c r="BG789" s="215">
        <f>IF(N789="zákl. přenesená",J789,0)</f>
        <v>0</v>
      </c>
      <c r="BH789" s="215">
        <f>IF(N789="sníž. přenesená",J789,0)</f>
        <v>0</v>
      </c>
      <c r="BI789" s="215">
        <f>IF(N789="nulová",J789,0)</f>
        <v>0</v>
      </c>
      <c r="BJ789" s="19" t="s">
        <v>81</v>
      </c>
      <c r="BK789" s="215">
        <f>ROUND(I789*H789,2)</f>
        <v>0</v>
      </c>
      <c r="BL789" s="19" t="s">
        <v>154</v>
      </c>
      <c r="BM789" s="214" t="s">
        <v>1028</v>
      </c>
    </row>
    <row r="790" spans="1:47" s="2" customFormat="1" ht="12">
      <c r="A790" s="40"/>
      <c r="B790" s="41"/>
      <c r="C790" s="42"/>
      <c r="D790" s="216" t="s">
        <v>156</v>
      </c>
      <c r="E790" s="42"/>
      <c r="F790" s="217" t="s">
        <v>970</v>
      </c>
      <c r="G790" s="42"/>
      <c r="H790" s="42"/>
      <c r="I790" s="218"/>
      <c r="J790" s="42"/>
      <c r="K790" s="42"/>
      <c r="L790" s="46"/>
      <c r="M790" s="219"/>
      <c r="N790" s="220"/>
      <c r="O790" s="86"/>
      <c r="P790" s="86"/>
      <c r="Q790" s="86"/>
      <c r="R790" s="86"/>
      <c r="S790" s="86"/>
      <c r="T790" s="87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T790" s="19" t="s">
        <v>156</v>
      </c>
      <c r="AU790" s="19" t="s">
        <v>83</v>
      </c>
    </row>
    <row r="791" spans="1:51" s="13" customFormat="1" ht="12">
      <c r="A791" s="13"/>
      <c r="B791" s="221"/>
      <c r="C791" s="222"/>
      <c r="D791" s="216" t="s">
        <v>163</v>
      </c>
      <c r="E791" s="223" t="s">
        <v>19</v>
      </c>
      <c r="F791" s="224" t="s">
        <v>1025</v>
      </c>
      <c r="G791" s="222"/>
      <c r="H791" s="223" t="s">
        <v>19</v>
      </c>
      <c r="I791" s="225"/>
      <c r="J791" s="222"/>
      <c r="K791" s="222"/>
      <c r="L791" s="226"/>
      <c r="M791" s="227"/>
      <c r="N791" s="228"/>
      <c r="O791" s="228"/>
      <c r="P791" s="228"/>
      <c r="Q791" s="228"/>
      <c r="R791" s="228"/>
      <c r="S791" s="228"/>
      <c r="T791" s="229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0" t="s">
        <v>163</v>
      </c>
      <c r="AU791" s="230" t="s">
        <v>83</v>
      </c>
      <c r="AV791" s="13" t="s">
        <v>81</v>
      </c>
      <c r="AW791" s="13" t="s">
        <v>34</v>
      </c>
      <c r="AX791" s="13" t="s">
        <v>73</v>
      </c>
      <c r="AY791" s="230" t="s">
        <v>148</v>
      </c>
    </row>
    <row r="792" spans="1:51" s="14" customFormat="1" ht="12">
      <c r="A792" s="14"/>
      <c r="B792" s="231"/>
      <c r="C792" s="232"/>
      <c r="D792" s="216" t="s">
        <v>163</v>
      </c>
      <c r="E792" s="233" t="s">
        <v>19</v>
      </c>
      <c r="F792" s="234" t="s">
        <v>1026</v>
      </c>
      <c r="G792" s="232"/>
      <c r="H792" s="235">
        <v>15.907</v>
      </c>
      <c r="I792" s="236"/>
      <c r="J792" s="232"/>
      <c r="K792" s="232"/>
      <c r="L792" s="237"/>
      <c r="M792" s="238"/>
      <c r="N792" s="239"/>
      <c r="O792" s="239"/>
      <c r="P792" s="239"/>
      <c r="Q792" s="239"/>
      <c r="R792" s="239"/>
      <c r="S792" s="239"/>
      <c r="T792" s="240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1" t="s">
        <v>163</v>
      </c>
      <c r="AU792" s="241" t="s">
        <v>83</v>
      </c>
      <c r="AV792" s="14" t="s">
        <v>83</v>
      </c>
      <c r="AW792" s="14" t="s">
        <v>34</v>
      </c>
      <c r="AX792" s="14" t="s">
        <v>81</v>
      </c>
      <c r="AY792" s="241" t="s">
        <v>148</v>
      </c>
    </row>
    <row r="793" spans="1:65" s="2" customFormat="1" ht="16.5" customHeight="1">
      <c r="A793" s="40"/>
      <c r="B793" s="41"/>
      <c r="C793" s="203" t="s">
        <v>1029</v>
      </c>
      <c r="D793" s="203" t="s">
        <v>150</v>
      </c>
      <c r="E793" s="204" t="s">
        <v>1030</v>
      </c>
      <c r="F793" s="205" t="s">
        <v>1031</v>
      </c>
      <c r="G793" s="206" t="s">
        <v>239</v>
      </c>
      <c r="H793" s="207">
        <v>15.907</v>
      </c>
      <c r="I793" s="208"/>
      <c r="J793" s="209">
        <f>ROUND(I793*H793,2)</f>
        <v>0</v>
      </c>
      <c r="K793" s="205" t="s">
        <v>160</v>
      </c>
      <c r="L793" s="46"/>
      <c r="M793" s="210" t="s">
        <v>19</v>
      </c>
      <c r="N793" s="211" t="s">
        <v>44</v>
      </c>
      <c r="O793" s="86"/>
      <c r="P793" s="212">
        <f>O793*H793</f>
        <v>0</v>
      </c>
      <c r="Q793" s="212">
        <v>0.08425</v>
      </c>
      <c r="R793" s="212">
        <f>Q793*H793</f>
        <v>1.34016475</v>
      </c>
      <c r="S793" s="212">
        <v>0</v>
      </c>
      <c r="T793" s="213">
        <f>S793*H793</f>
        <v>0</v>
      </c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R793" s="214" t="s">
        <v>154</v>
      </c>
      <c r="AT793" s="214" t="s">
        <v>150</v>
      </c>
      <c r="AU793" s="214" t="s">
        <v>83</v>
      </c>
      <c r="AY793" s="19" t="s">
        <v>148</v>
      </c>
      <c r="BE793" s="215">
        <f>IF(N793="základní",J793,0)</f>
        <v>0</v>
      </c>
      <c r="BF793" s="215">
        <f>IF(N793="snížená",J793,0)</f>
        <v>0</v>
      </c>
      <c r="BG793" s="215">
        <f>IF(N793="zákl. přenesená",J793,0)</f>
        <v>0</v>
      </c>
      <c r="BH793" s="215">
        <f>IF(N793="sníž. přenesená",J793,0)</f>
        <v>0</v>
      </c>
      <c r="BI793" s="215">
        <f>IF(N793="nulová",J793,0)</f>
        <v>0</v>
      </c>
      <c r="BJ793" s="19" t="s">
        <v>81</v>
      </c>
      <c r="BK793" s="215">
        <f>ROUND(I793*H793,2)</f>
        <v>0</v>
      </c>
      <c r="BL793" s="19" t="s">
        <v>154</v>
      </c>
      <c r="BM793" s="214" t="s">
        <v>1032</v>
      </c>
    </row>
    <row r="794" spans="1:47" s="2" customFormat="1" ht="12">
      <c r="A794" s="40"/>
      <c r="B794" s="41"/>
      <c r="C794" s="42"/>
      <c r="D794" s="216" t="s">
        <v>156</v>
      </c>
      <c r="E794" s="42"/>
      <c r="F794" s="217" t="s">
        <v>1033</v>
      </c>
      <c r="G794" s="42"/>
      <c r="H794" s="42"/>
      <c r="I794" s="218"/>
      <c r="J794" s="42"/>
      <c r="K794" s="42"/>
      <c r="L794" s="46"/>
      <c r="M794" s="219"/>
      <c r="N794" s="220"/>
      <c r="O794" s="86"/>
      <c r="P794" s="86"/>
      <c r="Q794" s="86"/>
      <c r="R794" s="86"/>
      <c r="S794" s="86"/>
      <c r="T794" s="87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T794" s="19" t="s">
        <v>156</v>
      </c>
      <c r="AU794" s="19" t="s">
        <v>83</v>
      </c>
    </row>
    <row r="795" spans="1:51" s="13" customFormat="1" ht="12">
      <c r="A795" s="13"/>
      <c r="B795" s="221"/>
      <c r="C795" s="222"/>
      <c r="D795" s="216" t="s">
        <v>163</v>
      </c>
      <c r="E795" s="223" t="s">
        <v>19</v>
      </c>
      <c r="F795" s="224" t="s">
        <v>1025</v>
      </c>
      <c r="G795" s="222"/>
      <c r="H795" s="223" t="s">
        <v>19</v>
      </c>
      <c r="I795" s="225"/>
      <c r="J795" s="222"/>
      <c r="K795" s="222"/>
      <c r="L795" s="226"/>
      <c r="M795" s="227"/>
      <c r="N795" s="228"/>
      <c r="O795" s="228"/>
      <c r="P795" s="228"/>
      <c r="Q795" s="228"/>
      <c r="R795" s="228"/>
      <c r="S795" s="228"/>
      <c r="T795" s="229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0" t="s">
        <v>163</v>
      </c>
      <c r="AU795" s="230" t="s">
        <v>83</v>
      </c>
      <c r="AV795" s="13" t="s">
        <v>81</v>
      </c>
      <c r="AW795" s="13" t="s">
        <v>34</v>
      </c>
      <c r="AX795" s="13" t="s">
        <v>73</v>
      </c>
      <c r="AY795" s="230" t="s">
        <v>148</v>
      </c>
    </row>
    <row r="796" spans="1:51" s="14" customFormat="1" ht="12">
      <c r="A796" s="14"/>
      <c r="B796" s="231"/>
      <c r="C796" s="232"/>
      <c r="D796" s="216" t="s">
        <v>163</v>
      </c>
      <c r="E796" s="233" t="s">
        <v>19</v>
      </c>
      <c r="F796" s="234" t="s">
        <v>1026</v>
      </c>
      <c r="G796" s="232"/>
      <c r="H796" s="235">
        <v>15.907</v>
      </c>
      <c r="I796" s="236"/>
      <c r="J796" s="232"/>
      <c r="K796" s="232"/>
      <c r="L796" s="237"/>
      <c r="M796" s="238"/>
      <c r="N796" s="239"/>
      <c r="O796" s="239"/>
      <c r="P796" s="239"/>
      <c r="Q796" s="239"/>
      <c r="R796" s="239"/>
      <c r="S796" s="239"/>
      <c r="T796" s="240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1" t="s">
        <v>163</v>
      </c>
      <c r="AU796" s="241" t="s">
        <v>83</v>
      </c>
      <c r="AV796" s="14" t="s">
        <v>83</v>
      </c>
      <c r="AW796" s="14" t="s">
        <v>34</v>
      </c>
      <c r="AX796" s="14" t="s">
        <v>81</v>
      </c>
      <c r="AY796" s="241" t="s">
        <v>148</v>
      </c>
    </row>
    <row r="797" spans="1:65" s="2" customFormat="1" ht="16.5" customHeight="1">
      <c r="A797" s="40"/>
      <c r="B797" s="41"/>
      <c r="C797" s="264" t="s">
        <v>1034</v>
      </c>
      <c r="D797" s="264" t="s">
        <v>243</v>
      </c>
      <c r="E797" s="265" t="s">
        <v>1035</v>
      </c>
      <c r="F797" s="266" t="s">
        <v>1036</v>
      </c>
      <c r="G797" s="267" t="s">
        <v>239</v>
      </c>
      <c r="H797" s="268">
        <v>16.384</v>
      </c>
      <c r="I797" s="269"/>
      <c r="J797" s="270">
        <f>ROUND(I797*H797,2)</f>
        <v>0</v>
      </c>
      <c r="K797" s="266" t="s">
        <v>19</v>
      </c>
      <c r="L797" s="271"/>
      <c r="M797" s="272" t="s">
        <v>19</v>
      </c>
      <c r="N797" s="273" t="s">
        <v>44</v>
      </c>
      <c r="O797" s="86"/>
      <c r="P797" s="212">
        <f>O797*H797</f>
        <v>0</v>
      </c>
      <c r="Q797" s="212">
        <v>0.131</v>
      </c>
      <c r="R797" s="212">
        <f>Q797*H797</f>
        <v>2.146304</v>
      </c>
      <c r="S797" s="212">
        <v>0</v>
      </c>
      <c r="T797" s="213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14" t="s">
        <v>210</v>
      </c>
      <c r="AT797" s="214" t="s">
        <v>243</v>
      </c>
      <c r="AU797" s="214" t="s">
        <v>83</v>
      </c>
      <c r="AY797" s="19" t="s">
        <v>148</v>
      </c>
      <c r="BE797" s="215">
        <f>IF(N797="základní",J797,0)</f>
        <v>0</v>
      </c>
      <c r="BF797" s="215">
        <f>IF(N797="snížená",J797,0)</f>
        <v>0</v>
      </c>
      <c r="BG797" s="215">
        <f>IF(N797="zákl. přenesená",J797,0)</f>
        <v>0</v>
      </c>
      <c r="BH797" s="215">
        <f>IF(N797="sníž. přenesená",J797,0)</f>
        <v>0</v>
      </c>
      <c r="BI797" s="215">
        <f>IF(N797="nulová",J797,0)</f>
        <v>0</v>
      </c>
      <c r="BJ797" s="19" t="s">
        <v>81</v>
      </c>
      <c r="BK797" s="215">
        <f>ROUND(I797*H797,2)</f>
        <v>0</v>
      </c>
      <c r="BL797" s="19" t="s">
        <v>154</v>
      </c>
      <c r="BM797" s="214" t="s">
        <v>1037</v>
      </c>
    </row>
    <row r="798" spans="1:51" s="14" customFormat="1" ht="12">
      <c r="A798" s="14"/>
      <c r="B798" s="231"/>
      <c r="C798" s="232"/>
      <c r="D798" s="216" t="s">
        <v>163</v>
      </c>
      <c r="E798" s="233" t="s">
        <v>19</v>
      </c>
      <c r="F798" s="234" t="s">
        <v>1038</v>
      </c>
      <c r="G798" s="232"/>
      <c r="H798" s="235">
        <v>16.384</v>
      </c>
      <c r="I798" s="236"/>
      <c r="J798" s="232"/>
      <c r="K798" s="232"/>
      <c r="L798" s="237"/>
      <c r="M798" s="238"/>
      <c r="N798" s="239"/>
      <c r="O798" s="239"/>
      <c r="P798" s="239"/>
      <c r="Q798" s="239"/>
      <c r="R798" s="239"/>
      <c r="S798" s="239"/>
      <c r="T798" s="240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1" t="s">
        <v>163</v>
      </c>
      <c r="AU798" s="241" t="s">
        <v>83</v>
      </c>
      <c r="AV798" s="14" t="s">
        <v>83</v>
      </c>
      <c r="AW798" s="14" t="s">
        <v>34</v>
      </c>
      <c r="AX798" s="14" t="s">
        <v>81</v>
      </c>
      <c r="AY798" s="241" t="s">
        <v>148</v>
      </c>
    </row>
    <row r="799" spans="1:65" s="2" customFormat="1" ht="16.5" customHeight="1">
      <c r="A799" s="40"/>
      <c r="B799" s="41"/>
      <c r="C799" s="203" t="s">
        <v>1039</v>
      </c>
      <c r="D799" s="203" t="s">
        <v>150</v>
      </c>
      <c r="E799" s="204" t="s">
        <v>910</v>
      </c>
      <c r="F799" s="205" t="s">
        <v>911</v>
      </c>
      <c r="G799" s="206" t="s">
        <v>239</v>
      </c>
      <c r="H799" s="207">
        <v>98.66</v>
      </c>
      <c r="I799" s="208"/>
      <c r="J799" s="209">
        <f>ROUND(I799*H799,2)</f>
        <v>0</v>
      </c>
      <c r="K799" s="205" t="s">
        <v>160</v>
      </c>
      <c r="L799" s="46"/>
      <c r="M799" s="210" t="s">
        <v>19</v>
      </c>
      <c r="N799" s="211" t="s">
        <v>44</v>
      </c>
      <c r="O799" s="86"/>
      <c r="P799" s="212">
        <f>O799*H799</f>
        <v>0</v>
      </c>
      <c r="Q799" s="212">
        <v>0</v>
      </c>
      <c r="R799" s="212">
        <f>Q799*H799</f>
        <v>0</v>
      </c>
      <c r="S799" s="212">
        <v>0</v>
      </c>
      <c r="T799" s="213">
        <f>S799*H799</f>
        <v>0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14" t="s">
        <v>154</v>
      </c>
      <c r="AT799" s="214" t="s">
        <v>150</v>
      </c>
      <c r="AU799" s="214" t="s">
        <v>83</v>
      </c>
      <c r="AY799" s="19" t="s">
        <v>148</v>
      </c>
      <c r="BE799" s="215">
        <f>IF(N799="základní",J799,0)</f>
        <v>0</v>
      </c>
      <c r="BF799" s="215">
        <f>IF(N799="snížená",J799,0)</f>
        <v>0</v>
      </c>
      <c r="BG799" s="215">
        <f>IF(N799="zákl. přenesená",J799,0)</f>
        <v>0</v>
      </c>
      <c r="BH799" s="215">
        <f>IF(N799="sníž. přenesená",J799,0)</f>
        <v>0</v>
      </c>
      <c r="BI799" s="215">
        <f>IF(N799="nulová",J799,0)</f>
        <v>0</v>
      </c>
      <c r="BJ799" s="19" t="s">
        <v>81</v>
      </c>
      <c r="BK799" s="215">
        <f>ROUND(I799*H799,2)</f>
        <v>0</v>
      </c>
      <c r="BL799" s="19" t="s">
        <v>154</v>
      </c>
      <c r="BM799" s="214" t="s">
        <v>1040</v>
      </c>
    </row>
    <row r="800" spans="1:47" s="2" customFormat="1" ht="12">
      <c r="A800" s="40"/>
      <c r="B800" s="41"/>
      <c r="C800" s="42"/>
      <c r="D800" s="216" t="s">
        <v>156</v>
      </c>
      <c r="E800" s="42"/>
      <c r="F800" s="217" t="s">
        <v>913</v>
      </c>
      <c r="G800" s="42"/>
      <c r="H800" s="42"/>
      <c r="I800" s="218"/>
      <c r="J800" s="42"/>
      <c r="K800" s="42"/>
      <c r="L800" s="46"/>
      <c r="M800" s="219"/>
      <c r="N800" s="220"/>
      <c r="O800" s="86"/>
      <c r="P800" s="86"/>
      <c r="Q800" s="86"/>
      <c r="R800" s="86"/>
      <c r="S800" s="86"/>
      <c r="T800" s="87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T800" s="19" t="s">
        <v>156</v>
      </c>
      <c r="AU800" s="19" t="s">
        <v>83</v>
      </c>
    </row>
    <row r="801" spans="1:51" s="13" customFormat="1" ht="12">
      <c r="A801" s="13"/>
      <c r="B801" s="221"/>
      <c r="C801" s="222"/>
      <c r="D801" s="216" t="s">
        <v>163</v>
      </c>
      <c r="E801" s="223" t="s">
        <v>19</v>
      </c>
      <c r="F801" s="224" t="s">
        <v>1041</v>
      </c>
      <c r="G801" s="222"/>
      <c r="H801" s="223" t="s">
        <v>19</v>
      </c>
      <c r="I801" s="225"/>
      <c r="J801" s="222"/>
      <c r="K801" s="222"/>
      <c r="L801" s="226"/>
      <c r="M801" s="227"/>
      <c r="N801" s="228"/>
      <c r="O801" s="228"/>
      <c r="P801" s="228"/>
      <c r="Q801" s="228"/>
      <c r="R801" s="228"/>
      <c r="S801" s="228"/>
      <c r="T801" s="229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0" t="s">
        <v>163</v>
      </c>
      <c r="AU801" s="230" t="s">
        <v>83</v>
      </c>
      <c r="AV801" s="13" t="s">
        <v>81</v>
      </c>
      <c r="AW801" s="13" t="s">
        <v>34</v>
      </c>
      <c r="AX801" s="13" t="s">
        <v>73</v>
      </c>
      <c r="AY801" s="230" t="s">
        <v>148</v>
      </c>
    </row>
    <row r="802" spans="1:51" s="14" customFormat="1" ht="12">
      <c r="A802" s="14"/>
      <c r="B802" s="231"/>
      <c r="C802" s="232"/>
      <c r="D802" s="216" t="s">
        <v>163</v>
      </c>
      <c r="E802" s="233" t="s">
        <v>19</v>
      </c>
      <c r="F802" s="234" t="s">
        <v>1042</v>
      </c>
      <c r="G802" s="232"/>
      <c r="H802" s="235">
        <v>1.74</v>
      </c>
      <c r="I802" s="236"/>
      <c r="J802" s="232"/>
      <c r="K802" s="232"/>
      <c r="L802" s="237"/>
      <c r="M802" s="238"/>
      <c r="N802" s="239"/>
      <c r="O802" s="239"/>
      <c r="P802" s="239"/>
      <c r="Q802" s="239"/>
      <c r="R802" s="239"/>
      <c r="S802" s="239"/>
      <c r="T802" s="240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1" t="s">
        <v>163</v>
      </c>
      <c r="AU802" s="241" t="s">
        <v>83</v>
      </c>
      <c r="AV802" s="14" t="s">
        <v>83</v>
      </c>
      <c r="AW802" s="14" t="s">
        <v>34</v>
      </c>
      <c r="AX802" s="14" t="s">
        <v>73</v>
      </c>
      <c r="AY802" s="241" t="s">
        <v>148</v>
      </c>
    </row>
    <row r="803" spans="1:51" s="14" customFormat="1" ht="12">
      <c r="A803" s="14"/>
      <c r="B803" s="231"/>
      <c r="C803" s="232"/>
      <c r="D803" s="216" t="s">
        <v>163</v>
      </c>
      <c r="E803" s="233" t="s">
        <v>19</v>
      </c>
      <c r="F803" s="234" t="s">
        <v>1043</v>
      </c>
      <c r="G803" s="232"/>
      <c r="H803" s="235">
        <v>12</v>
      </c>
      <c r="I803" s="236"/>
      <c r="J803" s="232"/>
      <c r="K803" s="232"/>
      <c r="L803" s="237"/>
      <c r="M803" s="238"/>
      <c r="N803" s="239"/>
      <c r="O803" s="239"/>
      <c r="P803" s="239"/>
      <c r="Q803" s="239"/>
      <c r="R803" s="239"/>
      <c r="S803" s="239"/>
      <c r="T803" s="240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1" t="s">
        <v>163</v>
      </c>
      <c r="AU803" s="241" t="s">
        <v>83</v>
      </c>
      <c r="AV803" s="14" t="s">
        <v>83</v>
      </c>
      <c r="AW803" s="14" t="s">
        <v>34</v>
      </c>
      <c r="AX803" s="14" t="s">
        <v>73</v>
      </c>
      <c r="AY803" s="241" t="s">
        <v>148</v>
      </c>
    </row>
    <row r="804" spans="1:51" s="14" customFormat="1" ht="12">
      <c r="A804" s="14"/>
      <c r="B804" s="231"/>
      <c r="C804" s="232"/>
      <c r="D804" s="216" t="s">
        <v>163</v>
      </c>
      <c r="E804" s="233" t="s">
        <v>19</v>
      </c>
      <c r="F804" s="234" t="s">
        <v>1044</v>
      </c>
      <c r="G804" s="232"/>
      <c r="H804" s="235">
        <v>22.02</v>
      </c>
      <c r="I804" s="236"/>
      <c r="J804" s="232"/>
      <c r="K804" s="232"/>
      <c r="L804" s="237"/>
      <c r="M804" s="238"/>
      <c r="N804" s="239"/>
      <c r="O804" s="239"/>
      <c r="P804" s="239"/>
      <c r="Q804" s="239"/>
      <c r="R804" s="239"/>
      <c r="S804" s="239"/>
      <c r="T804" s="240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1" t="s">
        <v>163</v>
      </c>
      <c r="AU804" s="241" t="s">
        <v>83</v>
      </c>
      <c r="AV804" s="14" t="s">
        <v>83</v>
      </c>
      <c r="AW804" s="14" t="s">
        <v>34</v>
      </c>
      <c r="AX804" s="14" t="s">
        <v>73</v>
      </c>
      <c r="AY804" s="241" t="s">
        <v>148</v>
      </c>
    </row>
    <row r="805" spans="1:51" s="14" customFormat="1" ht="12">
      <c r="A805" s="14"/>
      <c r="B805" s="231"/>
      <c r="C805" s="232"/>
      <c r="D805" s="216" t="s">
        <v>163</v>
      </c>
      <c r="E805" s="233" t="s">
        <v>19</v>
      </c>
      <c r="F805" s="234" t="s">
        <v>1045</v>
      </c>
      <c r="G805" s="232"/>
      <c r="H805" s="235">
        <v>22.02</v>
      </c>
      <c r="I805" s="236"/>
      <c r="J805" s="232"/>
      <c r="K805" s="232"/>
      <c r="L805" s="237"/>
      <c r="M805" s="238"/>
      <c r="N805" s="239"/>
      <c r="O805" s="239"/>
      <c r="P805" s="239"/>
      <c r="Q805" s="239"/>
      <c r="R805" s="239"/>
      <c r="S805" s="239"/>
      <c r="T805" s="240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41" t="s">
        <v>163</v>
      </c>
      <c r="AU805" s="241" t="s">
        <v>83</v>
      </c>
      <c r="AV805" s="14" t="s">
        <v>83</v>
      </c>
      <c r="AW805" s="14" t="s">
        <v>34</v>
      </c>
      <c r="AX805" s="14" t="s">
        <v>73</v>
      </c>
      <c r="AY805" s="241" t="s">
        <v>148</v>
      </c>
    </row>
    <row r="806" spans="1:51" s="14" customFormat="1" ht="12">
      <c r="A806" s="14"/>
      <c r="B806" s="231"/>
      <c r="C806" s="232"/>
      <c r="D806" s="216" t="s">
        <v>163</v>
      </c>
      <c r="E806" s="233" t="s">
        <v>19</v>
      </c>
      <c r="F806" s="234" t="s">
        <v>1046</v>
      </c>
      <c r="G806" s="232"/>
      <c r="H806" s="235">
        <v>20.44</v>
      </c>
      <c r="I806" s="236"/>
      <c r="J806" s="232"/>
      <c r="K806" s="232"/>
      <c r="L806" s="237"/>
      <c r="M806" s="238"/>
      <c r="N806" s="239"/>
      <c r="O806" s="239"/>
      <c r="P806" s="239"/>
      <c r="Q806" s="239"/>
      <c r="R806" s="239"/>
      <c r="S806" s="239"/>
      <c r="T806" s="240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1" t="s">
        <v>163</v>
      </c>
      <c r="AU806" s="241" t="s">
        <v>83</v>
      </c>
      <c r="AV806" s="14" t="s">
        <v>83</v>
      </c>
      <c r="AW806" s="14" t="s">
        <v>34</v>
      </c>
      <c r="AX806" s="14" t="s">
        <v>73</v>
      </c>
      <c r="AY806" s="241" t="s">
        <v>148</v>
      </c>
    </row>
    <row r="807" spans="1:51" s="14" customFormat="1" ht="12">
      <c r="A807" s="14"/>
      <c r="B807" s="231"/>
      <c r="C807" s="232"/>
      <c r="D807" s="216" t="s">
        <v>163</v>
      </c>
      <c r="E807" s="233" t="s">
        <v>19</v>
      </c>
      <c r="F807" s="234" t="s">
        <v>1047</v>
      </c>
      <c r="G807" s="232"/>
      <c r="H807" s="235">
        <v>20.44</v>
      </c>
      <c r="I807" s="236"/>
      <c r="J807" s="232"/>
      <c r="K807" s="232"/>
      <c r="L807" s="237"/>
      <c r="M807" s="238"/>
      <c r="N807" s="239"/>
      <c r="O807" s="239"/>
      <c r="P807" s="239"/>
      <c r="Q807" s="239"/>
      <c r="R807" s="239"/>
      <c r="S807" s="239"/>
      <c r="T807" s="240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1" t="s">
        <v>163</v>
      </c>
      <c r="AU807" s="241" t="s">
        <v>83</v>
      </c>
      <c r="AV807" s="14" t="s">
        <v>83</v>
      </c>
      <c r="AW807" s="14" t="s">
        <v>34</v>
      </c>
      <c r="AX807" s="14" t="s">
        <v>73</v>
      </c>
      <c r="AY807" s="241" t="s">
        <v>148</v>
      </c>
    </row>
    <row r="808" spans="1:51" s="16" customFormat="1" ht="12">
      <c r="A808" s="16"/>
      <c r="B808" s="253"/>
      <c r="C808" s="254"/>
      <c r="D808" s="216" t="s">
        <v>163</v>
      </c>
      <c r="E808" s="255" t="s">
        <v>19</v>
      </c>
      <c r="F808" s="256" t="s">
        <v>174</v>
      </c>
      <c r="G808" s="254"/>
      <c r="H808" s="257">
        <v>98.66</v>
      </c>
      <c r="I808" s="258"/>
      <c r="J808" s="254"/>
      <c r="K808" s="254"/>
      <c r="L808" s="259"/>
      <c r="M808" s="260"/>
      <c r="N808" s="261"/>
      <c r="O808" s="261"/>
      <c r="P808" s="261"/>
      <c r="Q808" s="261"/>
      <c r="R808" s="261"/>
      <c r="S808" s="261"/>
      <c r="T808" s="262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T808" s="263" t="s">
        <v>163</v>
      </c>
      <c r="AU808" s="263" t="s">
        <v>83</v>
      </c>
      <c r="AV808" s="16" t="s">
        <v>154</v>
      </c>
      <c r="AW808" s="16" t="s">
        <v>34</v>
      </c>
      <c r="AX808" s="16" t="s">
        <v>81</v>
      </c>
      <c r="AY808" s="263" t="s">
        <v>148</v>
      </c>
    </row>
    <row r="809" spans="1:65" s="2" customFormat="1" ht="16.5" customHeight="1">
      <c r="A809" s="40"/>
      <c r="B809" s="41"/>
      <c r="C809" s="203" t="s">
        <v>1048</v>
      </c>
      <c r="D809" s="203" t="s">
        <v>150</v>
      </c>
      <c r="E809" s="204" t="s">
        <v>961</v>
      </c>
      <c r="F809" s="205" t="s">
        <v>962</v>
      </c>
      <c r="G809" s="206" t="s">
        <v>239</v>
      </c>
      <c r="H809" s="207">
        <v>98.66</v>
      </c>
      <c r="I809" s="208"/>
      <c r="J809" s="209">
        <f>ROUND(I809*H809,2)</f>
        <v>0</v>
      </c>
      <c r="K809" s="205" t="s">
        <v>160</v>
      </c>
      <c r="L809" s="46"/>
      <c r="M809" s="210" t="s">
        <v>19</v>
      </c>
      <c r="N809" s="211" t="s">
        <v>44</v>
      </c>
      <c r="O809" s="86"/>
      <c r="P809" s="212">
        <f>O809*H809</f>
        <v>0</v>
      </c>
      <c r="Q809" s="212">
        <v>0.23</v>
      </c>
      <c r="R809" s="212">
        <f>Q809*H809</f>
        <v>22.6918</v>
      </c>
      <c r="S809" s="212">
        <v>0</v>
      </c>
      <c r="T809" s="213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14" t="s">
        <v>154</v>
      </c>
      <c r="AT809" s="214" t="s">
        <v>150</v>
      </c>
      <c r="AU809" s="214" t="s">
        <v>83</v>
      </c>
      <c r="AY809" s="19" t="s">
        <v>148</v>
      </c>
      <c r="BE809" s="215">
        <f>IF(N809="základní",J809,0)</f>
        <v>0</v>
      </c>
      <c r="BF809" s="215">
        <f>IF(N809="snížená",J809,0)</f>
        <v>0</v>
      </c>
      <c r="BG809" s="215">
        <f>IF(N809="zákl. přenesená",J809,0)</f>
        <v>0</v>
      </c>
      <c r="BH809" s="215">
        <f>IF(N809="sníž. přenesená",J809,0)</f>
        <v>0</v>
      </c>
      <c r="BI809" s="215">
        <f>IF(N809="nulová",J809,0)</f>
        <v>0</v>
      </c>
      <c r="BJ809" s="19" t="s">
        <v>81</v>
      </c>
      <c r="BK809" s="215">
        <f>ROUND(I809*H809,2)</f>
        <v>0</v>
      </c>
      <c r="BL809" s="19" t="s">
        <v>154</v>
      </c>
      <c r="BM809" s="214" t="s">
        <v>1049</v>
      </c>
    </row>
    <row r="810" spans="1:47" s="2" customFormat="1" ht="12">
      <c r="A810" s="40"/>
      <c r="B810" s="41"/>
      <c r="C810" s="42"/>
      <c r="D810" s="216" t="s">
        <v>156</v>
      </c>
      <c r="E810" s="42"/>
      <c r="F810" s="217" t="s">
        <v>964</v>
      </c>
      <c r="G810" s="42"/>
      <c r="H810" s="42"/>
      <c r="I810" s="218"/>
      <c r="J810" s="42"/>
      <c r="K810" s="42"/>
      <c r="L810" s="46"/>
      <c r="M810" s="219"/>
      <c r="N810" s="220"/>
      <c r="O810" s="86"/>
      <c r="P810" s="86"/>
      <c r="Q810" s="86"/>
      <c r="R810" s="86"/>
      <c r="S810" s="86"/>
      <c r="T810" s="87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T810" s="19" t="s">
        <v>156</v>
      </c>
      <c r="AU810" s="19" t="s">
        <v>83</v>
      </c>
    </row>
    <row r="811" spans="1:51" s="13" customFormat="1" ht="12">
      <c r="A811" s="13"/>
      <c r="B811" s="221"/>
      <c r="C811" s="222"/>
      <c r="D811" s="216" t="s">
        <v>163</v>
      </c>
      <c r="E811" s="223" t="s">
        <v>19</v>
      </c>
      <c r="F811" s="224" t="s">
        <v>1041</v>
      </c>
      <c r="G811" s="222"/>
      <c r="H811" s="223" t="s">
        <v>19</v>
      </c>
      <c r="I811" s="225"/>
      <c r="J811" s="222"/>
      <c r="K811" s="222"/>
      <c r="L811" s="226"/>
      <c r="M811" s="227"/>
      <c r="N811" s="228"/>
      <c r="O811" s="228"/>
      <c r="P811" s="228"/>
      <c r="Q811" s="228"/>
      <c r="R811" s="228"/>
      <c r="S811" s="228"/>
      <c r="T811" s="229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0" t="s">
        <v>163</v>
      </c>
      <c r="AU811" s="230" t="s">
        <v>83</v>
      </c>
      <c r="AV811" s="13" t="s">
        <v>81</v>
      </c>
      <c r="AW811" s="13" t="s">
        <v>34</v>
      </c>
      <c r="AX811" s="13" t="s">
        <v>73</v>
      </c>
      <c r="AY811" s="230" t="s">
        <v>148</v>
      </c>
    </row>
    <row r="812" spans="1:51" s="14" customFormat="1" ht="12">
      <c r="A812" s="14"/>
      <c r="B812" s="231"/>
      <c r="C812" s="232"/>
      <c r="D812" s="216" t="s">
        <v>163</v>
      </c>
      <c r="E812" s="233" t="s">
        <v>19</v>
      </c>
      <c r="F812" s="234" t="s">
        <v>1050</v>
      </c>
      <c r="G812" s="232"/>
      <c r="H812" s="235">
        <v>98.66</v>
      </c>
      <c r="I812" s="236"/>
      <c r="J812" s="232"/>
      <c r="K812" s="232"/>
      <c r="L812" s="237"/>
      <c r="M812" s="238"/>
      <c r="N812" s="239"/>
      <c r="O812" s="239"/>
      <c r="P812" s="239"/>
      <c r="Q812" s="239"/>
      <c r="R812" s="239"/>
      <c r="S812" s="239"/>
      <c r="T812" s="240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1" t="s">
        <v>163</v>
      </c>
      <c r="AU812" s="241" t="s">
        <v>83</v>
      </c>
      <c r="AV812" s="14" t="s">
        <v>83</v>
      </c>
      <c r="AW812" s="14" t="s">
        <v>34</v>
      </c>
      <c r="AX812" s="14" t="s">
        <v>81</v>
      </c>
      <c r="AY812" s="241" t="s">
        <v>148</v>
      </c>
    </row>
    <row r="813" spans="1:65" s="2" customFormat="1" ht="16.5" customHeight="1">
      <c r="A813" s="40"/>
      <c r="B813" s="41"/>
      <c r="C813" s="203" t="s">
        <v>1051</v>
      </c>
      <c r="D813" s="203" t="s">
        <v>150</v>
      </c>
      <c r="E813" s="204" t="s">
        <v>967</v>
      </c>
      <c r="F813" s="205" t="s">
        <v>968</v>
      </c>
      <c r="G813" s="206" t="s">
        <v>239</v>
      </c>
      <c r="H813" s="207">
        <v>98.66</v>
      </c>
      <c r="I813" s="208"/>
      <c r="J813" s="209">
        <f>ROUND(I813*H813,2)</f>
        <v>0</v>
      </c>
      <c r="K813" s="205" t="s">
        <v>160</v>
      </c>
      <c r="L813" s="46"/>
      <c r="M813" s="210" t="s">
        <v>19</v>
      </c>
      <c r="N813" s="211" t="s">
        <v>44</v>
      </c>
      <c r="O813" s="86"/>
      <c r="P813" s="212">
        <f>O813*H813</f>
        <v>0</v>
      </c>
      <c r="Q813" s="212">
        <v>0.36834</v>
      </c>
      <c r="R813" s="212">
        <f>Q813*H813</f>
        <v>36.340424399999996</v>
      </c>
      <c r="S813" s="212">
        <v>0</v>
      </c>
      <c r="T813" s="213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14" t="s">
        <v>154</v>
      </c>
      <c r="AT813" s="214" t="s">
        <v>150</v>
      </c>
      <c r="AU813" s="214" t="s">
        <v>83</v>
      </c>
      <c r="AY813" s="19" t="s">
        <v>148</v>
      </c>
      <c r="BE813" s="215">
        <f>IF(N813="základní",J813,0)</f>
        <v>0</v>
      </c>
      <c r="BF813" s="215">
        <f>IF(N813="snížená",J813,0)</f>
        <v>0</v>
      </c>
      <c r="BG813" s="215">
        <f>IF(N813="zákl. přenesená",J813,0)</f>
        <v>0</v>
      </c>
      <c r="BH813" s="215">
        <f>IF(N813="sníž. přenesená",J813,0)</f>
        <v>0</v>
      </c>
      <c r="BI813" s="215">
        <f>IF(N813="nulová",J813,0)</f>
        <v>0</v>
      </c>
      <c r="BJ813" s="19" t="s">
        <v>81</v>
      </c>
      <c r="BK813" s="215">
        <f>ROUND(I813*H813,2)</f>
        <v>0</v>
      </c>
      <c r="BL813" s="19" t="s">
        <v>154</v>
      </c>
      <c r="BM813" s="214" t="s">
        <v>1052</v>
      </c>
    </row>
    <row r="814" spans="1:47" s="2" customFormat="1" ht="12">
      <c r="A814" s="40"/>
      <c r="B814" s="41"/>
      <c r="C814" s="42"/>
      <c r="D814" s="216" t="s">
        <v>156</v>
      </c>
      <c r="E814" s="42"/>
      <c r="F814" s="217" t="s">
        <v>970</v>
      </c>
      <c r="G814" s="42"/>
      <c r="H814" s="42"/>
      <c r="I814" s="218"/>
      <c r="J814" s="42"/>
      <c r="K814" s="42"/>
      <c r="L814" s="46"/>
      <c r="M814" s="219"/>
      <c r="N814" s="220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156</v>
      </c>
      <c r="AU814" s="19" t="s">
        <v>83</v>
      </c>
    </row>
    <row r="815" spans="1:51" s="13" customFormat="1" ht="12">
      <c r="A815" s="13"/>
      <c r="B815" s="221"/>
      <c r="C815" s="222"/>
      <c r="D815" s="216" t="s">
        <v>163</v>
      </c>
      <c r="E815" s="223" t="s">
        <v>19</v>
      </c>
      <c r="F815" s="224" t="s">
        <v>1041</v>
      </c>
      <c r="G815" s="222"/>
      <c r="H815" s="223" t="s">
        <v>19</v>
      </c>
      <c r="I815" s="225"/>
      <c r="J815" s="222"/>
      <c r="K815" s="222"/>
      <c r="L815" s="226"/>
      <c r="M815" s="227"/>
      <c r="N815" s="228"/>
      <c r="O815" s="228"/>
      <c r="P815" s="228"/>
      <c r="Q815" s="228"/>
      <c r="R815" s="228"/>
      <c r="S815" s="228"/>
      <c r="T815" s="229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0" t="s">
        <v>163</v>
      </c>
      <c r="AU815" s="230" t="s">
        <v>83</v>
      </c>
      <c r="AV815" s="13" t="s">
        <v>81</v>
      </c>
      <c r="AW815" s="13" t="s">
        <v>34</v>
      </c>
      <c r="AX815" s="13" t="s">
        <v>73</v>
      </c>
      <c r="AY815" s="230" t="s">
        <v>148</v>
      </c>
    </row>
    <row r="816" spans="1:51" s="14" customFormat="1" ht="12">
      <c r="A816" s="14"/>
      <c r="B816" s="231"/>
      <c r="C816" s="232"/>
      <c r="D816" s="216" t="s">
        <v>163</v>
      </c>
      <c r="E816" s="233" t="s">
        <v>19</v>
      </c>
      <c r="F816" s="234" t="s">
        <v>1050</v>
      </c>
      <c r="G816" s="232"/>
      <c r="H816" s="235">
        <v>98.66</v>
      </c>
      <c r="I816" s="236"/>
      <c r="J816" s="232"/>
      <c r="K816" s="232"/>
      <c r="L816" s="237"/>
      <c r="M816" s="238"/>
      <c r="N816" s="239"/>
      <c r="O816" s="239"/>
      <c r="P816" s="239"/>
      <c r="Q816" s="239"/>
      <c r="R816" s="239"/>
      <c r="S816" s="239"/>
      <c r="T816" s="240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1" t="s">
        <v>163</v>
      </c>
      <c r="AU816" s="241" t="s">
        <v>83</v>
      </c>
      <c r="AV816" s="14" t="s">
        <v>83</v>
      </c>
      <c r="AW816" s="14" t="s">
        <v>34</v>
      </c>
      <c r="AX816" s="14" t="s">
        <v>81</v>
      </c>
      <c r="AY816" s="241" t="s">
        <v>148</v>
      </c>
    </row>
    <row r="817" spans="1:65" s="2" customFormat="1" ht="16.5" customHeight="1">
      <c r="A817" s="40"/>
      <c r="B817" s="41"/>
      <c r="C817" s="203" t="s">
        <v>1053</v>
      </c>
      <c r="D817" s="203" t="s">
        <v>150</v>
      </c>
      <c r="E817" s="204" t="s">
        <v>1054</v>
      </c>
      <c r="F817" s="205" t="s">
        <v>1055</v>
      </c>
      <c r="G817" s="206" t="s">
        <v>239</v>
      </c>
      <c r="H817" s="207">
        <v>98.66</v>
      </c>
      <c r="I817" s="208"/>
      <c r="J817" s="209">
        <f>ROUND(I817*H817,2)</f>
        <v>0</v>
      </c>
      <c r="K817" s="205" t="s">
        <v>160</v>
      </c>
      <c r="L817" s="46"/>
      <c r="M817" s="210" t="s">
        <v>19</v>
      </c>
      <c r="N817" s="211" t="s">
        <v>44</v>
      </c>
      <c r="O817" s="86"/>
      <c r="P817" s="212">
        <f>O817*H817</f>
        <v>0</v>
      </c>
      <c r="Q817" s="212">
        <v>0.13188</v>
      </c>
      <c r="R817" s="212">
        <f>Q817*H817</f>
        <v>13.0112808</v>
      </c>
      <c r="S817" s="212">
        <v>0</v>
      </c>
      <c r="T817" s="213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14" t="s">
        <v>154</v>
      </c>
      <c r="AT817" s="214" t="s">
        <v>150</v>
      </c>
      <c r="AU817" s="214" t="s">
        <v>83</v>
      </c>
      <c r="AY817" s="19" t="s">
        <v>148</v>
      </c>
      <c r="BE817" s="215">
        <f>IF(N817="základní",J817,0)</f>
        <v>0</v>
      </c>
      <c r="BF817" s="215">
        <f>IF(N817="snížená",J817,0)</f>
        <v>0</v>
      </c>
      <c r="BG817" s="215">
        <f>IF(N817="zákl. přenesená",J817,0)</f>
        <v>0</v>
      </c>
      <c r="BH817" s="215">
        <f>IF(N817="sníž. přenesená",J817,0)</f>
        <v>0</v>
      </c>
      <c r="BI817" s="215">
        <f>IF(N817="nulová",J817,0)</f>
        <v>0</v>
      </c>
      <c r="BJ817" s="19" t="s">
        <v>81</v>
      </c>
      <c r="BK817" s="215">
        <f>ROUND(I817*H817,2)</f>
        <v>0</v>
      </c>
      <c r="BL817" s="19" t="s">
        <v>154</v>
      </c>
      <c r="BM817" s="214" t="s">
        <v>1056</v>
      </c>
    </row>
    <row r="818" spans="1:47" s="2" customFormat="1" ht="12">
      <c r="A818" s="40"/>
      <c r="B818" s="41"/>
      <c r="C818" s="42"/>
      <c r="D818" s="216" t="s">
        <v>156</v>
      </c>
      <c r="E818" s="42"/>
      <c r="F818" s="217" t="s">
        <v>1057</v>
      </c>
      <c r="G818" s="42"/>
      <c r="H818" s="42"/>
      <c r="I818" s="218"/>
      <c r="J818" s="42"/>
      <c r="K818" s="42"/>
      <c r="L818" s="46"/>
      <c r="M818" s="219"/>
      <c r="N818" s="220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156</v>
      </c>
      <c r="AU818" s="19" t="s">
        <v>83</v>
      </c>
    </row>
    <row r="819" spans="1:51" s="13" customFormat="1" ht="12">
      <c r="A819" s="13"/>
      <c r="B819" s="221"/>
      <c r="C819" s="222"/>
      <c r="D819" s="216" t="s">
        <v>163</v>
      </c>
      <c r="E819" s="223" t="s">
        <v>19</v>
      </c>
      <c r="F819" s="224" t="s">
        <v>1041</v>
      </c>
      <c r="G819" s="222"/>
      <c r="H819" s="223" t="s">
        <v>19</v>
      </c>
      <c r="I819" s="225"/>
      <c r="J819" s="222"/>
      <c r="K819" s="222"/>
      <c r="L819" s="226"/>
      <c r="M819" s="227"/>
      <c r="N819" s="228"/>
      <c r="O819" s="228"/>
      <c r="P819" s="228"/>
      <c r="Q819" s="228"/>
      <c r="R819" s="228"/>
      <c r="S819" s="228"/>
      <c r="T819" s="229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0" t="s">
        <v>163</v>
      </c>
      <c r="AU819" s="230" t="s">
        <v>83</v>
      </c>
      <c r="AV819" s="13" t="s">
        <v>81</v>
      </c>
      <c r="AW819" s="13" t="s">
        <v>34</v>
      </c>
      <c r="AX819" s="13" t="s">
        <v>73</v>
      </c>
      <c r="AY819" s="230" t="s">
        <v>148</v>
      </c>
    </row>
    <row r="820" spans="1:51" s="14" customFormat="1" ht="12">
      <c r="A820" s="14"/>
      <c r="B820" s="231"/>
      <c r="C820" s="232"/>
      <c r="D820" s="216" t="s">
        <v>163</v>
      </c>
      <c r="E820" s="233" t="s">
        <v>19</v>
      </c>
      <c r="F820" s="234" t="s">
        <v>1050</v>
      </c>
      <c r="G820" s="232"/>
      <c r="H820" s="235">
        <v>98.66</v>
      </c>
      <c r="I820" s="236"/>
      <c r="J820" s="232"/>
      <c r="K820" s="232"/>
      <c r="L820" s="237"/>
      <c r="M820" s="238"/>
      <c r="N820" s="239"/>
      <c r="O820" s="239"/>
      <c r="P820" s="239"/>
      <c r="Q820" s="239"/>
      <c r="R820" s="239"/>
      <c r="S820" s="239"/>
      <c r="T820" s="240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1" t="s">
        <v>163</v>
      </c>
      <c r="AU820" s="241" t="s">
        <v>83</v>
      </c>
      <c r="AV820" s="14" t="s">
        <v>83</v>
      </c>
      <c r="AW820" s="14" t="s">
        <v>34</v>
      </c>
      <c r="AX820" s="14" t="s">
        <v>81</v>
      </c>
      <c r="AY820" s="241" t="s">
        <v>148</v>
      </c>
    </row>
    <row r="821" spans="1:65" s="2" customFormat="1" ht="16.5" customHeight="1">
      <c r="A821" s="40"/>
      <c r="B821" s="41"/>
      <c r="C821" s="203" t="s">
        <v>1058</v>
      </c>
      <c r="D821" s="203" t="s">
        <v>150</v>
      </c>
      <c r="E821" s="204" t="s">
        <v>1059</v>
      </c>
      <c r="F821" s="205" t="s">
        <v>1060</v>
      </c>
      <c r="G821" s="206" t="s">
        <v>239</v>
      </c>
      <c r="H821" s="207">
        <v>98.66</v>
      </c>
      <c r="I821" s="208"/>
      <c r="J821" s="209">
        <f>ROUND(I821*H821,2)</f>
        <v>0</v>
      </c>
      <c r="K821" s="205" t="s">
        <v>160</v>
      </c>
      <c r="L821" s="46"/>
      <c r="M821" s="210" t="s">
        <v>19</v>
      </c>
      <c r="N821" s="211" t="s">
        <v>44</v>
      </c>
      <c r="O821" s="86"/>
      <c r="P821" s="212">
        <f>O821*H821</f>
        <v>0</v>
      </c>
      <c r="Q821" s="212">
        <v>0.15559</v>
      </c>
      <c r="R821" s="212">
        <f>Q821*H821</f>
        <v>15.3505094</v>
      </c>
      <c r="S821" s="212">
        <v>0</v>
      </c>
      <c r="T821" s="213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14" t="s">
        <v>154</v>
      </c>
      <c r="AT821" s="214" t="s">
        <v>150</v>
      </c>
      <c r="AU821" s="214" t="s">
        <v>83</v>
      </c>
      <c r="AY821" s="19" t="s">
        <v>148</v>
      </c>
      <c r="BE821" s="215">
        <f>IF(N821="základní",J821,0)</f>
        <v>0</v>
      </c>
      <c r="BF821" s="215">
        <f>IF(N821="snížená",J821,0)</f>
        <v>0</v>
      </c>
      <c r="BG821" s="215">
        <f>IF(N821="zákl. přenesená",J821,0)</f>
        <v>0</v>
      </c>
      <c r="BH821" s="215">
        <f>IF(N821="sníž. přenesená",J821,0)</f>
        <v>0</v>
      </c>
      <c r="BI821" s="215">
        <f>IF(N821="nulová",J821,0)</f>
        <v>0</v>
      </c>
      <c r="BJ821" s="19" t="s">
        <v>81</v>
      </c>
      <c r="BK821" s="215">
        <f>ROUND(I821*H821,2)</f>
        <v>0</v>
      </c>
      <c r="BL821" s="19" t="s">
        <v>154</v>
      </c>
      <c r="BM821" s="214" t="s">
        <v>1061</v>
      </c>
    </row>
    <row r="822" spans="1:47" s="2" customFormat="1" ht="12">
      <c r="A822" s="40"/>
      <c r="B822" s="41"/>
      <c r="C822" s="42"/>
      <c r="D822" s="216" t="s">
        <v>156</v>
      </c>
      <c r="E822" s="42"/>
      <c r="F822" s="217" t="s">
        <v>1062</v>
      </c>
      <c r="G822" s="42"/>
      <c r="H822" s="42"/>
      <c r="I822" s="218"/>
      <c r="J822" s="42"/>
      <c r="K822" s="42"/>
      <c r="L822" s="46"/>
      <c r="M822" s="219"/>
      <c r="N822" s="220"/>
      <c r="O822" s="86"/>
      <c r="P822" s="86"/>
      <c r="Q822" s="86"/>
      <c r="R822" s="86"/>
      <c r="S822" s="86"/>
      <c r="T822" s="87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9" t="s">
        <v>156</v>
      </c>
      <c r="AU822" s="19" t="s">
        <v>83</v>
      </c>
    </row>
    <row r="823" spans="1:51" s="13" customFormat="1" ht="12">
      <c r="A823" s="13"/>
      <c r="B823" s="221"/>
      <c r="C823" s="222"/>
      <c r="D823" s="216" t="s">
        <v>163</v>
      </c>
      <c r="E823" s="223" t="s">
        <v>19</v>
      </c>
      <c r="F823" s="224" t="s">
        <v>1041</v>
      </c>
      <c r="G823" s="222"/>
      <c r="H823" s="223" t="s">
        <v>19</v>
      </c>
      <c r="I823" s="225"/>
      <c r="J823" s="222"/>
      <c r="K823" s="222"/>
      <c r="L823" s="226"/>
      <c r="M823" s="227"/>
      <c r="N823" s="228"/>
      <c r="O823" s="228"/>
      <c r="P823" s="228"/>
      <c r="Q823" s="228"/>
      <c r="R823" s="228"/>
      <c r="S823" s="228"/>
      <c r="T823" s="229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0" t="s">
        <v>163</v>
      </c>
      <c r="AU823" s="230" t="s">
        <v>83</v>
      </c>
      <c r="AV823" s="13" t="s">
        <v>81</v>
      </c>
      <c r="AW823" s="13" t="s">
        <v>34</v>
      </c>
      <c r="AX823" s="13" t="s">
        <v>73</v>
      </c>
      <c r="AY823" s="230" t="s">
        <v>148</v>
      </c>
    </row>
    <row r="824" spans="1:51" s="14" customFormat="1" ht="12">
      <c r="A824" s="14"/>
      <c r="B824" s="231"/>
      <c r="C824" s="232"/>
      <c r="D824" s="216" t="s">
        <v>163</v>
      </c>
      <c r="E824" s="233" t="s">
        <v>19</v>
      </c>
      <c r="F824" s="234" t="s">
        <v>1050</v>
      </c>
      <c r="G824" s="232"/>
      <c r="H824" s="235">
        <v>98.66</v>
      </c>
      <c r="I824" s="236"/>
      <c r="J824" s="232"/>
      <c r="K824" s="232"/>
      <c r="L824" s="237"/>
      <c r="M824" s="238"/>
      <c r="N824" s="239"/>
      <c r="O824" s="239"/>
      <c r="P824" s="239"/>
      <c r="Q824" s="239"/>
      <c r="R824" s="239"/>
      <c r="S824" s="239"/>
      <c r="T824" s="240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1" t="s">
        <v>163</v>
      </c>
      <c r="AU824" s="241" t="s">
        <v>83</v>
      </c>
      <c r="AV824" s="14" t="s">
        <v>83</v>
      </c>
      <c r="AW824" s="14" t="s">
        <v>34</v>
      </c>
      <c r="AX824" s="14" t="s">
        <v>81</v>
      </c>
      <c r="AY824" s="241" t="s">
        <v>148</v>
      </c>
    </row>
    <row r="825" spans="1:65" s="2" customFormat="1" ht="21.75" customHeight="1">
      <c r="A825" s="40"/>
      <c r="B825" s="41"/>
      <c r="C825" s="203" t="s">
        <v>1063</v>
      </c>
      <c r="D825" s="203" t="s">
        <v>150</v>
      </c>
      <c r="E825" s="204" t="s">
        <v>1064</v>
      </c>
      <c r="F825" s="205" t="s">
        <v>1065</v>
      </c>
      <c r="G825" s="206" t="s">
        <v>239</v>
      </c>
      <c r="H825" s="207">
        <v>98.66</v>
      </c>
      <c r="I825" s="208"/>
      <c r="J825" s="209">
        <f>ROUND(I825*H825,2)</f>
        <v>0</v>
      </c>
      <c r="K825" s="205" t="s">
        <v>160</v>
      </c>
      <c r="L825" s="46"/>
      <c r="M825" s="210" t="s">
        <v>19</v>
      </c>
      <c r="N825" s="211" t="s">
        <v>44</v>
      </c>
      <c r="O825" s="86"/>
      <c r="P825" s="212">
        <f>O825*H825</f>
        <v>0</v>
      </c>
      <c r="Q825" s="212">
        <v>0.10373</v>
      </c>
      <c r="R825" s="212">
        <f>Q825*H825</f>
        <v>10.2340018</v>
      </c>
      <c r="S825" s="212">
        <v>0</v>
      </c>
      <c r="T825" s="213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14" t="s">
        <v>154</v>
      </c>
      <c r="AT825" s="214" t="s">
        <v>150</v>
      </c>
      <c r="AU825" s="214" t="s">
        <v>83</v>
      </c>
      <c r="AY825" s="19" t="s">
        <v>148</v>
      </c>
      <c r="BE825" s="215">
        <f>IF(N825="základní",J825,0)</f>
        <v>0</v>
      </c>
      <c r="BF825" s="215">
        <f>IF(N825="snížená",J825,0)</f>
        <v>0</v>
      </c>
      <c r="BG825" s="215">
        <f>IF(N825="zákl. přenesená",J825,0)</f>
        <v>0</v>
      </c>
      <c r="BH825" s="215">
        <f>IF(N825="sníž. přenesená",J825,0)</f>
        <v>0</v>
      </c>
      <c r="BI825" s="215">
        <f>IF(N825="nulová",J825,0)</f>
        <v>0</v>
      </c>
      <c r="BJ825" s="19" t="s">
        <v>81</v>
      </c>
      <c r="BK825" s="215">
        <f>ROUND(I825*H825,2)</f>
        <v>0</v>
      </c>
      <c r="BL825" s="19" t="s">
        <v>154</v>
      </c>
      <c r="BM825" s="214" t="s">
        <v>1066</v>
      </c>
    </row>
    <row r="826" spans="1:47" s="2" customFormat="1" ht="12">
      <c r="A826" s="40"/>
      <c r="B826" s="41"/>
      <c r="C826" s="42"/>
      <c r="D826" s="216" t="s">
        <v>156</v>
      </c>
      <c r="E826" s="42"/>
      <c r="F826" s="217" t="s">
        <v>1067</v>
      </c>
      <c r="G826" s="42"/>
      <c r="H826" s="42"/>
      <c r="I826" s="218"/>
      <c r="J826" s="42"/>
      <c r="K826" s="42"/>
      <c r="L826" s="46"/>
      <c r="M826" s="219"/>
      <c r="N826" s="220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156</v>
      </c>
      <c r="AU826" s="19" t="s">
        <v>83</v>
      </c>
    </row>
    <row r="827" spans="1:51" s="13" customFormat="1" ht="12">
      <c r="A827" s="13"/>
      <c r="B827" s="221"/>
      <c r="C827" s="222"/>
      <c r="D827" s="216" t="s">
        <v>163</v>
      </c>
      <c r="E827" s="223" t="s">
        <v>19</v>
      </c>
      <c r="F827" s="224" t="s">
        <v>1041</v>
      </c>
      <c r="G827" s="222"/>
      <c r="H827" s="223" t="s">
        <v>19</v>
      </c>
      <c r="I827" s="225"/>
      <c r="J827" s="222"/>
      <c r="K827" s="222"/>
      <c r="L827" s="226"/>
      <c r="M827" s="227"/>
      <c r="N827" s="228"/>
      <c r="O827" s="228"/>
      <c r="P827" s="228"/>
      <c r="Q827" s="228"/>
      <c r="R827" s="228"/>
      <c r="S827" s="228"/>
      <c r="T827" s="229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30" t="s">
        <v>163</v>
      </c>
      <c r="AU827" s="230" t="s">
        <v>83</v>
      </c>
      <c r="AV827" s="13" t="s">
        <v>81</v>
      </c>
      <c r="AW827" s="13" t="s">
        <v>34</v>
      </c>
      <c r="AX827" s="13" t="s">
        <v>73</v>
      </c>
      <c r="AY827" s="230" t="s">
        <v>148</v>
      </c>
    </row>
    <row r="828" spans="1:51" s="14" customFormat="1" ht="12">
      <c r="A828" s="14"/>
      <c r="B828" s="231"/>
      <c r="C828" s="232"/>
      <c r="D828" s="216" t="s">
        <v>163</v>
      </c>
      <c r="E828" s="233" t="s">
        <v>19</v>
      </c>
      <c r="F828" s="234" t="s">
        <v>1050</v>
      </c>
      <c r="G828" s="232"/>
      <c r="H828" s="235">
        <v>98.66</v>
      </c>
      <c r="I828" s="236"/>
      <c r="J828" s="232"/>
      <c r="K828" s="232"/>
      <c r="L828" s="237"/>
      <c r="M828" s="238"/>
      <c r="N828" s="239"/>
      <c r="O828" s="239"/>
      <c r="P828" s="239"/>
      <c r="Q828" s="239"/>
      <c r="R828" s="239"/>
      <c r="S828" s="239"/>
      <c r="T828" s="240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1" t="s">
        <v>163</v>
      </c>
      <c r="AU828" s="241" t="s">
        <v>83</v>
      </c>
      <c r="AV828" s="14" t="s">
        <v>83</v>
      </c>
      <c r="AW828" s="14" t="s">
        <v>34</v>
      </c>
      <c r="AX828" s="14" t="s">
        <v>81</v>
      </c>
      <c r="AY828" s="241" t="s">
        <v>148</v>
      </c>
    </row>
    <row r="829" spans="1:65" s="2" customFormat="1" ht="16.5" customHeight="1">
      <c r="A829" s="40"/>
      <c r="B829" s="41"/>
      <c r="C829" s="203" t="s">
        <v>1068</v>
      </c>
      <c r="D829" s="203" t="s">
        <v>150</v>
      </c>
      <c r="E829" s="204" t="s">
        <v>910</v>
      </c>
      <c r="F829" s="205" t="s">
        <v>911</v>
      </c>
      <c r="G829" s="206" t="s">
        <v>239</v>
      </c>
      <c r="H829" s="207">
        <v>86.92</v>
      </c>
      <c r="I829" s="208"/>
      <c r="J829" s="209">
        <f>ROUND(I829*H829,2)</f>
        <v>0</v>
      </c>
      <c r="K829" s="205" t="s">
        <v>160</v>
      </c>
      <c r="L829" s="46"/>
      <c r="M829" s="210" t="s">
        <v>19</v>
      </c>
      <c r="N829" s="211" t="s">
        <v>44</v>
      </c>
      <c r="O829" s="86"/>
      <c r="P829" s="212">
        <f>O829*H829</f>
        <v>0</v>
      </c>
      <c r="Q829" s="212">
        <v>0</v>
      </c>
      <c r="R829" s="212">
        <f>Q829*H829</f>
        <v>0</v>
      </c>
      <c r="S829" s="212">
        <v>0</v>
      </c>
      <c r="T829" s="213">
        <f>S829*H829</f>
        <v>0</v>
      </c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R829" s="214" t="s">
        <v>154</v>
      </c>
      <c r="AT829" s="214" t="s">
        <v>150</v>
      </c>
      <c r="AU829" s="214" t="s">
        <v>83</v>
      </c>
      <c r="AY829" s="19" t="s">
        <v>148</v>
      </c>
      <c r="BE829" s="215">
        <f>IF(N829="základní",J829,0)</f>
        <v>0</v>
      </c>
      <c r="BF829" s="215">
        <f>IF(N829="snížená",J829,0)</f>
        <v>0</v>
      </c>
      <c r="BG829" s="215">
        <f>IF(N829="zákl. přenesená",J829,0)</f>
        <v>0</v>
      </c>
      <c r="BH829" s="215">
        <f>IF(N829="sníž. přenesená",J829,0)</f>
        <v>0</v>
      </c>
      <c r="BI829" s="215">
        <f>IF(N829="nulová",J829,0)</f>
        <v>0</v>
      </c>
      <c r="BJ829" s="19" t="s">
        <v>81</v>
      </c>
      <c r="BK829" s="215">
        <f>ROUND(I829*H829,2)</f>
        <v>0</v>
      </c>
      <c r="BL829" s="19" t="s">
        <v>154</v>
      </c>
      <c r="BM829" s="214" t="s">
        <v>1069</v>
      </c>
    </row>
    <row r="830" spans="1:47" s="2" customFormat="1" ht="12">
      <c r="A830" s="40"/>
      <c r="B830" s="41"/>
      <c r="C830" s="42"/>
      <c r="D830" s="216" t="s">
        <v>156</v>
      </c>
      <c r="E830" s="42"/>
      <c r="F830" s="217" t="s">
        <v>913</v>
      </c>
      <c r="G830" s="42"/>
      <c r="H830" s="42"/>
      <c r="I830" s="218"/>
      <c r="J830" s="42"/>
      <c r="K830" s="42"/>
      <c r="L830" s="46"/>
      <c r="M830" s="219"/>
      <c r="N830" s="220"/>
      <c r="O830" s="86"/>
      <c r="P830" s="86"/>
      <c r="Q830" s="86"/>
      <c r="R830" s="86"/>
      <c r="S830" s="86"/>
      <c r="T830" s="87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T830" s="19" t="s">
        <v>156</v>
      </c>
      <c r="AU830" s="19" t="s">
        <v>83</v>
      </c>
    </row>
    <row r="831" spans="1:51" s="13" customFormat="1" ht="12">
      <c r="A831" s="13"/>
      <c r="B831" s="221"/>
      <c r="C831" s="222"/>
      <c r="D831" s="216" t="s">
        <v>163</v>
      </c>
      <c r="E831" s="223" t="s">
        <v>19</v>
      </c>
      <c r="F831" s="224" t="s">
        <v>1070</v>
      </c>
      <c r="G831" s="222"/>
      <c r="H831" s="223" t="s">
        <v>19</v>
      </c>
      <c r="I831" s="225"/>
      <c r="J831" s="222"/>
      <c r="K831" s="222"/>
      <c r="L831" s="226"/>
      <c r="M831" s="227"/>
      <c r="N831" s="228"/>
      <c r="O831" s="228"/>
      <c r="P831" s="228"/>
      <c r="Q831" s="228"/>
      <c r="R831" s="228"/>
      <c r="S831" s="228"/>
      <c r="T831" s="229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0" t="s">
        <v>163</v>
      </c>
      <c r="AU831" s="230" t="s">
        <v>83</v>
      </c>
      <c r="AV831" s="13" t="s">
        <v>81</v>
      </c>
      <c r="AW831" s="13" t="s">
        <v>34</v>
      </c>
      <c r="AX831" s="13" t="s">
        <v>73</v>
      </c>
      <c r="AY831" s="230" t="s">
        <v>148</v>
      </c>
    </row>
    <row r="832" spans="1:51" s="14" customFormat="1" ht="12">
      <c r="A832" s="14"/>
      <c r="B832" s="231"/>
      <c r="C832" s="232"/>
      <c r="D832" s="216" t="s">
        <v>163</v>
      </c>
      <c r="E832" s="233" t="s">
        <v>19</v>
      </c>
      <c r="F832" s="234" t="s">
        <v>1071</v>
      </c>
      <c r="G832" s="232"/>
      <c r="H832" s="235">
        <v>10.854</v>
      </c>
      <c r="I832" s="236"/>
      <c r="J832" s="232"/>
      <c r="K832" s="232"/>
      <c r="L832" s="237"/>
      <c r="M832" s="238"/>
      <c r="N832" s="239"/>
      <c r="O832" s="239"/>
      <c r="P832" s="239"/>
      <c r="Q832" s="239"/>
      <c r="R832" s="239"/>
      <c r="S832" s="239"/>
      <c r="T832" s="240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1" t="s">
        <v>163</v>
      </c>
      <c r="AU832" s="241" t="s">
        <v>83</v>
      </c>
      <c r="AV832" s="14" t="s">
        <v>83</v>
      </c>
      <c r="AW832" s="14" t="s">
        <v>34</v>
      </c>
      <c r="AX832" s="14" t="s">
        <v>73</v>
      </c>
      <c r="AY832" s="241" t="s">
        <v>148</v>
      </c>
    </row>
    <row r="833" spans="1:51" s="14" customFormat="1" ht="12">
      <c r="A833" s="14"/>
      <c r="B833" s="231"/>
      <c r="C833" s="232"/>
      <c r="D833" s="216" t="s">
        <v>163</v>
      </c>
      <c r="E833" s="233" t="s">
        <v>19</v>
      </c>
      <c r="F833" s="234" t="s">
        <v>1072</v>
      </c>
      <c r="G833" s="232"/>
      <c r="H833" s="235">
        <v>7.94</v>
      </c>
      <c r="I833" s="236"/>
      <c r="J833" s="232"/>
      <c r="K833" s="232"/>
      <c r="L833" s="237"/>
      <c r="M833" s="238"/>
      <c r="N833" s="239"/>
      <c r="O833" s="239"/>
      <c r="P833" s="239"/>
      <c r="Q833" s="239"/>
      <c r="R833" s="239"/>
      <c r="S833" s="239"/>
      <c r="T833" s="240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1" t="s">
        <v>163</v>
      </c>
      <c r="AU833" s="241" t="s">
        <v>83</v>
      </c>
      <c r="AV833" s="14" t="s">
        <v>83</v>
      </c>
      <c r="AW833" s="14" t="s">
        <v>34</v>
      </c>
      <c r="AX833" s="14" t="s">
        <v>73</v>
      </c>
      <c r="AY833" s="241" t="s">
        <v>148</v>
      </c>
    </row>
    <row r="834" spans="1:51" s="14" customFormat="1" ht="12">
      <c r="A834" s="14"/>
      <c r="B834" s="231"/>
      <c r="C834" s="232"/>
      <c r="D834" s="216" t="s">
        <v>163</v>
      </c>
      <c r="E834" s="233" t="s">
        <v>19</v>
      </c>
      <c r="F834" s="234" t="s">
        <v>1073</v>
      </c>
      <c r="G834" s="232"/>
      <c r="H834" s="235">
        <v>19.142</v>
      </c>
      <c r="I834" s="236"/>
      <c r="J834" s="232"/>
      <c r="K834" s="232"/>
      <c r="L834" s="237"/>
      <c r="M834" s="238"/>
      <c r="N834" s="239"/>
      <c r="O834" s="239"/>
      <c r="P834" s="239"/>
      <c r="Q834" s="239"/>
      <c r="R834" s="239"/>
      <c r="S834" s="239"/>
      <c r="T834" s="240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1" t="s">
        <v>163</v>
      </c>
      <c r="AU834" s="241" t="s">
        <v>83</v>
      </c>
      <c r="AV834" s="14" t="s">
        <v>83</v>
      </c>
      <c r="AW834" s="14" t="s">
        <v>34</v>
      </c>
      <c r="AX834" s="14" t="s">
        <v>73</v>
      </c>
      <c r="AY834" s="241" t="s">
        <v>148</v>
      </c>
    </row>
    <row r="835" spans="1:51" s="14" customFormat="1" ht="12">
      <c r="A835" s="14"/>
      <c r="B835" s="231"/>
      <c r="C835" s="232"/>
      <c r="D835" s="216" t="s">
        <v>163</v>
      </c>
      <c r="E835" s="233" t="s">
        <v>19</v>
      </c>
      <c r="F835" s="234" t="s">
        <v>1074</v>
      </c>
      <c r="G835" s="232"/>
      <c r="H835" s="235">
        <v>19.142</v>
      </c>
      <c r="I835" s="236"/>
      <c r="J835" s="232"/>
      <c r="K835" s="232"/>
      <c r="L835" s="237"/>
      <c r="M835" s="238"/>
      <c r="N835" s="239"/>
      <c r="O835" s="239"/>
      <c r="P835" s="239"/>
      <c r="Q835" s="239"/>
      <c r="R835" s="239"/>
      <c r="S835" s="239"/>
      <c r="T835" s="240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1" t="s">
        <v>163</v>
      </c>
      <c r="AU835" s="241" t="s">
        <v>83</v>
      </c>
      <c r="AV835" s="14" t="s">
        <v>83</v>
      </c>
      <c r="AW835" s="14" t="s">
        <v>34</v>
      </c>
      <c r="AX835" s="14" t="s">
        <v>73</v>
      </c>
      <c r="AY835" s="241" t="s">
        <v>148</v>
      </c>
    </row>
    <row r="836" spans="1:51" s="14" customFormat="1" ht="12">
      <c r="A836" s="14"/>
      <c r="B836" s="231"/>
      <c r="C836" s="232"/>
      <c r="D836" s="216" t="s">
        <v>163</v>
      </c>
      <c r="E836" s="233" t="s">
        <v>19</v>
      </c>
      <c r="F836" s="234" t="s">
        <v>1075</v>
      </c>
      <c r="G836" s="232"/>
      <c r="H836" s="235">
        <v>15.383</v>
      </c>
      <c r="I836" s="236"/>
      <c r="J836" s="232"/>
      <c r="K836" s="232"/>
      <c r="L836" s="237"/>
      <c r="M836" s="238"/>
      <c r="N836" s="239"/>
      <c r="O836" s="239"/>
      <c r="P836" s="239"/>
      <c r="Q836" s="239"/>
      <c r="R836" s="239"/>
      <c r="S836" s="239"/>
      <c r="T836" s="240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1" t="s">
        <v>163</v>
      </c>
      <c r="AU836" s="241" t="s">
        <v>83</v>
      </c>
      <c r="AV836" s="14" t="s">
        <v>83</v>
      </c>
      <c r="AW836" s="14" t="s">
        <v>34</v>
      </c>
      <c r="AX836" s="14" t="s">
        <v>73</v>
      </c>
      <c r="AY836" s="241" t="s">
        <v>148</v>
      </c>
    </row>
    <row r="837" spans="1:51" s="14" customFormat="1" ht="12">
      <c r="A837" s="14"/>
      <c r="B837" s="231"/>
      <c r="C837" s="232"/>
      <c r="D837" s="216" t="s">
        <v>163</v>
      </c>
      <c r="E837" s="233" t="s">
        <v>19</v>
      </c>
      <c r="F837" s="234" t="s">
        <v>1076</v>
      </c>
      <c r="G837" s="232"/>
      <c r="H837" s="235">
        <v>14.459</v>
      </c>
      <c r="I837" s="236"/>
      <c r="J837" s="232"/>
      <c r="K837" s="232"/>
      <c r="L837" s="237"/>
      <c r="M837" s="238"/>
      <c r="N837" s="239"/>
      <c r="O837" s="239"/>
      <c r="P837" s="239"/>
      <c r="Q837" s="239"/>
      <c r="R837" s="239"/>
      <c r="S837" s="239"/>
      <c r="T837" s="240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1" t="s">
        <v>163</v>
      </c>
      <c r="AU837" s="241" t="s">
        <v>83</v>
      </c>
      <c r="AV837" s="14" t="s">
        <v>83</v>
      </c>
      <c r="AW837" s="14" t="s">
        <v>34</v>
      </c>
      <c r="AX837" s="14" t="s">
        <v>73</v>
      </c>
      <c r="AY837" s="241" t="s">
        <v>148</v>
      </c>
    </row>
    <row r="838" spans="1:51" s="16" customFormat="1" ht="12">
      <c r="A838" s="16"/>
      <c r="B838" s="253"/>
      <c r="C838" s="254"/>
      <c r="D838" s="216" t="s">
        <v>163</v>
      </c>
      <c r="E838" s="255" t="s">
        <v>19</v>
      </c>
      <c r="F838" s="256" t="s">
        <v>174</v>
      </c>
      <c r="G838" s="254"/>
      <c r="H838" s="257">
        <v>86.92</v>
      </c>
      <c r="I838" s="258"/>
      <c r="J838" s="254"/>
      <c r="K838" s="254"/>
      <c r="L838" s="259"/>
      <c r="M838" s="260"/>
      <c r="N838" s="261"/>
      <c r="O838" s="261"/>
      <c r="P838" s="261"/>
      <c r="Q838" s="261"/>
      <c r="R838" s="261"/>
      <c r="S838" s="261"/>
      <c r="T838" s="262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T838" s="263" t="s">
        <v>163</v>
      </c>
      <c r="AU838" s="263" t="s">
        <v>83</v>
      </c>
      <c r="AV838" s="16" t="s">
        <v>154</v>
      </c>
      <c r="AW838" s="16" t="s">
        <v>34</v>
      </c>
      <c r="AX838" s="16" t="s">
        <v>81</v>
      </c>
      <c r="AY838" s="263" t="s">
        <v>148</v>
      </c>
    </row>
    <row r="839" spans="1:65" s="2" customFormat="1" ht="16.5" customHeight="1">
      <c r="A839" s="40"/>
      <c r="B839" s="41"/>
      <c r="C839" s="203" t="s">
        <v>1077</v>
      </c>
      <c r="D839" s="203" t="s">
        <v>150</v>
      </c>
      <c r="E839" s="204" t="s">
        <v>918</v>
      </c>
      <c r="F839" s="205" t="s">
        <v>919</v>
      </c>
      <c r="G839" s="206" t="s">
        <v>239</v>
      </c>
      <c r="H839" s="207">
        <v>86.92</v>
      </c>
      <c r="I839" s="208"/>
      <c r="J839" s="209">
        <f>ROUND(I839*H839,2)</f>
        <v>0</v>
      </c>
      <c r="K839" s="205" t="s">
        <v>160</v>
      </c>
      <c r="L839" s="46"/>
      <c r="M839" s="210" t="s">
        <v>19</v>
      </c>
      <c r="N839" s="211" t="s">
        <v>44</v>
      </c>
      <c r="O839" s="86"/>
      <c r="P839" s="212">
        <f>O839*H839</f>
        <v>0</v>
      </c>
      <c r="Q839" s="212">
        <v>0.23</v>
      </c>
      <c r="R839" s="212">
        <f>Q839*H839</f>
        <v>19.991600000000002</v>
      </c>
      <c r="S839" s="212">
        <v>0</v>
      </c>
      <c r="T839" s="213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14" t="s">
        <v>154</v>
      </c>
      <c r="AT839" s="214" t="s">
        <v>150</v>
      </c>
      <c r="AU839" s="214" t="s">
        <v>83</v>
      </c>
      <c r="AY839" s="19" t="s">
        <v>148</v>
      </c>
      <c r="BE839" s="215">
        <f>IF(N839="základní",J839,0)</f>
        <v>0</v>
      </c>
      <c r="BF839" s="215">
        <f>IF(N839="snížená",J839,0)</f>
        <v>0</v>
      </c>
      <c r="BG839" s="215">
        <f>IF(N839="zákl. přenesená",J839,0)</f>
        <v>0</v>
      </c>
      <c r="BH839" s="215">
        <f>IF(N839="sníž. přenesená",J839,0)</f>
        <v>0</v>
      </c>
      <c r="BI839" s="215">
        <f>IF(N839="nulová",J839,0)</f>
        <v>0</v>
      </c>
      <c r="BJ839" s="19" t="s">
        <v>81</v>
      </c>
      <c r="BK839" s="215">
        <f>ROUND(I839*H839,2)</f>
        <v>0</v>
      </c>
      <c r="BL839" s="19" t="s">
        <v>154</v>
      </c>
      <c r="BM839" s="214" t="s">
        <v>1078</v>
      </c>
    </row>
    <row r="840" spans="1:47" s="2" customFormat="1" ht="12">
      <c r="A840" s="40"/>
      <c r="B840" s="41"/>
      <c r="C840" s="42"/>
      <c r="D840" s="216" t="s">
        <v>156</v>
      </c>
      <c r="E840" s="42"/>
      <c r="F840" s="217" t="s">
        <v>921</v>
      </c>
      <c r="G840" s="42"/>
      <c r="H840" s="42"/>
      <c r="I840" s="218"/>
      <c r="J840" s="42"/>
      <c r="K840" s="42"/>
      <c r="L840" s="46"/>
      <c r="M840" s="219"/>
      <c r="N840" s="220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156</v>
      </c>
      <c r="AU840" s="19" t="s">
        <v>83</v>
      </c>
    </row>
    <row r="841" spans="1:51" s="13" customFormat="1" ht="12">
      <c r="A841" s="13"/>
      <c r="B841" s="221"/>
      <c r="C841" s="222"/>
      <c r="D841" s="216" t="s">
        <v>163</v>
      </c>
      <c r="E841" s="223" t="s">
        <v>19</v>
      </c>
      <c r="F841" s="224" t="s">
        <v>1070</v>
      </c>
      <c r="G841" s="222"/>
      <c r="H841" s="223" t="s">
        <v>19</v>
      </c>
      <c r="I841" s="225"/>
      <c r="J841" s="222"/>
      <c r="K841" s="222"/>
      <c r="L841" s="226"/>
      <c r="M841" s="227"/>
      <c r="N841" s="228"/>
      <c r="O841" s="228"/>
      <c r="P841" s="228"/>
      <c r="Q841" s="228"/>
      <c r="R841" s="228"/>
      <c r="S841" s="228"/>
      <c r="T841" s="229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30" t="s">
        <v>163</v>
      </c>
      <c r="AU841" s="230" t="s">
        <v>83</v>
      </c>
      <c r="AV841" s="13" t="s">
        <v>81</v>
      </c>
      <c r="AW841" s="13" t="s">
        <v>34</v>
      </c>
      <c r="AX841" s="13" t="s">
        <v>73</v>
      </c>
      <c r="AY841" s="230" t="s">
        <v>148</v>
      </c>
    </row>
    <row r="842" spans="1:51" s="14" customFormat="1" ht="12">
      <c r="A842" s="14"/>
      <c r="B842" s="231"/>
      <c r="C842" s="232"/>
      <c r="D842" s="216" t="s">
        <v>163</v>
      </c>
      <c r="E842" s="233" t="s">
        <v>19</v>
      </c>
      <c r="F842" s="234" t="s">
        <v>1079</v>
      </c>
      <c r="G842" s="232"/>
      <c r="H842" s="235">
        <v>86.92</v>
      </c>
      <c r="I842" s="236"/>
      <c r="J842" s="232"/>
      <c r="K842" s="232"/>
      <c r="L842" s="237"/>
      <c r="M842" s="238"/>
      <c r="N842" s="239"/>
      <c r="O842" s="239"/>
      <c r="P842" s="239"/>
      <c r="Q842" s="239"/>
      <c r="R842" s="239"/>
      <c r="S842" s="239"/>
      <c r="T842" s="240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41" t="s">
        <v>163</v>
      </c>
      <c r="AU842" s="241" t="s">
        <v>83</v>
      </c>
      <c r="AV842" s="14" t="s">
        <v>83</v>
      </c>
      <c r="AW842" s="14" t="s">
        <v>34</v>
      </c>
      <c r="AX842" s="14" t="s">
        <v>81</v>
      </c>
      <c r="AY842" s="241" t="s">
        <v>148</v>
      </c>
    </row>
    <row r="843" spans="1:65" s="2" customFormat="1" ht="16.5" customHeight="1">
      <c r="A843" s="40"/>
      <c r="B843" s="41"/>
      <c r="C843" s="203" t="s">
        <v>1080</v>
      </c>
      <c r="D843" s="203" t="s">
        <v>150</v>
      </c>
      <c r="E843" s="204" t="s">
        <v>1081</v>
      </c>
      <c r="F843" s="205" t="s">
        <v>1082</v>
      </c>
      <c r="G843" s="206" t="s">
        <v>586</v>
      </c>
      <c r="H843" s="207">
        <v>129.73</v>
      </c>
      <c r="I843" s="208"/>
      <c r="J843" s="209">
        <f>ROUND(I843*H843,2)</f>
        <v>0</v>
      </c>
      <c r="K843" s="205" t="s">
        <v>160</v>
      </c>
      <c r="L843" s="46"/>
      <c r="M843" s="210" t="s">
        <v>19</v>
      </c>
      <c r="N843" s="211" t="s">
        <v>44</v>
      </c>
      <c r="O843" s="86"/>
      <c r="P843" s="212">
        <f>O843*H843</f>
        <v>0</v>
      </c>
      <c r="Q843" s="212">
        <v>0.16371</v>
      </c>
      <c r="R843" s="212">
        <f>Q843*H843</f>
        <v>21.238098299999997</v>
      </c>
      <c r="S843" s="212">
        <v>0</v>
      </c>
      <c r="T843" s="213">
        <f>S843*H843</f>
        <v>0</v>
      </c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R843" s="214" t="s">
        <v>154</v>
      </c>
      <c r="AT843" s="214" t="s">
        <v>150</v>
      </c>
      <c r="AU843" s="214" t="s">
        <v>83</v>
      </c>
      <c r="AY843" s="19" t="s">
        <v>148</v>
      </c>
      <c r="BE843" s="215">
        <f>IF(N843="základní",J843,0)</f>
        <v>0</v>
      </c>
      <c r="BF843" s="215">
        <f>IF(N843="snížená",J843,0)</f>
        <v>0</v>
      </c>
      <c r="BG843" s="215">
        <f>IF(N843="zákl. přenesená",J843,0)</f>
        <v>0</v>
      </c>
      <c r="BH843" s="215">
        <f>IF(N843="sníž. přenesená",J843,0)</f>
        <v>0</v>
      </c>
      <c r="BI843" s="215">
        <f>IF(N843="nulová",J843,0)</f>
        <v>0</v>
      </c>
      <c r="BJ843" s="19" t="s">
        <v>81</v>
      </c>
      <c r="BK843" s="215">
        <f>ROUND(I843*H843,2)</f>
        <v>0</v>
      </c>
      <c r="BL843" s="19" t="s">
        <v>154</v>
      </c>
      <c r="BM843" s="214" t="s">
        <v>1083</v>
      </c>
    </row>
    <row r="844" spans="1:47" s="2" customFormat="1" ht="12">
      <c r="A844" s="40"/>
      <c r="B844" s="41"/>
      <c r="C844" s="42"/>
      <c r="D844" s="216" t="s">
        <v>156</v>
      </c>
      <c r="E844" s="42"/>
      <c r="F844" s="217" t="s">
        <v>1084</v>
      </c>
      <c r="G844" s="42"/>
      <c r="H844" s="42"/>
      <c r="I844" s="218"/>
      <c r="J844" s="42"/>
      <c r="K844" s="42"/>
      <c r="L844" s="46"/>
      <c r="M844" s="219"/>
      <c r="N844" s="220"/>
      <c r="O844" s="86"/>
      <c r="P844" s="86"/>
      <c r="Q844" s="86"/>
      <c r="R844" s="86"/>
      <c r="S844" s="86"/>
      <c r="T844" s="87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T844" s="19" t="s">
        <v>156</v>
      </c>
      <c r="AU844" s="19" t="s">
        <v>83</v>
      </c>
    </row>
    <row r="845" spans="1:51" s="13" customFormat="1" ht="12">
      <c r="A845" s="13"/>
      <c r="B845" s="221"/>
      <c r="C845" s="222"/>
      <c r="D845" s="216" t="s">
        <v>163</v>
      </c>
      <c r="E845" s="223" t="s">
        <v>19</v>
      </c>
      <c r="F845" s="224" t="s">
        <v>1070</v>
      </c>
      <c r="G845" s="222"/>
      <c r="H845" s="223" t="s">
        <v>19</v>
      </c>
      <c r="I845" s="225"/>
      <c r="J845" s="222"/>
      <c r="K845" s="222"/>
      <c r="L845" s="226"/>
      <c r="M845" s="227"/>
      <c r="N845" s="228"/>
      <c r="O845" s="228"/>
      <c r="P845" s="228"/>
      <c r="Q845" s="228"/>
      <c r="R845" s="228"/>
      <c r="S845" s="228"/>
      <c r="T845" s="229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30" t="s">
        <v>163</v>
      </c>
      <c r="AU845" s="230" t="s">
        <v>83</v>
      </c>
      <c r="AV845" s="13" t="s">
        <v>81</v>
      </c>
      <c r="AW845" s="13" t="s">
        <v>34</v>
      </c>
      <c r="AX845" s="13" t="s">
        <v>73</v>
      </c>
      <c r="AY845" s="230" t="s">
        <v>148</v>
      </c>
    </row>
    <row r="846" spans="1:51" s="14" customFormat="1" ht="12">
      <c r="A846" s="14"/>
      <c r="B846" s="231"/>
      <c r="C846" s="232"/>
      <c r="D846" s="216" t="s">
        <v>163</v>
      </c>
      <c r="E846" s="233" t="s">
        <v>19</v>
      </c>
      <c r="F846" s="234" t="s">
        <v>1085</v>
      </c>
      <c r="G846" s="232"/>
      <c r="H846" s="235">
        <v>16.2</v>
      </c>
      <c r="I846" s="236"/>
      <c r="J846" s="232"/>
      <c r="K846" s="232"/>
      <c r="L846" s="237"/>
      <c r="M846" s="238"/>
      <c r="N846" s="239"/>
      <c r="O846" s="239"/>
      <c r="P846" s="239"/>
      <c r="Q846" s="239"/>
      <c r="R846" s="239"/>
      <c r="S846" s="239"/>
      <c r="T846" s="240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41" t="s">
        <v>163</v>
      </c>
      <c r="AU846" s="241" t="s">
        <v>83</v>
      </c>
      <c r="AV846" s="14" t="s">
        <v>83</v>
      </c>
      <c r="AW846" s="14" t="s">
        <v>34</v>
      </c>
      <c r="AX846" s="14" t="s">
        <v>73</v>
      </c>
      <c r="AY846" s="241" t="s">
        <v>148</v>
      </c>
    </row>
    <row r="847" spans="1:51" s="14" customFormat="1" ht="12">
      <c r="A847" s="14"/>
      <c r="B847" s="231"/>
      <c r="C847" s="232"/>
      <c r="D847" s="216" t="s">
        <v>163</v>
      </c>
      <c r="E847" s="233" t="s">
        <v>19</v>
      </c>
      <c r="F847" s="234" t="s">
        <v>1086</v>
      </c>
      <c r="G847" s="232"/>
      <c r="H847" s="235">
        <v>11.85</v>
      </c>
      <c r="I847" s="236"/>
      <c r="J847" s="232"/>
      <c r="K847" s="232"/>
      <c r="L847" s="237"/>
      <c r="M847" s="238"/>
      <c r="N847" s="239"/>
      <c r="O847" s="239"/>
      <c r="P847" s="239"/>
      <c r="Q847" s="239"/>
      <c r="R847" s="239"/>
      <c r="S847" s="239"/>
      <c r="T847" s="240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1" t="s">
        <v>163</v>
      </c>
      <c r="AU847" s="241" t="s">
        <v>83</v>
      </c>
      <c r="AV847" s="14" t="s">
        <v>83</v>
      </c>
      <c r="AW847" s="14" t="s">
        <v>34</v>
      </c>
      <c r="AX847" s="14" t="s">
        <v>73</v>
      </c>
      <c r="AY847" s="241" t="s">
        <v>148</v>
      </c>
    </row>
    <row r="848" spans="1:51" s="14" customFormat="1" ht="12">
      <c r="A848" s="14"/>
      <c r="B848" s="231"/>
      <c r="C848" s="232"/>
      <c r="D848" s="216" t="s">
        <v>163</v>
      </c>
      <c r="E848" s="233" t="s">
        <v>19</v>
      </c>
      <c r="F848" s="234" t="s">
        <v>1087</v>
      </c>
      <c r="G848" s="232"/>
      <c r="H848" s="235">
        <v>28.57</v>
      </c>
      <c r="I848" s="236"/>
      <c r="J848" s="232"/>
      <c r="K848" s="232"/>
      <c r="L848" s="237"/>
      <c r="M848" s="238"/>
      <c r="N848" s="239"/>
      <c r="O848" s="239"/>
      <c r="P848" s="239"/>
      <c r="Q848" s="239"/>
      <c r="R848" s="239"/>
      <c r="S848" s="239"/>
      <c r="T848" s="240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41" t="s">
        <v>163</v>
      </c>
      <c r="AU848" s="241" t="s">
        <v>83</v>
      </c>
      <c r="AV848" s="14" t="s">
        <v>83</v>
      </c>
      <c r="AW848" s="14" t="s">
        <v>34</v>
      </c>
      <c r="AX848" s="14" t="s">
        <v>73</v>
      </c>
      <c r="AY848" s="241" t="s">
        <v>148</v>
      </c>
    </row>
    <row r="849" spans="1:51" s="14" customFormat="1" ht="12">
      <c r="A849" s="14"/>
      <c r="B849" s="231"/>
      <c r="C849" s="232"/>
      <c r="D849" s="216" t="s">
        <v>163</v>
      </c>
      <c r="E849" s="233" t="s">
        <v>19</v>
      </c>
      <c r="F849" s="234" t="s">
        <v>1088</v>
      </c>
      <c r="G849" s="232"/>
      <c r="H849" s="235">
        <v>28.57</v>
      </c>
      <c r="I849" s="236"/>
      <c r="J849" s="232"/>
      <c r="K849" s="232"/>
      <c r="L849" s="237"/>
      <c r="M849" s="238"/>
      <c r="N849" s="239"/>
      <c r="O849" s="239"/>
      <c r="P849" s="239"/>
      <c r="Q849" s="239"/>
      <c r="R849" s="239"/>
      <c r="S849" s="239"/>
      <c r="T849" s="240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1" t="s">
        <v>163</v>
      </c>
      <c r="AU849" s="241" t="s">
        <v>83</v>
      </c>
      <c r="AV849" s="14" t="s">
        <v>83</v>
      </c>
      <c r="AW849" s="14" t="s">
        <v>34</v>
      </c>
      <c r="AX849" s="14" t="s">
        <v>73</v>
      </c>
      <c r="AY849" s="241" t="s">
        <v>148</v>
      </c>
    </row>
    <row r="850" spans="1:51" s="14" customFormat="1" ht="12">
      <c r="A850" s="14"/>
      <c r="B850" s="231"/>
      <c r="C850" s="232"/>
      <c r="D850" s="216" t="s">
        <v>163</v>
      </c>
      <c r="E850" s="233" t="s">
        <v>19</v>
      </c>
      <c r="F850" s="234" t="s">
        <v>1089</v>
      </c>
      <c r="G850" s="232"/>
      <c r="H850" s="235">
        <v>22.96</v>
      </c>
      <c r="I850" s="236"/>
      <c r="J850" s="232"/>
      <c r="K850" s="232"/>
      <c r="L850" s="237"/>
      <c r="M850" s="238"/>
      <c r="N850" s="239"/>
      <c r="O850" s="239"/>
      <c r="P850" s="239"/>
      <c r="Q850" s="239"/>
      <c r="R850" s="239"/>
      <c r="S850" s="239"/>
      <c r="T850" s="240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1" t="s">
        <v>163</v>
      </c>
      <c r="AU850" s="241" t="s">
        <v>83</v>
      </c>
      <c r="AV850" s="14" t="s">
        <v>83</v>
      </c>
      <c r="AW850" s="14" t="s">
        <v>34</v>
      </c>
      <c r="AX850" s="14" t="s">
        <v>73</v>
      </c>
      <c r="AY850" s="241" t="s">
        <v>148</v>
      </c>
    </row>
    <row r="851" spans="1:51" s="14" customFormat="1" ht="12">
      <c r="A851" s="14"/>
      <c r="B851" s="231"/>
      <c r="C851" s="232"/>
      <c r="D851" s="216" t="s">
        <v>163</v>
      </c>
      <c r="E851" s="233" t="s">
        <v>19</v>
      </c>
      <c r="F851" s="234" t="s">
        <v>1090</v>
      </c>
      <c r="G851" s="232"/>
      <c r="H851" s="235">
        <v>21.58</v>
      </c>
      <c r="I851" s="236"/>
      <c r="J851" s="232"/>
      <c r="K851" s="232"/>
      <c r="L851" s="237"/>
      <c r="M851" s="238"/>
      <c r="N851" s="239"/>
      <c r="O851" s="239"/>
      <c r="P851" s="239"/>
      <c r="Q851" s="239"/>
      <c r="R851" s="239"/>
      <c r="S851" s="239"/>
      <c r="T851" s="24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1" t="s">
        <v>163</v>
      </c>
      <c r="AU851" s="241" t="s">
        <v>83</v>
      </c>
      <c r="AV851" s="14" t="s">
        <v>83</v>
      </c>
      <c r="AW851" s="14" t="s">
        <v>34</v>
      </c>
      <c r="AX851" s="14" t="s">
        <v>73</v>
      </c>
      <c r="AY851" s="241" t="s">
        <v>148</v>
      </c>
    </row>
    <row r="852" spans="1:51" s="16" customFormat="1" ht="12">
      <c r="A852" s="16"/>
      <c r="B852" s="253"/>
      <c r="C852" s="254"/>
      <c r="D852" s="216" t="s">
        <v>163</v>
      </c>
      <c r="E852" s="255" t="s">
        <v>19</v>
      </c>
      <c r="F852" s="256" t="s">
        <v>174</v>
      </c>
      <c r="G852" s="254"/>
      <c r="H852" s="257">
        <v>129.73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T852" s="263" t="s">
        <v>163</v>
      </c>
      <c r="AU852" s="263" t="s">
        <v>83</v>
      </c>
      <c r="AV852" s="16" t="s">
        <v>154</v>
      </c>
      <c r="AW852" s="16" t="s">
        <v>34</v>
      </c>
      <c r="AX852" s="16" t="s">
        <v>81</v>
      </c>
      <c r="AY852" s="263" t="s">
        <v>148</v>
      </c>
    </row>
    <row r="853" spans="1:65" s="2" customFormat="1" ht="16.5" customHeight="1">
      <c r="A853" s="40"/>
      <c r="B853" s="41"/>
      <c r="C853" s="264" t="s">
        <v>1091</v>
      </c>
      <c r="D853" s="264" t="s">
        <v>243</v>
      </c>
      <c r="E853" s="265" t="s">
        <v>1092</v>
      </c>
      <c r="F853" s="266" t="s">
        <v>1093</v>
      </c>
      <c r="G853" s="267" t="s">
        <v>586</v>
      </c>
      <c r="H853" s="268">
        <v>142.703</v>
      </c>
      <c r="I853" s="269"/>
      <c r="J853" s="270">
        <f>ROUND(I853*H853,2)</f>
        <v>0</v>
      </c>
      <c r="K853" s="266" t="s">
        <v>19</v>
      </c>
      <c r="L853" s="271"/>
      <c r="M853" s="272" t="s">
        <v>19</v>
      </c>
      <c r="N853" s="273" t="s">
        <v>44</v>
      </c>
      <c r="O853" s="86"/>
      <c r="P853" s="212">
        <f>O853*H853</f>
        <v>0</v>
      </c>
      <c r="Q853" s="212">
        <v>0.12726</v>
      </c>
      <c r="R853" s="212">
        <f>Q853*H853</f>
        <v>18.160383780000004</v>
      </c>
      <c r="S853" s="212">
        <v>0</v>
      </c>
      <c r="T853" s="213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14" t="s">
        <v>210</v>
      </c>
      <c r="AT853" s="214" t="s">
        <v>243</v>
      </c>
      <c r="AU853" s="214" t="s">
        <v>83</v>
      </c>
      <c r="AY853" s="19" t="s">
        <v>148</v>
      </c>
      <c r="BE853" s="215">
        <f>IF(N853="základní",J853,0)</f>
        <v>0</v>
      </c>
      <c r="BF853" s="215">
        <f>IF(N853="snížená",J853,0)</f>
        <v>0</v>
      </c>
      <c r="BG853" s="215">
        <f>IF(N853="zákl. přenesená",J853,0)</f>
        <v>0</v>
      </c>
      <c r="BH853" s="215">
        <f>IF(N853="sníž. přenesená",J853,0)</f>
        <v>0</v>
      </c>
      <c r="BI853" s="215">
        <f>IF(N853="nulová",J853,0)</f>
        <v>0</v>
      </c>
      <c r="BJ853" s="19" t="s">
        <v>81</v>
      </c>
      <c r="BK853" s="215">
        <f>ROUND(I853*H853,2)</f>
        <v>0</v>
      </c>
      <c r="BL853" s="19" t="s">
        <v>154</v>
      </c>
      <c r="BM853" s="214" t="s">
        <v>1094</v>
      </c>
    </row>
    <row r="854" spans="1:47" s="2" customFormat="1" ht="12">
      <c r="A854" s="40"/>
      <c r="B854" s="41"/>
      <c r="C854" s="42"/>
      <c r="D854" s="216" t="s">
        <v>156</v>
      </c>
      <c r="E854" s="42"/>
      <c r="F854" s="217" t="s">
        <v>1093</v>
      </c>
      <c r="G854" s="42"/>
      <c r="H854" s="42"/>
      <c r="I854" s="218"/>
      <c r="J854" s="42"/>
      <c r="K854" s="42"/>
      <c r="L854" s="46"/>
      <c r="M854" s="219"/>
      <c r="N854" s="220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156</v>
      </c>
      <c r="AU854" s="19" t="s">
        <v>83</v>
      </c>
    </row>
    <row r="855" spans="1:51" s="14" customFormat="1" ht="12">
      <c r="A855" s="14"/>
      <c r="B855" s="231"/>
      <c r="C855" s="232"/>
      <c r="D855" s="216" t="s">
        <v>163</v>
      </c>
      <c r="E855" s="233" t="s">
        <v>19</v>
      </c>
      <c r="F855" s="234" t="s">
        <v>1095</v>
      </c>
      <c r="G855" s="232"/>
      <c r="H855" s="235">
        <v>142.703</v>
      </c>
      <c r="I855" s="236"/>
      <c r="J855" s="232"/>
      <c r="K855" s="232"/>
      <c r="L855" s="237"/>
      <c r="M855" s="238"/>
      <c r="N855" s="239"/>
      <c r="O855" s="239"/>
      <c r="P855" s="239"/>
      <c r="Q855" s="239"/>
      <c r="R855" s="239"/>
      <c r="S855" s="239"/>
      <c r="T855" s="240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1" t="s">
        <v>163</v>
      </c>
      <c r="AU855" s="241" t="s">
        <v>83</v>
      </c>
      <c r="AV855" s="14" t="s">
        <v>83</v>
      </c>
      <c r="AW855" s="14" t="s">
        <v>34</v>
      </c>
      <c r="AX855" s="14" t="s">
        <v>81</v>
      </c>
      <c r="AY855" s="241" t="s">
        <v>148</v>
      </c>
    </row>
    <row r="856" spans="1:65" s="2" customFormat="1" ht="16.5" customHeight="1">
      <c r="A856" s="40"/>
      <c r="B856" s="41"/>
      <c r="C856" s="203" t="s">
        <v>1096</v>
      </c>
      <c r="D856" s="203" t="s">
        <v>150</v>
      </c>
      <c r="E856" s="204" t="s">
        <v>1097</v>
      </c>
      <c r="F856" s="205" t="s">
        <v>1098</v>
      </c>
      <c r="G856" s="206" t="s">
        <v>586</v>
      </c>
      <c r="H856" s="207">
        <v>64</v>
      </c>
      <c r="I856" s="208"/>
      <c r="J856" s="209">
        <f>ROUND(I856*H856,2)</f>
        <v>0</v>
      </c>
      <c r="K856" s="205" t="s">
        <v>160</v>
      </c>
      <c r="L856" s="46"/>
      <c r="M856" s="210" t="s">
        <v>19</v>
      </c>
      <c r="N856" s="211" t="s">
        <v>44</v>
      </c>
      <c r="O856" s="86"/>
      <c r="P856" s="212">
        <f>O856*H856</f>
        <v>0</v>
      </c>
      <c r="Q856" s="212">
        <v>0.1295</v>
      </c>
      <c r="R856" s="212">
        <f>Q856*H856</f>
        <v>8.288</v>
      </c>
      <c r="S856" s="212">
        <v>0</v>
      </c>
      <c r="T856" s="213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14" t="s">
        <v>154</v>
      </c>
      <c r="AT856" s="214" t="s">
        <v>150</v>
      </c>
      <c r="AU856" s="214" t="s">
        <v>83</v>
      </c>
      <c r="AY856" s="19" t="s">
        <v>148</v>
      </c>
      <c r="BE856" s="215">
        <f>IF(N856="základní",J856,0)</f>
        <v>0</v>
      </c>
      <c r="BF856" s="215">
        <f>IF(N856="snížená",J856,0)</f>
        <v>0</v>
      </c>
      <c r="BG856" s="215">
        <f>IF(N856="zákl. přenesená",J856,0)</f>
        <v>0</v>
      </c>
      <c r="BH856" s="215">
        <f>IF(N856="sníž. přenesená",J856,0)</f>
        <v>0</v>
      </c>
      <c r="BI856" s="215">
        <f>IF(N856="nulová",J856,0)</f>
        <v>0</v>
      </c>
      <c r="BJ856" s="19" t="s">
        <v>81</v>
      </c>
      <c r="BK856" s="215">
        <f>ROUND(I856*H856,2)</f>
        <v>0</v>
      </c>
      <c r="BL856" s="19" t="s">
        <v>154</v>
      </c>
      <c r="BM856" s="214" t="s">
        <v>1099</v>
      </c>
    </row>
    <row r="857" spans="1:47" s="2" customFormat="1" ht="12">
      <c r="A857" s="40"/>
      <c r="B857" s="41"/>
      <c r="C857" s="42"/>
      <c r="D857" s="216" t="s">
        <v>156</v>
      </c>
      <c r="E857" s="42"/>
      <c r="F857" s="217" t="s">
        <v>1100</v>
      </c>
      <c r="G857" s="42"/>
      <c r="H857" s="42"/>
      <c r="I857" s="218"/>
      <c r="J857" s="42"/>
      <c r="K857" s="42"/>
      <c r="L857" s="46"/>
      <c r="M857" s="219"/>
      <c r="N857" s="220"/>
      <c r="O857" s="86"/>
      <c r="P857" s="86"/>
      <c r="Q857" s="86"/>
      <c r="R857" s="86"/>
      <c r="S857" s="86"/>
      <c r="T857" s="87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T857" s="19" t="s">
        <v>156</v>
      </c>
      <c r="AU857" s="19" t="s">
        <v>83</v>
      </c>
    </row>
    <row r="858" spans="1:51" s="13" customFormat="1" ht="12">
      <c r="A858" s="13"/>
      <c r="B858" s="221"/>
      <c r="C858" s="222"/>
      <c r="D858" s="216" t="s">
        <v>163</v>
      </c>
      <c r="E858" s="223" t="s">
        <v>19</v>
      </c>
      <c r="F858" s="224" t="s">
        <v>955</v>
      </c>
      <c r="G858" s="222"/>
      <c r="H858" s="223" t="s">
        <v>19</v>
      </c>
      <c r="I858" s="225"/>
      <c r="J858" s="222"/>
      <c r="K858" s="222"/>
      <c r="L858" s="226"/>
      <c r="M858" s="227"/>
      <c r="N858" s="228"/>
      <c r="O858" s="228"/>
      <c r="P858" s="228"/>
      <c r="Q858" s="228"/>
      <c r="R858" s="228"/>
      <c r="S858" s="228"/>
      <c r="T858" s="229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0" t="s">
        <v>163</v>
      </c>
      <c r="AU858" s="230" t="s">
        <v>83</v>
      </c>
      <c r="AV858" s="13" t="s">
        <v>81</v>
      </c>
      <c r="AW858" s="13" t="s">
        <v>34</v>
      </c>
      <c r="AX858" s="13" t="s">
        <v>73</v>
      </c>
      <c r="AY858" s="230" t="s">
        <v>148</v>
      </c>
    </row>
    <row r="859" spans="1:51" s="14" customFormat="1" ht="12">
      <c r="A859" s="14"/>
      <c r="B859" s="231"/>
      <c r="C859" s="232"/>
      <c r="D859" s="216" t="s">
        <v>163</v>
      </c>
      <c r="E859" s="233" t="s">
        <v>19</v>
      </c>
      <c r="F859" s="234" t="s">
        <v>1101</v>
      </c>
      <c r="G859" s="232"/>
      <c r="H859" s="235">
        <v>31</v>
      </c>
      <c r="I859" s="236"/>
      <c r="J859" s="232"/>
      <c r="K859" s="232"/>
      <c r="L859" s="237"/>
      <c r="M859" s="238"/>
      <c r="N859" s="239"/>
      <c r="O859" s="239"/>
      <c r="P859" s="239"/>
      <c r="Q859" s="239"/>
      <c r="R859" s="239"/>
      <c r="S859" s="239"/>
      <c r="T859" s="240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1" t="s">
        <v>163</v>
      </c>
      <c r="AU859" s="241" t="s">
        <v>83</v>
      </c>
      <c r="AV859" s="14" t="s">
        <v>83</v>
      </c>
      <c r="AW859" s="14" t="s">
        <v>34</v>
      </c>
      <c r="AX859" s="14" t="s">
        <v>73</v>
      </c>
      <c r="AY859" s="241" t="s">
        <v>148</v>
      </c>
    </row>
    <row r="860" spans="1:51" s="13" customFormat="1" ht="12">
      <c r="A860" s="13"/>
      <c r="B860" s="221"/>
      <c r="C860" s="222"/>
      <c r="D860" s="216" t="s">
        <v>163</v>
      </c>
      <c r="E860" s="223" t="s">
        <v>19</v>
      </c>
      <c r="F860" s="224" t="s">
        <v>1025</v>
      </c>
      <c r="G860" s="222"/>
      <c r="H860" s="223" t="s">
        <v>19</v>
      </c>
      <c r="I860" s="225"/>
      <c r="J860" s="222"/>
      <c r="K860" s="222"/>
      <c r="L860" s="226"/>
      <c r="M860" s="227"/>
      <c r="N860" s="228"/>
      <c r="O860" s="228"/>
      <c r="P860" s="228"/>
      <c r="Q860" s="228"/>
      <c r="R860" s="228"/>
      <c r="S860" s="228"/>
      <c r="T860" s="229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30" t="s">
        <v>163</v>
      </c>
      <c r="AU860" s="230" t="s">
        <v>83</v>
      </c>
      <c r="AV860" s="13" t="s">
        <v>81</v>
      </c>
      <c r="AW860" s="13" t="s">
        <v>34</v>
      </c>
      <c r="AX860" s="13" t="s">
        <v>73</v>
      </c>
      <c r="AY860" s="230" t="s">
        <v>148</v>
      </c>
    </row>
    <row r="861" spans="1:51" s="14" customFormat="1" ht="12">
      <c r="A861" s="14"/>
      <c r="B861" s="231"/>
      <c r="C861" s="232"/>
      <c r="D861" s="216" t="s">
        <v>163</v>
      </c>
      <c r="E861" s="233" t="s">
        <v>19</v>
      </c>
      <c r="F861" s="234" t="s">
        <v>1102</v>
      </c>
      <c r="G861" s="232"/>
      <c r="H861" s="235">
        <v>33</v>
      </c>
      <c r="I861" s="236"/>
      <c r="J861" s="232"/>
      <c r="K861" s="232"/>
      <c r="L861" s="237"/>
      <c r="M861" s="238"/>
      <c r="N861" s="239"/>
      <c r="O861" s="239"/>
      <c r="P861" s="239"/>
      <c r="Q861" s="239"/>
      <c r="R861" s="239"/>
      <c r="S861" s="239"/>
      <c r="T861" s="240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1" t="s">
        <v>163</v>
      </c>
      <c r="AU861" s="241" t="s">
        <v>83</v>
      </c>
      <c r="AV861" s="14" t="s">
        <v>83</v>
      </c>
      <c r="AW861" s="14" t="s">
        <v>34</v>
      </c>
      <c r="AX861" s="14" t="s">
        <v>73</v>
      </c>
      <c r="AY861" s="241" t="s">
        <v>148</v>
      </c>
    </row>
    <row r="862" spans="1:51" s="16" customFormat="1" ht="12">
      <c r="A862" s="16"/>
      <c r="B862" s="253"/>
      <c r="C862" s="254"/>
      <c r="D862" s="216" t="s">
        <v>163</v>
      </c>
      <c r="E862" s="255" t="s">
        <v>19</v>
      </c>
      <c r="F862" s="256" t="s">
        <v>174</v>
      </c>
      <c r="G862" s="254"/>
      <c r="H862" s="257">
        <v>64</v>
      </c>
      <c r="I862" s="258"/>
      <c r="J862" s="254"/>
      <c r="K862" s="254"/>
      <c r="L862" s="259"/>
      <c r="M862" s="260"/>
      <c r="N862" s="261"/>
      <c r="O862" s="261"/>
      <c r="P862" s="261"/>
      <c r="Q862" s="261"/>
      <c r="R862" s="261"/>
      <c r="S862" s="261"/>
      <c r="T862" s="262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T862" s="263" t="s">
        <v>163</v>
      </c>
      <c r="AU862" s="263" t="s">
        <v>83</v>
      </c>
      <c r="AV862" s="16" t="s">
        <v>154</v>
      </c>
      <c r="AW862" s="16" t="s">
        <v>34</v>
      </c>
      <c r="AX862" s="16" t="s">
        <v>81</v>
      </c>
      <c r="AY862" s="263" t="s">
        <v>148</v>
      </c>
    </row>
    <row r="863" spans="1:65" s="2" customFormat="1" ht="16.5" customHeight="1">
      <c r="A863" s="40"/>
      <c r="B863" s="41"/>
      <c r="C863" s="264" t="s">
        <v>1103</v>
      </c>
      <c r="D863" s="264" t="s">
        <v>243</v>
      </c>
      <c r="E863" s="265" t="s">
        <v>1104</v>
      </c>
      <c r="F863" s="266" t="s">
        <v>1105</v>
      </c>
      <c r="G863" s="267" t="s">
        <v>586</v>
      </c>
      <c r="H863" s="268">
        <v>64</v>
      </c>
      <c r="I863" s="269"/>
      <c r="J863" s="270">
        <f>ROUND(I863*H863,2)</f>
        <v>0</v>
      </c>
      <c r="K863" s="266" t="s">
        <v>160</v>
      </c>
      <c r="L863" s="271"/>
      <c r="M863" s="272" t="s">
        <v>19</v>
      </c>
      <c r="N863" s="273" t="s">
        <v>44</v>
      </c>
      <c r="O863" s="86"/>
      <c r="P863" s="212">
        <f>O863*H863</f>
        <v>0</v>
      </c>
      <c r="Q863" s="212">
        <v>0.085</v>
      </c>
      <c r="R863" s="212">
        <f>Q863*H863</f>
        <v>5.44</v>
      </c>
      <c r="S863" s="212">
        <v>0</v>
      </c>
      <c r="T863" s="213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14" t="s">
        <v>210</v>
      </c>
      <c r="AT863" s="214" t="s">
        <v>243</v>
      </c>
      <c r="AU863" s="214" t="s">
        <v>83</v>
      </c>
      <c r="AY863" s="19" t="s">
        <v>148</v>
      </c>
      <c r="BE863" s="215">
        <f>IF(N863="základní",J863,0)</f>
        <v>0</v>
      </c>
      <c r="BF863" s="215">
        <f>IF(N863="snížená",J863,0)</f>
        <v>0</v>
      </c>
      <c r="BG863" s="215">
        <f>IF(N863="zákl. přenesená",J863,0)</f>
        <v>0</v>
      </c>
      <c r="BH863" s="215">
        <f>IF(N863="sníž. přenesená",J863,0)</f>
        <v>0</v>
      </c>
      <c r="BI863" s="215">
        <f>IF(N863="nulová",J863,0)</f>
        <v>0</v>
      </c>
      <c r="BJ863" s="19" t="s">
        <v>81</v>
      </c>
      <c r="BK863" s="215">
        <f>ROUND(I863*H863,2)</f>
        <v>0</v>
      </c>
      <c r="BL863" s="19" t="s">
        <v>154</v>
      </c>
      <c r="BM863" s="214" t="s">
        <v>1106</v>
      </c>
    </row>
    <row r="864" spans="1:47" s="2" customFormat="1" ht="12">
      <c r="A864" s="40"/>
      <c r="B864" s="41"/>
      <c r="C864" s="42"/>
      <c r="D864" s="216" t="s">
        <v>156</v>
      </c>
      <c r="E864" s="42"/>
      <c r="F864" s="217" t="s">
        <v>1105</v>
      </c>
      <c r="G864" s="42"/>
      <c r="H864" s="42"/>
      <c r="I864" s="218"/>
      <c r="J864" s="42"/>
      <c r="K864" s="42"/>
      <c r="L864" s="46"/>
      <c r="M864" s="219"/>
      <c r="N864" s="220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156</v>
      </c>
      <c r="AU864" s="19" t="s">
        <v>83</v>
      </c>
    </row>
    <row r="865" spans="1:65" s="2" customFormat="1" ht="21.75" customHeight="1">
      <c r="A865" s="40"/>
      <c r="B865" s="41"/>
      <c r="C865" s="203" t="s">
        <v>1107</v>
      </c>
      <c r="D865" s="203" t="s">
        <v>150</v>
      </c>
      <c r="E865" s="204" t="s">
        <v>1108</v>
      </c>
      <c r="F865" s="205" t="s">
        <v>1109</v>
      </c>
      <c r="G865" s="206" t="s">
        <v>232</v>
      </c>
      <c r="H865" s="207">
        <v>219.511</v>
      </c>
      <c r="I865" s="208"/>
      <c r="J865" s="209">
        <f>ROUND(I865*H865,2)</f>
        <v>0</v>
      </c>
      <c r="K865" s="205" t="s">
        <v>160</v>
      </c>
      <c r="L865" s="46"/>
      <c r="M865" s="210" t="s">
        <v>19</v>
      </c>
      <c r="N865" s="211" t="s">
        <v>44</v>
      </c>
      <c r="O865" s="86"/>
      <c r="P865" s="212">
        <f>O865*H865</f>
        <v>0</v>
      </c>
      <c r="Q865" s="212">
        <v>0</v>
      </c>
      <c r="R865" s="212">
        <f>Q865*H865</f>
        <v>0</v>
      </c>
      <c r="S865" s="212">
        <v>0</v>
      </c>
      <c r="T865" s="213">
        <f>S865*H865</f>
        <v>0</v>
      </c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R865" s="214" t="s">
        <v>154</v>
      </c>
      <c r="AT865" s="214" t="s">
        <v>150</v>
      </c>
      <c r="AU865" s="214" t="s">
        <v>83</v>
      </c>
      <c r="AY865" s="19" t="s">
        <v>148</v>
      </c>
      <c r="BE865" s="215">
        <f>IF(N865="základní",J865,0)</f>
        <v>0</v>
      </c>
      <c r="BF865" s="215">
        <f>IF(N865="snížená",J865,0)</f>
        <v>0</v>
      </c>
      <c r="BG865" s="215">
        <f>IF(N865="zákl. přenesená",J865,0)</f>
        <v>0</v>
      </c>
      <c r="BH865" s="215">
        <f>IF(N865="sníž. přenesená",J865,0)</f>
        <v>0</v>
      </c>
      <c r="BI865" s="215">
        <f>IF(N865="nulová",J865,0)</f>
        <v>0</v>
      </c>
      <c r="BJ865" s="19" t="s">
        <v>81</v>
      </c>
      <c r="BK865" s="215">
        <f>ROUND(I865*H865,2)</f>
        <v>0</v>
      </c>
      <c r="BL865" s="19" t="s">
        <v>154</v>
      </c>
      <c r="BM865" s="214" t="s">
        <v>1110</v>
      </c>
    </row>
    <row r="866" spans="1:47" s="2" customFormat="1" ht="12">
      <c r="A866" s="40"/>
      <c r="B866" s="41"/>
      <c r="C866" s="42"/>
      <c r="D866" s="216" t="s">
        <v>156</v>
      </c>
      <c r="E866" s="42"/>
      <c r="F866" s="217" t="s">
        <v>1111</v>
      </c>
      <c r="G866" s="42"/>
      <c r="H866" s="42"/>
      <c r="I866" s="218"/>
      <c r="J866" s="42"/>
      <c r="K866" s="42"/>
      <c r="L866" s="46"/>
      <c r="M866" s="219"/>
      <c r="N866" s="220"/>
      <c r="O866" s="86"/>
      <c r="P866" s="86"/>
      <c r="Q866" s="86"/>
      <c r="R866" s="86"/>
      <c r="S866" s="86"/>
      <c r="T866" s="87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T866" s="19" t="s">
        <v>156</v>
      </c>
      <c r="AU866" s="19" t="s">
        <v>83</v>
      </c>
    </row>
    <row r="867" spans="1:63" s="12" customFormat="1" ht="22.8" customHeight="1">
      <c r="A867" s="12"/>
      <c r="B867" s="187"/>
      <c r="C867" s="188"/>
      <c r="D867" s="189" t="s">
        <v>72</v>
      </c>
      <c r="E867" s="201" t="s">
        <v>1112</v>
      </c>
      <c r="F867" s="201" t="s">
        <v>1113</v>
      </c>
      <c r="G867" s="188"/>
      <c r="H867" s="188"/>
      <c r="I867" s="191"/>
      <c r="J867" s="202">
        <f>BK867</f>
        <v>0</v>
      </c>
      <c r="K867" s="188"/>
      <c r="L867" s="193"/>
      <c r="M867" s="194"/>
      <c r="N867" s="195"/>
      <c r="O867" s="195"/>
      <c r="P867" s="196">
        <f>SUM(P868:P928)</f>
        <v>0</v>
      </c>
      <c r="Q867" s="195"/>
      <c r="R867" s="196">
        <f>SUM(R868:R928)</f>
        <v>0.0007000000000000001</v>
      </c>
      <c r="S867" s="195"/>
      <c r="T867" s="197">
        <f>SUM(T868:T928)</f>
        <v>118.04915999999999</v>
      </c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R867" s="198" t="s">
        <v>81</v>
      </c>
      <c r="AT867" s="199" t="s">
        <v>72</v>
      </c>
      <c r="AU867" s="199" t="s">
        <v>81</v>
      </c>
      <c r="AY867" s="198" t="s">
        <v>148</v>
      </c>
      <c r="BK867" s="200">
        <f>SUM(BK868:BK928)</f>
        <v>0</v>
      </c>
    </row>
    <row r="868" spans="1:65" s="2" customFormat="1" ht="16.5" customHeight="1">
      <c r="A868" s="40"/>
      <c r="B868" s="41"/>
      <c r="C868" s="203" t="s">
        <v>1114</v>
      </c>
      <c r="D868" s="203" t="s">
        <v>150</v>
      </c>
      <c r="E868" s="204" t="s">
        <v>1115</v>
      </c>
      <c r="F868" s="205" t="s">
        <v>1116</v>
      </c>
      <c r="G868" s="206" t="s">
        <v>159</v>
      </c>
      <c r="H868" s="207">
        <v>2.49</v>
      </c>
      <c r="I868" s="208"/>
      <c r="J868" s="209">
        <f>ROUND(I868*H868,2)</f>
        <v>0</v>
      </c>
      <c r="K868" s="205" t="s">
        <v>160</v>
      </c>
      <c r="L868" s="46"/>
      <c r="M868" s="210" t="s">
        <v>19</v>
      </c>
      <c r="N868" s="211" t="s">
        <v>44</v>
      </c>
      <c r="O868" s="86"/>
      <c r="P868" s="212">
        <f>O868*H868</f>
        <v>0</v>
      </c>
      <c r="Q868" s="212">
        <v>0</v>
      </c>
      <c r="R868" s="212">
        <f>Q868*H868</f>
        <v>0</v>
      </c>
      <c r="S868" s="212">
        <v>2.2</v>
      </c>
      <c r="T868" s="213">
        <f>S868*H868</f>
        <v>5.478000000000001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4" t="s">
        <v>154</v>
      </c>
      <c r="AT868" s="214" t="s">
        <v>150</v>
      </c>
      <c r="AU868" s="214" t="s">
        <v>83</v>
      </c>
      <c r="AY868" s="19" t="s">
        <v>148</v>
      </c>
      <c r="BE868" s="215">
        <f>IF(N868="základní",J868,0)</f>
        <v>0</v>
      </c>
      <c r="BF868" s="215">
        <f>IF(N868="snížená",J868,0)</f>
        <v>0</v>
      </c>
      <c r="BG868" s="215">
        <f>IF(N868="zákl. přenesená",J868,0)</f>
        <v>0</v>
      </c>
      <c r="BH868" s="215">
        <f>IF(N868="sníž. přenesená",J868,0)</f>
        <v>0</v>
      </c>
      <c r="BI868" s="215">
        <f>IF(N868="nulová",J868,0)</f>
        <v>0</v>
      </c>
      <c r="BJ868" s="19" t="s">
        <v>81</v>
      </c>
      <c r="BK868" s="215">
        <f>ROUND(I868*H868,2)</f>
        <v>0</v>
      </c>
      <c r="BL868" s="19" t="s">
        <v>154</v>
      </c>
      <c r="BM868" s="214" t="s">
        <v>1117</v>
      </c>
    </row>
    <row r="869" spans="1:47" s="2" customFormat="1" ht="12">
      <c r="A869" s="40"/>
      <c r="B869" s="41"/>
      <c r="C869" s="42"/>
      <c r="D869" s="216" t="s">
        <v>156</v>
      </c>
      <c r="E869" s="42"/>
      <c r="F869" s="217" t="s">
        <v>1118</v>
      </c>
      <c r="G869" s="42"/>
      <c r="H869" s="42"/>
      <c r="I869" s="218"/>
      <c r="J869" s="42"/>
      <c r="K869" s="42"/>
      <c r="L869" s="46"/>
      <c r="M869" s="219"/>
      <c r="N869" s="220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156</v>
      </c>
      <c r="AU869" s="19" t="s">
        <v>83</v>
      </c>
    </row>
    <row r="870" spans="1:51" s="13" customFormat="1" ht="12">
      <c r="A870" s="13"/>
      <c r="B870" s="221"/>
      <c r="C870" s="222"/>
      <c r="D870" s="216" t="s">
        <v>163</v>
      </c>
      <c r="E870" s="223" t="s">
        <v>19</v>
      </c>
      <c r="F870" s="224" t="s">
        <v>914</v>
      </c>
      <c r="G870" s="222"/>
      <c r="H870" s="223" t="s">
        <v>19</v>
      </c>
      <c r="I870" s="225"/>
      <c r="J870" s="222"/>
      <c r="K870" s="222"/>
      <c r="L870" s="226"/>
      <c r="M870" s="227"/>
      <c r="N870" s="228"/>
      <c r="O870" s="228"/>
      <c r="P870" s="228"/>
      <c r="Q870" s="228"/>
      <c r="R870" s="228"/>
      <c r="S870" s="228"/>
      <c r="T870" s="229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0" t="s">
        <v>163</v>
      </c>
      <c r="AU870" s="230" t="s">
        <v>83</v>
      </c>
      <c r="AV870" s="13" t="s">
        <v>81</v>
      </c>
      <c r="AW870" s="13" t="s">
        <v>34</v>
      </c>
      <c r="AX870" s="13" t="s">
        <v>73</v>
      </c>
      <c r="AY870" s="230" t="s">
        <v>148</v>
      </c>
    </row>
    <row r="871" spans="1:51" s="14" customFormat="1" ht="12">
      <c r="A871" s="14"/>
      <c r="B871" s="231"/>
      <c r="C871" s="232"/>
      <c r="D871" s="216" t="s">
        <v>163</v>
      </c>
      <c r="E871" s="233" t="s">
        <v>19</v>
      </c>
      <c r="F871" s="234" t="s">
        <v>1119</v>
      </c>
      <c r="G871" s="232"/>
      <c r="H871" s="235">
        <v>1.365</v>
      </c>
      <c r="I871" s="236"/>
      <c r="J871" s="232"/>
      <c r="K871" s="232"/>
      <c r="L871" s="237"/>
      <c r="M871" s="238"/>
      <c r="N871" s="239"/>
      <c r="O871" s="239"/>
      <c r="P871" s="239"/>
      <c r="Q871" s="239"/>
      <c r="R871" s="239"/>
      <c r="S871" s="239"/>
      <c r="T871" s="240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1" t="s">
        <v>163</v>
      </c>
      <c r="AU871" s="241" t="s">
        <v>83</v>
      </c>
      <c r="AV871" s="14" t="s">
        <v>83</v>
      </c>
      <c r="AW871" s="14" t="s">
        <v>34</v>
      </c>
      <c r="AX871" s="14" t="s">
        <v>73</v>
      </c>
      <c r="AY871" s="241" t="s">
        <v>148</v>
      </c>
    </row>
    <row r="872" spans="1:51" s="14" customFormat="1" ht="12">
      <c r="A872" s="14"/>
      <c r="B872" s="231"/>
      <c r="C872" s="232"/>
      <c r="D872" s="216" t="s">
        <v>163</v>
      </c>
      <c r="E872" s="233" t="s">
        <v>19</v>
      </c>
      <c r="F872" s="234" t="s">
        <v>1120</v>
      </c>
      <c r="G872" s="232"/>
      <c r="H872" s="235">
        <v>1.125</v>
      </c>
      <c r="I872" s="236"/>
      <c r="J872" s="232"/>
      <c r="K872" s="232"/>
      <c r="L872" s="237"/>
      <c r="M872" s="238"/>
      <c r="N872" s="239"/>
      <c r="O872" s="239"/>
      <c r="P872" s="239"/>
      <c r="Q872" s="239"/>
      <c r="R872" s="239"/>
      <c r="S872" s="239"/>
      <c r="T872" s="240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41" t="s">
        <v>163</v>
      </c>
      <c r="AU872" s="241" t="s">
        <v>83</v>
      </c>
      <c r="AV872" s="14" t="s">
        <v>83</v>
      </c>
      <c r="AW872" s="14" t="s">
        <v>34</v>
      </c>
      <c r="AX872" s="14" t="s">
        <v>73</v>
      </c>
      <c r="AY872" s="241" t="s">
        <v>148</v>
      </c>
    </row>
    <row r="873" spans="1:51" s="16" customFormat="1" ht="12">
      <c r="A873" s="16"/>
      <c r="B873" s="253"/>
      <c r="C873" s="254"/>
      <c r="D873" s="216" t="s">
        <v>163</v>
      </c>
      <c r="E873" s="255" t="s">
        <v>19</v>
      </c>
      <c r="F873" s="256" t="s">
        <v>174</v>
      </c>
      <c r="G873" s="254"/>
      <c r="H873" s="257">
        <v>2.49</v>
      </c>
      <c r="I873" s="258"/>
      <c r="J873" s="254"/>
      <c r="K873" s="254"/>
      <c r="L873" s="259"/>
      <c r="M873" s="260"/>
      <c r="N873" s="261"/>
      <c r="O873" s="261"/>
      <c r="P873" s="261"/>
      <c r="Q873" s="261"/>
      <c r="R873" s="261"/>
      <c r="S873" s="261"/>
      <c r="T873" s="262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T873" s="263" t="s">
        <v>163</v>
      </c>
      <c r="AU873" s="263" t="s">
        <v>83</v>
      </c>
      <c r="AV873" s="16" t="s">
        <v>154</v>
      </c>
      <c r="AW873" s="16" t="s">
        <v>34</v>
      </c>
      <c r="AX873" s="16" t="s">
        <v>81</v>
      </c>
      <c r="AY873" s="263" t="s">
        <v>148</v>
      </c>
    </row>
    <row r="874" spans="1:65" s="2" customFormat="1" ht="16.5" customHeight="1">
      <c r="A874" s="40"/>
      <c r="B874" s="41"/>
      <c r="C874" s="203" t="s">
        <v>1121</v>
      </c>
      <c r="D874" s="203" t="s">
        <v>150</v>
      </c>
      <c r="E874" s="204" t="s">
        <v>1122</v>
      </c>
      <c r="F874" s="205" t="s">
        <v>1123</v>
      </c>
      <c r="G874" s="206" t="s">
        <v>586</v>
      </c>
      <c r="H874" s="207">
        <v>5</v>
      </c>
      <c r="I874" s="208"/>
      <c r="J874" s="209">
        <f>ROUND(I874*H874,2)</f>
        <v>0</v>
      </c>
      <c r="K874" s="205" t="s">
        <v>160</v>
      </c>
      <c r="L874" s="46"/>
      <c r="M874" s="210" t="s">
        <v>19</v>
      </c>
      <c r="N874" s="211" t="s">
        <v>44</v>
      </c>
      <c r="O874" s="86"/>
      <c r="P874" s="212">
        <f>O874*H874</f>
        <v>0</v>
      </c>
      <c r="Q874" s="212">
        <v>2E-05</v>
      </c>
      <c r="R874" s="212">
        <f>Q874*H874</f>
        <v>0.0001</v>
      </c>
      <c r="S874" s="212">
        <v>0</v>
      </c>
      <c r="T874" s="213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14" t="s">
        <v>154</v>
      </c>
      <c r="AT874" s="214" t="s">
        <v>150</v>
      </c>
      <c r="AU874" s="214" t="s">
        <v>83</v>
      </c>
      <c r="AY874" s="19" t="s">
        <v>148</v>
      </c>
      <c r="BE874" s="215">
        <f>IF(N874="základní",J874,0)</f>
        <v>0</v>
      </c>
      <c r="BF874" s="215">
        <f>IF(N874="snížená",J874,0)</f>
        <v>0</v>
      </c>
      <c r="BG874" s="215">
        <f>IF(N874="zákl. přenesená",J874,0)</f>
        <v>0</v>
      </c>
      <c r="BH874" s="215">
        <f>IF(N874="sníž. přenesená",J874,0)</f>
        <v>0</v>
      </c>
      <c r="BI874" s="215">
        <f>IF(N874="nulová",J874,0)</f>
        <v>0</v>
      </c>
      <c r="BJ874" s="19" t="s">
        <v>81</v>
      </c>
      <c r="BK874" s="215">
        <f>ROUND(I874*H874,2)</f>
        <v>0</v>
      </c>
      <c r="BL874" s="19" t="s">
        <v>154</v>
      </c>
      <c r="BM874" s="214" t="s">
        <v>1124</v>
      </c>
    </row>
    <row r="875" spans="1:47" s="2" customFormat="1" ht="12">
      <c r="A875" s="40"/>
      <c r="B875" s="41"/>
      <c r="C875" s="42"/>
      <c r="D875" s="216" t="s">
        <v>156</v>
      </c>
      <c r="E875" s="42"/>
      <c r="F875" s="217" t="s">
        <v>1125</v>
      </c>
      <c r="G875" s="42"/>
      <c r="H875" s="42"/>
      <c r="I875" s="218"/>
      <c r="J875" s="42"/>
      <c r="K875" s="42"/>
      <c r="L875" s="46"/>
      <c r="M875" s="219"/>
      <c r="N875" s="220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156</v>
      </c>
      <c r="AU875" s="19" t="s">
        <v>83</v>
      </c>
    </row>
    <row r="876" spans="1:65" s="2" customFormat="1" ht="16.5" customHeight="1">
      <c r="A876" s="40"/>
      <c r="B876" s="41"/>
      <c r="C876" s="203" t="s">
        <v>1126</v>
      </c>
      <c r="D876" s="203" t="s">
        <v>150</v>
      </c>
      <c r="E876" s="204" t="s">
        <v>1127</v>
      </c>
      <c r="F876" s="205" t="s">
        <v>1128</v>
      </c>
      <c r="G876" s="206" t="s">
        <v>159</v>
      </c>
      <c r="H876" s="207">
        <v>3.84</v>
      </c>
      <c r="I876" s="208"/>
      <c r="J876" s="209">
        <f>ROUND(I876*H876,2)</f>
        <v>0</v>
      </c>
      <c r="K876" s="205" t="s">
        <v>160</v>
      </c>
      <c r="L876" s="46"/>
      <c r="M876" s="210" t="s">
        <v>19</v>
      </c>
      <c r="N876" s="211" t="s">
        <v>44</v>
      </c>
      <c r="O876" s="86"/>
      <c r="P876" s="212">
        <f>O876*H876</f>
        <v>0</v>
      </c>
      <c r="Q876" s="212">
        <v>0</v>
      </c>
      <c r="R876" s="212">
        <f>Q876*H876</f>
        <v>0</v>
      </c>
      <c r="S876" s="212">
        <v>2.2</v>
      </c>
      <c r="T876" s="213">
        <f>S876*H876</f>
        <v>8.448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14" t="s">
        <v>154</v>
      </c>
      <c r="AT876" s="214" t="s">
        <v>150</v>
      </c>
      <c r="AU876" s="214" t="s">
        <v>83</v>
      </c>
      <c r="AY876" s="19" t="s">
        <v>148</v>
      </c>
      <c r="BE876" s="215">
        <f>IF(N876="základní",J876,0)</f>
        <v>0</v>
      </c>
      <c r="BF876" s="215">
        <f>IF(N876="snížená",J876,0)</f>
        <v>0</v>
      </c>
      <c r="BG876" s="215">
        <f>IF(N876="zákl. přenesená",J876,0)</f>
        <v>0</v>
      </c>
      <c r="BH876" s="215">
        <f>IF(N876="sníž. přenesená",J876,0)</f>
        <v>0</v>
      </c>
      <c r="BI876" s="215">
        <f>IF(N876="nulová",J876,0)</f>
        <v>0</v>
      </c>
      <c r="BJ876" s="19" t="s">
        <v>81</v>
      </c>
      <c r="BK876" s="215">
        <f>ROUND(I876*H876,2)</f>
        <v>0</v>
      </c>
      <c r="BL876" s="19" t="s">
        <v>154</v>
      </c>
      <c r="BM876" s="214" t="s">
        <v>1129</v>
      </c>
    </row>
    <row r="877" spans="1:47" s="2" customFormat="1" ht="12">
      <c r="A877" s="40"/>
      <c r="B877" s="41"/>
      <c r="C877" s="42"/>
      <c r="D877" s="216" t="s">
        <v>156</v>
      </c>
      <c r="E877" s="42"/>
      <c r="F877" s="217" t="s">
        <v>1130</v>
      </c>
      <c r="G877" s="42"/>
      <c r="H877" s="42"/>
      <c r="I877" s="218"/>
      <c r="J877" s="42"/>
      <c r="K877" s="42"/>
      <c r="L877" s="46"/>
      <c r="M877" s="219"/>
      <c r="N877" s="220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9" t="s">
        <v>156</v>
      </c>
      <c r="AU877" s="19" t="s">
        <v>83</v>
      </c>
    </row>
    <row r="878" spans="1:51" s="13" customFormat="1" ht="12">
      <c r="A878" s="13"/>
      <c r="B878" s="221"/>
      <c r="C878" s="222"/>
      <c r="D878" s="216" t="s">
        <v>163</v>
      </c>
      <c r="E878" s="223" t="s">
        <v>19</v>
      </c>
      <c r="F878" s="224" t="s">
        <v>955</v>
      </c>
      <c r="G878" s="222"/>
      <c r="H878" s="223" t="s">
        <v>19</v>
      </c>
      <c r="I878" s="225"/>
      <c r="J878" s="222"/>
      <c r="K878" s="222"/>
      <c r="L878" s="226"/>
      <c r="M878" s="227"/>
      <c r="N878" s="228"/>
      <c r="O878" s="228"/>
      <c r="P878" s="228"/>
      <c r="Q878" s="228"/>
      <c r="R878" s="228"/>
      <c r="S878" s="228"/>
      <c r="T878" s="229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0" t="s">
        <v>163</v>
      </c>
      <c r="AU878" s="230" t="s">
        <v>83</v>
      </c>
      <c r="AV878" s="13" t="s">
        <v>81</v>
      </c>
      <c r="AW878" s="13" t="s">
        <v>34</v>
      </c>
      <c r="AX878" s="13" t="s">
        <v>73</v>
      </c>
      <c r="AY878" s="230" t="s">
        <v>148</v>
      </c>
    </row>
    <row r="879" spans="1:51" s="14" customFormat="1" ht="12">
      <c r="A879" s="14"/>
      <c r="B879" s="231"/>
      <c r="C879" s="232"/>
      <c r="D879" s="216" t="s">
        <v>163</v>
      </c>
      <c r="E879" s="233" t="s">
        <v>19</v>
      </c>
      <c r="F879" s="234" t="s">
        <v>1131</v>
      </c>
      <c r="G879" s="232"/>
      <c r="H879" s="235">
        <v>2.571</v>
      </c>
      <c r="I879" s="236"/>
      <c r="J879" s="232"/>
      <c r="K879" s="232"/>
      <c r="L879" s="237"/>
      <c r="M879" s="238"/>
      <c r="N879" s="239"/>
      <c r="O879" s="239"/>
      <c r="P879" s="239"/>
      <c r="Q879" s="239"/>
      <c r="R879" s="239"/>
      <c r="S879" s="239"/>
      <c r="T879" s="240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1" t="s">
        <v>163</v>
      </c>
      <c r="AU879" s="241" t="s">
        <v>83</v>
      </c>
      <c r="AV879" s="14" t="s">
        <v>83</v>
      </c>
      <c r="AW879" s="14" t="s">
        <v>34</v>
      </c>
      <c r="AX879" s="14" t="s">
        <v>73</v>
      </c>
      <c r="AY879" s="241" t="s">
        <v>148</v>
      </c>
    </row>
    <row r="880" spans="1:51" s="14" customFormat="1" ht="12">
      <c r="A880" s="14"/>
      <c r="B880" s="231"/>
      <c r="C880" s="232"/>
      <c r="D880" s="216" t="s">
        <v>163</v>
      </c>
      <c r="E880" s="233" t="s">
        <v>19</v>
      </c>
      <c r="F880" s="234" t="s">
        <v>1132</v>
      </c>
      <c r="G880" s="232"/>
      <c r="H880" s="235">
        <v>0.387</v>
      </c>
      <c r="I880" s="236"/>
      <c r="J880" s="232"/>
      <c r="K880" s="232"/>
      <c r="L880" s="237"/>
      <c r="M880" s="238"/>
      <c r="N880" s="239"/>
      <c r="O880" s="239"/>
      <c r="P880" s="239"/>
      <c r="Q880" s="239"/>
      <c r="R880" s="239"/>
      <c r="S880" s="239"/>
      <c r="T880" s="240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1" t="s">
        <v>163</v>
      </c>
      <c r="AU880" s="241" t="s">
        <v>83</v>
      </c>
      <c r="AV880" s="14" t="s">
        <v>83</v>
      </c>
      <c r="AW880" s="14" t="s">
        <v>34</v>
      </c>
      <c r="AX880" s="14" t="s">
        <v>73</v>
      </c>
      <c r="AY880" s="241" t="s">
        <v>148</v>
      </c>
    </row>
    <row r="881" spans="1:51" s="14" customFormat="1" ht="12">
      <c r="A881" s="14"/>
      <c r="B881" s="231"/>
      <c r="C881" s="232"/>
      <c r="D881" s="216" t="s">
        <v>163</v>
      </c>
      <c r="E881" s="233" t="s">
        <v>19</v>
      </c>
      <c r="F881" s="234" t="s">
        <v>1133</v>
      </c>
      <c r="G881" s="232"/>
      <c r="H881" s="235">
        <v>0.441</v>
      </c>
      <c r="I881" s="236"/>
      <c r="J881" s="232"/>
      <c r="K881" s="232"/>
      <c r="L881" s="237"/>
      <c r="M881" s="238"/>
      <c r="N881" s="239"/>
      <c r="O881" s="239"/>
      <c r="P881" s="239"/>
      <c r="Q881" s="239"/>
      <c r="R881" s="239"/>
      <c r="S881" s="239"/>
      <c r="T881" s="240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1" t="s">
        <v>163</v>
      </c>
      <c r="AU881" s="241" t="s">
        <v>83</v>
      </c>
      <c r="AV881" s="14" t="s">
        <v>83</v>
      </c>
      <c r="AW881" s="14" t="s">
        <v>34</v>
      </c>
      <c r="AX881" s="14" t="s">
        <v>73</v>
      </c>
      <c r="AY881" s="241" t="s">
        <v>148</v>
      </c>
    </row>
    <row r="882" spans="1:51" s="14" customFormat="1" ht="12">
      <c r="A882" s="14"/>
      <c r="B882" s="231"/>
      <c r="C882" s="232"/>
      <c r="D882" s="216" t="s">
        <v>163</v>
      </c>
      <c r="E882" s="233" t="s">
        <v>19</v>
      </c>
      <c r="F882" s="234" t="s">
        <v>1134</v>
      </c>
      <c r="G882" s="232"/>
      <c r="H882" s="235">
        <v>0.441</v>
      </c>
      <c r="I882" s="236"/>
      <c r="J882" s="232"/>
      <c r="K882" s="232"/>
      <c r="L882" s="237"/>
      <c r="M882" s="238"/>
      <c r="N882" s="239"/>
      <c r="O882" s="239"/>
      <c r="P882" s="239"/>
      <c r="Q882" s="239"/>
      <c r="R882" s="239"/>
      <c r="S882" s="239"/>
      <c r="T882" s="240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41" t="s">
        <v>163</v>
      </c>
      <c r="AU882" s="241" t="s">
        <v>83</v>
      </c>
      <c r="AV882" s="14" t="s">
        <v>83</v>
      </c>
      <c r="AW882" s="14" t="s">
        <v>34</v>
      </c>
      <c r="AX882" s="14" t="s">
        <v>73</v>
      </c>
      <c r="AY882" s="241" t="s">
        <v>148</v>
      </c>
    </row>
    <row r="883" spans="1:51" s="16" customFormat="1" ht="12">
      <c r="A883" s="16"/>
      <c r="B883" s="253"/>
      <c r="C883" s="254"/>
      <c r="D883" s="216" t="s">
        <v>163</v>
      </c>
      <c r="E883" s="255" t="s">
        <v>19</v>
      </c>
      <c r="F883" s="256" t="s">
        <v>174</v>
      </c>
      <c r="G883" s="254"/>
      <c r="H883" s="257">
        <v>3.84</v>
      </c>
      <c r="I883" s="258"/>
      <c r="J883" s="254"/>
      <c r="K883" s="254"/>
      <c r="L883" s="259"/>
      <c r="M883" s="260"/>
      <c r="N883" s="261"/>
      <c r="O883" s="261"/>
      <c r="P883" s="261"/>
      <c r="Q883" s="261"/>
      <c r="R883" s="261"/>
      <c r="S883" s="261"/>
      <c r="T883" s="262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T883" s="263" t="s">
        <v>163</v>
      </c>
      <c r="AU883" s="263" t="s">
        <v>83</v>
      </c>
      <c r="AV883" s="16" t="s">
        <v>154</v>
      </c>
      <c r="AW883" s="16" t="s">
        <v>34</v>
      </c>
      <c r="AX883" s="16" t="s">
        <v>81</v>
      </c>
      <c r="AY883" s="263" t="s">
        <v>148</v>
      </c>
    </row>
    <row r="884" spans="1:65" s="2" customFormat="1" ht="16.5" customHeight="1">
      <c r="A884" s="40"/>
      <c r="B884" s="41"/>
      <c r="C884" s="203" t="s">
        <v>1135</v>
      </c>
      <c r="D884" s="203" t="s">
        <v>150</v>
      </c>
      <c r="E884" s="204" t="s">
        <v>1127</v>
      </c>
      <c r="F884" s="205" t="s">
        <v>1128</v>
      </c>
      <c r="G884" s="206" t="s">
        <v>159</v>
      </c>
      <c r="H884" s="207">
        <v>2.386</v>
      </c>
      <c r="I884" s="208"/>
      <c r="J884" s="209">
        <f>ROUND(I884*H884,2)</f>
        <v>0</v>
      </c>
      <c r="K884" s="205" t="s">
        <v>160</v>
      </c>
      <c r="L884" s="46"/>
      <c r="M884" s="210" t="s">
        <v>19</v>
      </c>
      <c r="N884" s="211" t="s">
        <v>44</v>
      </c>
      <c r="O884" s="86"/>
      <c r="P884" s="212">
        <f>O884*H884</f>
        <v>0</v>
      </c>
      <c r="Q884" s="212">
        <v>0</v>
      </c>
      <c r="R884" s="212">
        <f>Q884*H884</f>
        <v>0</v>
      </c>
      <c r="S884" s="212">
        <v>2.2</v>
      </c>
      <c r="T884" s="213">
        <f>S884*H884</f>
        <v>5.249200000000001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14" t="s">
        <v>154</v>
      </c>
      <c r="AT884" s="214" t="s">
        <v>150</v>
      </c>
      <c r="AU884" s="214" t="s">
        <v>83</v>
      </c>
      <c r="AY884" s="19" t="s">
        <v>148</v>
      </c>
      <c r="BE884" s="215">
        <f>IF(N884="základní",J884,0)</f>
        <v>0</v>
      </c>
      <c r="BF884" s="215">
        <f>IF(N884="snížená",J884,0)</f>
        <v>0</v>
      </c>
      <c r="BG884" s="215">
        <f>IF(N884="zákl. přenesená",J884,0)</f>
        <v>0</v>
      </c>
      <c r="BH884" s="215">
        <f>IF(N884="sníž. přenesená",J884,0)</f>
        <v>0</v>
      </c>
      <c r="BI884" s="215">
        <f>IF(N884="nulová",J884,0)</f>
        <v>0</v>
      </c>
      <c r="BJ884" s="19" t="s">
        <v>81</v>
      </c>
      <c r="BK884" s="215">
        <f>ROUND(I884*H884,2)</f>
        <v>0</v>
      </c>
      <c r="BL884" s="19" t="s">
        <v>154</v>
      </c>
      <c r="BM884" s="214" t="s">
        <v>1136</v>
      </c>
    </row>
    <row r="885" spans="1:47" s="2" customFormat="1" ht="12">
      <c r="A885" s="40"/>
      <c r="B885" s="41"/>
      <c r="C885" s="42"/>
      <c r="D885" s="216" t="s">
        <v>156</v>
      </c>
      <c r="E885" s="42"/>
      <c r="F885" s="217" t="s">
        <v>1130</v>
      </c>
      <c r="G885" s="42"/>
      <c r="H885" s="42"/>
      <c r="I885" s="218"/>
      <c r="J885" s="42"/>
      <c r="K885" s="42"/>
      <c r="L885" s="46"/>
      <c r="M885" s="219"/>
      <c r="N885" s="220"/>
      <c r="O885" s="86"/>
      <c r="P885" s="86"/>
      <c r="Q885" s="86"/>
      <c r="R885" s="86"/>
      <c r="S885" s="86"/>
      <c r="T885" s="87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9" t="s">
        <v>156</v>
      </c>
      <c r="AU885" s="19" t="s">
        <v>83</v>
      </c>
    </row>
    <row r="886" spans="1:51" s="13" customFormat="1" ht="12">
      <c r="A886" s="13"/>
      <c r="B886" s="221"/>
      <c r="C886" s="222"/>
      <c r="D886" s="216" t="s">
        <v>163</v>
      </c>
      <c r="E886" s="223" t="s">
        <v>19</v>
      </c>
      <c r="F886" s="224" t="s">
        <v>1017</v>
      </c>
      <c r="G886" s="222"/>
      <c r="H886" s="223" t="s">
        <v>19</v>
      </c>
      <c r="I886" s="225"/>
      <c r="J886" s="222"/>
      <c r="K886" s="222"/>
      <c r="L886" s="226"/>
      <c r="M886" s="227"/>
      <c r="N886" s="228"/>
      <c r="O886" s="228"/>
      <c r="P886" s="228"/>
      <c r="Q886" s="228"/>
      <c r="R886" s="228"/>
      <c r="S886" s="228"/>
      <c r="T886" s="229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30" t="s">
        <v>163</v>
      </c>
      <c r="AU886" s="230" t="s">
        <v>83</v>
      </c>
      <c r="AV886" s="13" t="s">
        <v>81</v>
      </c>
      <c r="AW886" s="13" t="s">
        <v>34</v>
      </c>
      <c r="AX886" s="13" t="s">
        <v>73</v>
      </c>
      <c r="AY886" s="230" t="s">
        <v>148</v>
      </c>
    </row>
    <row r="887" spans="1:51" s="14" customFormat="1" ht="12">
      <c r="A887" s="14"/>
      <c r="B887" s="231"/>
      <c r="C887" s="232"/>
      <c r="D887" s="216" t="s">
        <v>163</v>
      </c>
      <c r="E887" s="233" t="s">
        <v>19</v>
      </c>
      <c r="F887" s="234" t="s">
        <v>1137</v>
      </c>
      <c r="G887" s="232"/>
      <c r="H887" s="235">
        <v>0.334</v>
      </c>
      <c r="I887" s="236"/>
      <c r="J887" s="232"/>
      <c r="K887" s="232"/>
      <c r="L887" s="237"/>
      <c r="M887" s="238"/>
      <c r="N887" s="239"/>
      <c r="O887" s="239"/>
      <c r="P887" s="239"/>
      <c r="Q887" s="239"/>
      <c r="R887" s="239"/>
      <c r="S887" s="239"/>
      <c r="T887" s="240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1" t="s">
        <v>163</v>
      </c>
      <c r="AU887" s="241" t="s">
        <v>83</v>
      </c>
      <c r="AV887" s="14" t="s">
        <v>83</v>
      </c>
      <c r="AW887" s="14" t="s">
        <v>34</v>
      </c>
      <c r="AX887" s="14" t="s">
        <v>73</v>
      </c>
      <c r="AY887" s="241" t="s">
        <v>148</v>
      </c>
    </row>
    <row r="888" spans="1:51" s="14" customFormat="1" ht="12">
      <c r="A888" s="14"/>
      <c r="B888" s="231"/>
      <c r="C888" s="232"/>
      <c r="D888" s="216" t="s">
        <v>163</v>
      </c>
      <c r="E888" s="233" t="s">
        <v>19</v>
      </c>
      <c r="F888" s="234" t="s">
        <v>1138</v>
      </c>
      <c r="G888" s="232"/>
      <c r="H888" s="235">
        <v>0.684</v>
      </c>
      <c r="I888" s="236"/>
      <c r="J888" s="232"/>
      <c r="K888" s="232"/>
      <c r="L888" s="237"/>
      <c r="M888" s="238"/>
      <c r="N888" s="239"/>
      <c r="O888" s="239"/>
      <c r="P888" s="239"/>
      <c r="Q888" s="239"/>
      <c r="R888" s="239"/>
      <c r="S888" s="239"/>
      <c r="T888" s="240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1" t="s">
        <v>163</v>
      </c>
      <c r="AU888" s="241" t="s">
        <v>83</v>
      </c>
      <c r="AV888" s="14" t="s">
        <v>83</v>
      </c>
      <c r="AW888" s="14" t="s">
        <v>34</v>
      </c>
      <c r="AX888" s="14" t="s">
        <v>73</v>
      </c>
      <c r="AY888" s="241" t="s">
        <v>148</v>
      </c>
    </row>
    <row r="889" spans="1:51" s="14" customFormat="1" ht="12">
      <c r="A889" s="14"/>
      <c r="B889" s="231"/>
      <c r="C889" s="232"/>
      <c r="D889" s="216" t="s">
        <v>163</v>
      </c>
      <c r="E889" s="233" t="s">
        <v>19</v>
      </c>
      <c r="F889" s="234" t="s">
        <v>1139</v>
      </c>
      <c r="G889" s="232"/>
      <c r="H889" s="235">
        <v>0.684</v>
      </c>
      <c r="I889" s="236"/>
      <c r="J889" s="232"/>
      <c r="K889" s="232"/>
      <c r="L889" s="237"/>
      <c r="M889" s="238"/>
      <c r="N889" s="239"/>
      <c r="O889" s="239"/>
      <c r="P889" s="239"/>
      <c r="Q889" s="239"/>
      <c r="R889" s="239"/>
      <c r="S889" s="239"/>
      <c r="T889" s="240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1" t="s">
        <v>163</v>
      </c>
      <c r="AU889" s="241" t="s">
        <v>83</v>
      </c>
      <c r="AV889" s="14" t="s">
        <v>83</v>
      </c>
      <c r="AW889" s="14" t="s">
        <v>34</v>
      </c>
      <c r="AX889" s="14" t="s">
        <v>73</v>
      </c>
      <c r="AY889" s="241" t="s">
        <v>148</v>
      </c>
    </row>
    <row r="890" spans="1:51" s="14" customFormat="1" ht="12">
      <c r="A890" s="14"/>
      <c r="B890" s="231"/>
      <c r="C890" s="232"/>
      <c r="D890" s="216" t="s">
        <v>163</v>
      </c>
      <c r="E890" s="233" t="s">
        <v>19</v>
      </c>
      <c r="F890" s="234" t="s">
        <v>1140</v>
      </c>
      <c r="G890" s="232"/>
      <c r="H890" s="235">
        <v>0.342</v>
      </c>
      <c r="I890" s="236"/>
      <c r="J890" s="232"/>
      <c r="K890" s="232"/>
      <c r="L890" s="237"/>
      <c r="M890" s="238"/>
      <c r="N890" s="239"/>
      <c r="O890" s="239"/>
      <c r="P890" s="239"/>
      <c r="Q890" s="239"/>
      <c r="R890" s="239"/>
      <c r="S890" s="239"/>
      <c r="T890" s="240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1" t="s">
        <v>163</v>
      </c>
      <c r="AU890" s="241" t="s">
        <v>83</v>
      </c>
      <c r="AV890" s="14" t="s">
        <v>83</v>
      </c>
      <c r="AW890" s="14" t="s">
        <v>34</v>
      </c>
      <c r="AX890" s="14" t="s">
        <v>73</v>
      </c>
      <c r="AY890" s="241" t="s">
        <v>148</v>
      </c>
    </row>
    <row r="891" spans="1:51" s="14" customFormat="1" ht="12">
      <c r="A891" s="14"/>
      <c r="B891" s="231"/>
      <c r="C891" s="232"/>
      <c r="D891" s="216" t="s">
        <v>163</v>
      </c>
      <c r="E891" s="233" t="s">
        <v>19</v>
      </c>
      <c r="F891" s="234" t="s">
        <v>1141</v>
      </c>
      <c r="G891" s="232"/>
      <c r="H891" s="235">
        <v>0.342</v>
      </c>
      <c r="I891" s="236"/>
      <c r="J891" s="232"/>
      <c r="K891" s="232"/>
      <c r="L891" s="237"/>
      <c r="M891" s="238"/>
      <c r="N891" s="239"/>
      <c r="O891" s="239"/>
      <c r="P891" s="239"/>
      <c r="Q891" s="239"/>
      <c r="R891" s="239"/>
      <c r="S891" s="239"/>
      <c r="T891" s="240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41" t="s">
        <v>163</v>
      </c>
      <c r="AU891" s="241" t="s">
        <v>83</v>
      </c>
      <c r="AV891" s="14" t="s">
        <v>83</v>
      </c>
      <c r="AW891" s="14" t="s">
        <v>34</v>
      </c>
      <c r="AX891" s="14" t="s">
        <v>73</v>
      </c>
      <c r="AY891" s="241" t="s">
        <v>148</v>
      </c>
    </row>
    <row r="892" spans="1:51" s="16" customFormat="1" ht="12">
      <c r="A892" s="16"/>
      <c r="B892" s="253"/>
      <c r="C892" s="254"/>
      <c r="D892" s="216" t="s">
        <v>163</v>
      </c>
      <c r="E892" s="255" t="s">
        <v>19</v>
      </c>
      <c r="F892" s="256" t="s">
        <v>174</v>
      </c>
      <c r="G892" s="254"/>
      <c r="H892" s="257">
        <v>2.386</v>
      </c>
      <c r="I892" s="258"/>
      <c r="J892" s="254"/>
      <c r="K892" s="254"/>
      <c r="L892" s="259"/>
      <c r="M892" s="260"/>
      <c r="N892" s="261"/>
      <c r="O892" s="261"/>
      <c r="P892" s="261"/>
      <c r="Q892" s="261"/>
      <c r="R892" s="261"/>
      <c r="S892" s="261"/>
      <c r="T892" s="262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T892" s="263" t="s">
        <v>163</v>
      </c>
      <c r="AU892" s="263" t="s">
        <v>83</v>
      </c>
      <c r="AV892" s="16" t="s">
        <v>154</v>
      </c>
      <c r="AW892" s="16" t="s">
        <v>34</v>
      </c>
      <c r="AX892" s="16" t="s">
        <v>81</v>
      </c>
      <c r="AY892" s="263" t="s">
        <v>148</v>
      </c>
    </row>
    <row r="893" spans="1:65" s="2" customFormat="1" ht="16.5" customHeight="1">
      <c r="A893" s="40"/>
      <c r="B893" s="41"/>
      <c r="C893" s="203" t="s">
        <v>1142</v>
      </c>
      <c r="D893" s="203" t="s">
        <v>150</v>
      </c>
      <c r="E893" s="204" t="s">
        <v>1143</v>
      </c>
      <c r="F893" s="205" t="s">
        <v>1144</v>
      </c>
      <c r="G893" s="206" t="s">
        <v>586</v>
      </c>
      <c r="H893" s="207">
        <v>20</v>
      </c>
      <c r="I893" s="208"/>
      <c r="J893" s="209">
        <f>ROUND(I893*H893,2)</f>
        <v>0</v>
      </c>
      <c r="K893" s="205" t="s">
        <v>160</v>
      </c>
      <c r="L893" s="46"/>
      <c r="M893" s="210" t="s">
        <v>19</v>
      </c>
      <c r="N893" s="211" t="s">
        <v>44</v>
      </c>
      <c r="O893" s="86"/>
      <c r="P893" s="212">
        <f>O893*H893</f>
        <v>0</v>
      </c>
      <c r="Q893" s="212">
        <v>3E-05</v>
      </c>
      <c r="R893" s="212">
        <f>Q893*H893</f>
        <v>0.0006000000000000001</v>
      </c>
      <c r="S893" s="212">
        <v>0</v>
      </c>
      <c r="T893" s="213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14" t="s">
        <v>154</v>
      </c>
      <c r="AT893" s="214" t="s">
        <v>150</v>
      </c>
      <c r="AU893" s="214" t="s">
        <v>83</v>
      </c>
      <c r="AY893" s="19" t="s">
        <v>148</v>
      </c>
      <c r="BE893" s="215">
        <f>IF(N893="základní",J893,0)</f>
        <v>0</v>
      </c>
      <c r="BF893" s="215">
        <f>IF(N893="snížená",J893,0)</f>
        <v>0</v>
      </c>
      <c r="BG893" s="215">
        <f>IF(N893="zákl. přenesená",J893,0)</f>
        <v>0</v>
      </c>
      <c r="BH893" s="215">
        <f>IF(N893="sníž. přenesená",J893,0)</f>
        <v>0</v>
      </c>
      <c r="BI893" s="215">
        <f>IF(N893="nulová",J893,0)</f>
        <v>0</v>
      </c>
      <c r="BJ893" s="19" t="s">
        <v>81</v>
      </c>
      <c r="BK893" s="215">
        <f>ROUND(I893*H893,2)</f>
        <v>0</v>
      </c>
      <c r="BL893" s="19" t="s">
        <v>154</v>
      </c>
      <c r="BM893" s="214" t="s">
        <v>1145</v>
      </c>
    </row>
    <row r="894" spans="1:47" s="2" customFormat="1" ht="12">
      <c r="A894" s="40"/>
      <c r="B894" s="41"/>
      <c r="C894" s="42"/>
      <c r="D894" s="216" t="s">
        <v>156</v>
      </c>
      <c r="E894" s="42"/>
      <c r="F894" s="217" t="s">
        <v>1146</v>
      </c>
      <c r="G894" s="42"/>
      <c r="H894" s="42"/>
      <c r="I894" s="218"/>
      <c r="J894" s="42"/>
      <c r="K894" s="42"/>
      <c r="L894" s="46"/>
      <c r="M894" s="219"/>
      <c r="N894" s="220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156</v>
      </c>
      <c r="AU894" s="19" t="s">
        <v>83</v>
      </c>
    </row>
    <row r="895" spans="1:65" s="2" customFormat="1" ht="16.5" customHeight="1">
      <c r="A895" s="40"/>
      <c r="B895" s="41"/>
      <c r="C895" s="203" t="s">
        <v>1147</v>
      </c>
      <c r="D895" s="203" t="s">
        <v>150</v>
      </c>
      <c r="E895" s="204" t="s">
        <v>1148</v>
      </c>
      <c r="F895" s="205" t="s">
        <v>1149</v>
      </c>
      <c r="G895" s="206" t="s">
        <v>586</v>
      </c>
      <c r="H895" s="207">
        <v>15</v>
      </c>
      <c r="I895" s="208"/>
      <c r="J895" s="209">
        <f>ROUND(I895*H895,2)</f>
        <v>0</v>
      </c>
      <c r="K895" s="205" t="s">
        <v>160</v>
      </c>
      <c r="L895" s="46"/>
      <c r="M895" s="210" t="s">
        <v>19</v>
      </c>
      <c r="N895" s="211" t="s">
        <v>44</v>
      </c>
      <c r="O895" s="86"/>
      <c r="P895" s="212">
        <f>O895*H895</f>
        <v>0</v>
      </c>
      <c r="Q895" s="212">
        <v>0</v>
      </c>
      <c r="R895" s="212">
        <f>Q895*H895</f>
        <v>0</v>
      </c>
      <c r="S895" s="212">
        <v>0.205</v>
      </c>
      <c r="T895" s="213">
        <f>S895*H895</f>
        <v>3.0749999999999997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14" t="s">
        <v>154</v>
      </c>
      <c r="AT895" s="214" t="s">
        <v>150</v>
      </c>
      <c r="AU895" s="214" t="s">
        <v>83</v>
      </c>
      <c r="AY895" s="19" t="s">
        <v>148</v>
      </c>
      <c r="BE895" s="215">
        <f>IF(N895="základní",J895,0)</f>
        <v>0</v>
      </c>
      <c r="BF895" s="215">
        <f>IF(N895="snížená",J895,0)</f>
        <v>0</v>
      </c>
      <c r="BG895" s="215">
        <f>IF(N895="zákl. přenesená",J895,0)</f>
        <v>0</v>
      </c>
      <c r="BH895" s="215">
        <f>IF(N895="sníž. přenesená",J895,0)</f>
        <v>0</v>
      </c>
      <c r="BI895" s="215">
        <f>IF(N895="nulová",J895,0)</f>
        <v>0</v>
      </c>
      <c r="BJ895" s="19" t="s">
        <v>81</v>
      </c>
      <c r="BK895" s="215">
        <f>ROUND(I895*H895,2)</f>
        <v>0</v>
      </c>
      <c r="BL895" s="19" t="s">
        <v>154</v>
      </c>
      <c r="BM895" s="214" t="s">
        <v>1150</v>
      </c>
    </row>
    <row r="896" spans="1:47" s="2" customFormat="1" ht="12">
      <c r="A896" s="40"/>
      <c r="B896" s="41"/>
      <c r="C896" s="42"/>
      <c r="D896" s="216" t="s">
        <v>156</v>
      </c>
      <c r="E896" s="42"/>
      <c r="F896" s="217" t="s">
        <v>1151</v>
      </c>
      <c r="G896" s="42"/>
      <c r="H896" s="42"/>
      <c r="I896" s="218"/>
      <c r="J896" s="42"/>
      <c r="K896" s="42"/>
      <c r="L896" s="46"/>
      <c r="M896" s="219"/>
      <c r="N896" s="220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156</v>
      </c>
      <c r="AU896" s="19" t="s">
        <v>83</v>
      </c>
    </row>
    <row r="897" spans="1:65" s="2" customFormat="1" ht="16.5" customHeight="1">
      <c r="A897" s="40"/>
      <c r="B897" s="41"/>
      <c r="C897" s="203" t="s">
        <v>1152</v>
      </c>
      <c r="D897" s="203" t="s">
        <v>150</v>
      </c>
      <c r="E897" s="204" t="s">
        <v>1153</v>
      </c>
      <c r="F897" s="205" t="s">
        <v>1154</v>
      </c>
      <c r="G897" s="206" t="s">
        <v>239</v>
      </c>
      <c r="H897" s="207">
        <v>98.66</v>
      </c>
      <c r="I897" s="208"/>
      <c r="J897" s="209">
        <f>ROUND(I897*H897,2)</f>
        <v>0</v>
      </c>
      <c r="K897" s="205" t="s">
        <v>160</v>
      </c>
      <c r="L897" s="46"/>
      <c r="M897" s="210" t="s">
        <v>19</v>
      </c>
      <c r="N897" s="211" t="s">
        <v>44</v>
      </c>
      <c r="O897" s="86"/>
      <c r="P897" s="212">
        <f>O897*H897</f>
        <v>0</v>
      </c>
      <c r="Q897" s="212">
        <v>0</v>
      </c>
      <c r="R897" s="212">
        <f>Q897*H897</f>
        <v>0</v>
      </c>
      <c r="S897" s="212">
        <v>0.316</v>
      </c>
      <c r="T897" s="213">
        <f>S897*H897</f>
        <v>31.17656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14" t="s">
        <v>154</v>
      </c>
      <c r="AT897" s="214" t="s">
        <v>150</v>
      </c>
      <c r="AU897" s="214" t="s">
        <v>83</v>
      </c>
      <c r="AY897" s="19" t="s">
        <v>148</v>
      </c>
      <c r="BE897" s="215">
        <f>IF(N897="základní",J897,0)</f>
        <v>0</v>
      </c>
      <c r="BF897" s="215">
        <f>IF(N897="snížená",J897,0)</f>
        <v>0</v>
      </c>
      <c r="BG897" s="215">
        <f>IF(N897="zákl. přenesená",J897,0)</f>
        <v>0</v>
      </c>
      <c r="BH897" s="215">
        <f>IF(N897="sníž. přenesená",J897,0)</f>
        <v>0</v>
      </c>
      <c r="BI897" s="215">
        <f>IF(N897="nulová",J897,0)</f>
        <v>0</v>
      </c>
      <c r="BJ897" s="19" t="s">
        <v>81</v>
      </c>
      <c r="BK897" s="215">
        <f>ROUND(I897*H897,2)</f>
        <v>0</v>
      </c>
      <c r="BL897" s="19" t="s">
        <v>154</v>
      </c>
      <c r="BM897" s="214" t="s">
        <v>1155</v>
      </c>
    </row>
    <row r="898" spans="1:47" s="2" customFormat="1" ht="12">
      <c r="A898" s="40"/>
      <c r="B898" s="41"/>
      <c r="C898" s="42"/>
      <c r="D898" s="216" t="s">
        <v>156</v>
      </c>
      <c r="E898" s="42"/>
      <c r="F898" s="217" t="s">
        <v>1156</v>
      </c>
      <c r="G898" s="42"/>
      <c r="H898" s="42"/>
      <c r="I898" s="218"/>
      <c r="J898" s="42"/>
      <c r="K898" s="42"/>
      <c r="L898" s="46"/>
      <c r="M898" s="219"/>
      <c r="N898" s="220"/>
      <c r="O898" s="86"/>
      <c r="P898" s="86"/>
      <c r="Q898" s="86"/>
      <c r="R898" s="86"/>
      <c r="S898" s="86"/>
      <c r="T898" s="87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T898" s="19" t="s">
        <v>156</v>
      </c>
      <c r="AU898" s="19" t="s">
        <v>83</v>
      </c>
    </row>
    <row r="899" spans="1:51" s="13" customFormat="1" ht="12">
      <c r="A899" s="13"/>
      <c r="B899" s="221"/>
      <c r="C899" s="222"/>
      <c r="D899" s="216" t="s">
        <v>163</v>
      </c>
      <c r="E899" s="223" t="s">
        <v>19</v>
      </c>
      <c r="F899" s="224" t="s">
        <v>1041</v>
      </c>
      <c r="G899" s="222"/>
      <c r="H899" s="223" t="s">
        <v>19</v>
      </c>
      <c r="I899" s="225"/>
      <c r="J899" s="222"/>
      <c r="K899" s="222"/>
      <c r="L899" s="226"/>
      <c r="M899" s="227"/>
      <c r="N899" s="228"/>
      <c r="O899" s="228"/>
      <c r="P899" s="228"/>
      <c r="Q899" s="228"/>
      <c r="R899" s="228"/>
      <c r="S899" s="228"/>
      <c r="T899" s="229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0" t="s">
        <v>163</v>
      </c>
      <c r="AU899" s="230" t="s">
        <v>83</v>
      </c>
      <c r="AV899" s="13" t="s">
        <v>81</v>
      </c>
      <c r="AW899" s="13" t="s">
        <v>34</v>
      </c>
      <c r="AX899" s="13" t="s">
        <v>73</v>
      </c>
      <c r="AY899" s="230" t="s">
        <v>148</v>
      </c>
    </row>
    <row r="900" spans="1:51" s="14" customFormat="1" ht="12">
      <c r="A900" s="14"/>
      <c r="B900" s="231"/>
      <c r="C900" s="232"/>
      <c r="D900" s="216" t="s">
        <v>163</v>
      </c>
      <c r="E900" s="233" t="s">
        <v>19</v>
      </c>
      <c r="F900" s="234" t="s">
        <v>1042</v>
      </c>
      <c r="G900" s="232"/>
      <c r="H900" s="235">
        <v>1.74</v>
      </c>
      <c r="I900" s="236"/>
      <c r="J900" s="232"/>
      <c r="K900" s="232"/>
      <c r="L900" s="237"/>
      <c r="M900" s="238"/>
      <c r="N900" s="239"/>
      <c r="O900" s="239"/>
      <c r="P900" s="239"/>
      <c r="Q900" s="239"/>
      <c r="R900" s="239"/>
      <c r="S900" s="239"/>
      <c r="T900" s="240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41" t="s">
        <v>163</v>
      </c>
      <c r="AU900" s="241" t="s">
        <v>83</v>
      </c>
      <c r="AV900" s="14" t="s">
        <v>83</v>
      </c>
      <c r="AW900" s="14" t="s">
        <v>34</v>
      </c>
      <c r="AX900" s="14" t="s">
        <v>73</v>
      </c>
      <c r="AY900" s="241" t="s">
        <v>148</v>
      </c>
    </row>
    <row r="901" spans="1:51" s="14" customFormat="1" ht="12">
      <c r="A901" s="14"/>
      <c r="B901" s="231"/>
      <c r="C901" s="232"/>
      <c r="D901" s="216" t="s">
        <v>163</v>
      </c>
      <c r="E901" s="233" t="s">
        <v>19</v>
      </c>
      <c r="F901" s="234" t="s">
        <v>1043</v>
      </c>
      <c r="G901" s="232"/>
      <c r="H901" s="235">
        <v>12</v>
      </c>
      <c r="I901" s="236"/>
      <c r="J901" s="232"/>
      <c r="K901" s="232"/>
      <c r="L901" s="237"/>
      <c r="M901" s="238"/>
      <c r="N901" s="239"/>
      <c r="O901" s="239"/>
      <c r="P901" s="239"/>
      <c r="Q901" s="239"/>
      <c r="R901" s="239"/>
      <c r="S901" s="239"/>
      <c r="T901" s="240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1" t="s">
        <v>163</v>
      </c>
      <c r="AU901" s="241" t="s">
        <v>83</v>
      </c>
      <c r="AV901" s="14" t="s">
        <v>83</v>
      </c>
      <c r="AW901" s="14" t="s">
        <v>34</v>
      </c>
      <c r="AX901" s="14" t="s">
        <v>73</v>
      </c>
      <c r="AY901" s="241" t="s">
        <v>148</v>
      </c>
    </row>
    <row r="902" spans="1:51" s="14" customFormat="1" ht="12">
      <c r="A902" s="14"/>
      <c r="B902" s="231"/>
      <c r="C902" s="232"/>
      <c r="D902" s="216" t="s">
        <v>163</v>
      </c>
      <c r="E902" s="233" t="s">
        <v>19</v>
      </c>
      <c r="F902" s="234" t="s">
        <v>1044</v>
      </c>
      <c r="G902" s="232"/>
      <c r="H902" s="235">
        <v>22.02</v>
      </c>
      <c r="I902" s="236"/>
      <c r="J902" s="232"/>
      <c r="K902" s="232"/>
      <c r="L902" s="237"/>
      <c r="M902" s="238"/>
      <c r="N902" s="239"/>
      <c r="O902" s="239"/>
      <c r="P902" s="239"/>
      <c r="Q902" s="239"/>
      <c r="R902" s="239"/>
      <c r="S902" s="239"/>
      <c r="T902" s="240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1" t="s">
        <v>163</v>
      </c>
      <c r="AU902" s="241" t="s">
        <v>83</v>
      </c>
      <c r="AV902" s="14" t="s">
        <v>83</v>
      </c>
      <c r="AW902" s="14" t="s">
        <v>34</v>
      </c>
      <c r="AX902" s="14" t="s">
        <v>73</v>
      </c>
      <c r="AY902" s="241" t="s">
        <v>148</v>
      </c>
    </row>
    <row r="903" spans="1:51" s="14" customFormat="1" ht="12">
      <c r="A903" s="14"/>
      <c r="B903" s="231"/>
      <c r="C903" s="232"/>
      <c r="D903" s="216" t="s">
        <v>163</v>
      </c>
      <c r="E903" s="233" t="s">
        <v>19</v>
      </c>
      <c r="F903" s="234" t="s">
        <v>1045</v>
      </c>
      <c r="G903" s="232"/>
      <c r="H903" s="235">
        <v>22.02</v>
      </c>
      <c r="I903" s="236"/>
      <c r="J903" s="232"/>
      <c r="K903" s="232"/>
      <c r="L903" s="237"/>
      <c r="M903" s="238"/>
      <c r="N903" s="239"/>
      <c r="O903" s="239"/>
      <c r="P903" s="239"/>
      <c r="Q903" s="239"/>
      <c r="R903" s="239"/>
      <c r="S903" s="239"/>
      <c r="T903" s="240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1" t="s">
        <v>163</v>
      </c>
      <c r="AU903" s="241" t="s">
        <v>83</v>
      </c>
      <c r="AV903" s="14" t="s">
        <v>83</v>
      </c>
      <c r="AW903" s="14" t="s">
        <v>34</v>
      </c>
      <c r="AX903" s="14" t="s">
        <v>73</v>
      </c>
      <c r="AY903" s="241" t="s">
        <v>148</v>
      </c>
    </row>
    <row r="904" spans="1:51" s="14" customFormat="1" ht="12">
      <c r="A904" s="14"/>
      <c r="B904" s="231"/>
      <c r="C904" s="232"/>
      <c r="D904" s="216" t="s">
        <v>163</v>
      </c>
      <c r="E904" s="233" t="s">
        <v>19</v>
      </c>
      <c r="F904" s="234" t="s">
        <v>1046</v>
      </c>
      <c r="G904" s="232"/>
      <c r="H904" s="235">
        <v>20.44</v>
      </c>
      <c r="I904" s="236"/>
      <c r="J904" s="232"/>
      <c r="K904" s="232"/>
      <c r="L904" s="237"/>
      <c r="M904" s="238"/>
      <c r="N904" s="239"/>
      <c r="O904" s="239"/>
      <c r="P904" s="239"/>
      <c r="Q904" s="239"/>
      <c r="R904" s="239"/>
      <c r="S904" s="239"/>
      <c r="T904" s="240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1" t="s">
        <v>163</v>
      </c>
      <c r="AU904" s="241" t="s">
        <v>83</v>
      </c>
      <c r="AV904" s="14" t="s">
        <v>83</v>
      </c>
      <c r="AW904" s="14" t="s">
        <v>34</v>
      </c>
      <c r="AX904" s="14" t="s">
        <v>73</v>
      </c>
      <c r="AY904" s="241" t="s">
        <v>148</v>
      </c>
    </row>
    <row r="905" spans="1:51" s="14" customFormat="1" ht="12">
      <c r="A905" s="14"/>
      <c r="B905" s="231"/>
      <c r="C905" s="232"/>
      <c r="D905" s="216" t="s">
        <v>163</v>
      </c>
      <c r="E905" s="233" t="s">
        <v>19</v>
      </c>
      <c r="F905" s="234" t="s">
        <v>1047</v>
      </c>
      <c r="G905" s="232"/>
      <c r="H905" s="235">
        <v>20.44</v>
      </c>
      <c r="I905" s="236"/>
      <c r="J905" s="232"/>
      <c r="K905" s="232"/>
      <c r="L905" s="237"/>
      <c r="M905" s="238"/>
      <c r="N905" s="239"/>
      <c r="O905" s="239"/>
      <c r="P905" s="239"/>
      <c r="Q905" s="239"/>
      <c r="R905" s="239"/>
      <c r="S905" s="239"/>
      <c r="T905" s="240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1" t="s">
        <v>163</v>
      </c>
      <c r="AU905" s="241" t="s">
        <v>83</v>
      </c>
      <c r="AV905" s="14" t="s">
        <v>83</v>
      </c>
      <c r="AW905" s="14" t="s">
        <v>34</v>
      </c>
      <c r="AX905" s="14" t="s">
        <v>73</v>
      </c>
      <c r="AY905" s="241" t="s">
        <v>148</v>
      </c>
    </row>
    <row r="906" spans="1:51" s="16" customFormat="1" ht="12">
      <c r="A906" s="16"/>
      <c r="B906" s="253"/>
      <c r="C906" s="254"/>
      <c r="D906" s="216" t="s">
        <v>163</v>
      </c>
      <c r="E906" s="255" t="s">
        <v>19</v>
      </c>
      <c r="F906" s="256" t="s">
        <v>174</v>
      </c>
      <c r="G906" s="254"/>
      <c r="H906" s="257">
        <v>98.66</v>
      </c>
      <c r="I906" s="258"/>
      <c r="J906" s="254"/>
      <c r="K906" s="254"/>
      <c r="L906" s="259"/>
      <c r="M906" s="260"/>
      <c r="N906" s="261"/>
      <c r="O906" s="261"/>
      <c r="P906" s="261"/>
      <c r="Q906" s="261"/>
      <c r="R906" s="261"/>
      <c r="S906" s="261"/>
      <c r="T906" s="262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T906" s="263" t="s">
        <v>163</v>
      </c>
      <c r="AU906" s="263" t="s">
        <v>83</v>
      </c>
      <c r="AV906" s="16" t="s">
        <v>154</v>
      </c>
      <c r="AW906" s="16" t="s">
        <v>34</v>
      </c>
      <c r="AX906" s="16" t="s">
        <v>81</v>
      </c>
      <c r="AY906" s="263" t="s">
        <v>148</v>
      </c>
    </row>
    <row r="907" spans="1:65" s="2" customFormat="1" ht="16.5" customHeight="1">
      <c r="A907" s="40"/>
      <c r="B907" s="41"/>
      <c r="C907" s="203" t="s">
        <v>1157</v>
      </c>
      <c r="D907" s="203" t="s">
        <v>150</v>
      </c>
      <c r="E907" s="204" t="s">
        <v>1158</v>
      </c>
      <c r="F907" s="205" t="s">
        <v>1159</v>
      </c>
      <c r="G907" s="206" t="s">
        <v>586</v>
      </c>
      <c r="H907" s="207">
        <v>103</v>
      </c>
      <c r="I907" s="208"/>
      <c r="J907" s="209">
        <f>ROUND(I907*H907,2)</f>
        <v>0</v>
      </c>
      <c r="K907" s="205" t="s">
        <v>160</v>
      </c>
      <c r="L907" s="46"/>
      <c r="M907" s="210" t="s">
        <v>19</v>
      </c>
      <c r="N907" s="211" t="s">
        <v>44</v>
      </c>
      <c r="O907" s="86"/>
      <c r="P907" s="212">
        <f>O907*H907</f>
        <v>0</v>
      </c>
      <c r="Q907" s="212">
        <v>0</v>
      </c>
      <c r="R907" s="212">
        <f>Q907*H907</f>
        <v>0</v>
      </c>
      <c r="S907" s="212">
        <v>0</v>
      </c>
      <c r="T907" s="213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14" t="s">
        <v>154</v>
      </c>
      <c r="AT907" s="214" t="s">
        <v>150</v>
      </c>
      <c r="AU907" s="214" t="s">
        <v>83</v>
      </c>
      <c r="AY907" s="19" t="s">
        <v>148</v>
      </c>
      <c r="BE907" s="215">
        <f>IF(N907="základní",J907,0)</f>
        <v>0</v>
      </c>
      <c r="BF907" s="215">
        <f>IF(N907="snížená",J907,0)</f>
        <v>0</v>
      </c>
      <c r="BG907" s="215">
        <f>IF(N907="zákl. přenesená",J907,0)</f>
        <v>0</v>
      </c>
      <c r="BH907" s="215">
        <f>IF(N907="sníž. přenesená",J907,0)</f>
        <v>0</v>
      </c>
      <c r="BI907" s="215">
        <f>IF(N907="nulová",J907,0)</f>
        <v>0</v>
      </c>
      <c r="BJ907" s="19" t="s">
        <v>81</v>
      </c>
      <c r="BK907" s="215">
        <f>ROUND(I907*H907,2)</f>
        <v>0</v>
      </c>
      <c r="BL907" s="19" t="s">
        <v>154</v>
      </c>
      <c r="BM907" s="214" t="s">
        <v>1160</v>
      </c>
    </row>
    <row r="908" spans="1:47" s="2" customFormat="1" ht="12">
      <c r="A908" s="40"/>
      <c r="B908" s="41"/>
      <c r="C908" s="42"/>
      <c r="D908" s="216" t="s">
        <v>156</v>
      </c>
      <c r="E908" s="42"/>
      <c r="F908" s="217" t="s">
        <v>1161</v>
      </c>
      <c r="G908" s="42"/>
      <c r="H908" s="42"/>
      <c r="I908" s="218"/>
      <c r="J908" s="42"/>
      <c r="K908" s="42"/>
      <c r="L908" s="46"/>
      <c r="M908" s="219"/>
      <c r="N908" s="220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156</v>
      </c>
      <c r="AU908" s="19" t="s">
        <v>83</v>
      </c>
    </row>
    <row r="909" spans="1:65" s="2" customFormat="1" ht="16.5" customHeight="1">
      <c r="A909" s="40"/>
      <c r="B909" s="41"/>
      <c r="C909" s="203" t="s">
        <v>1162</v>
      </c>
      <c r="D909" s="203" t="s">
        <v>150</v>
      </c>
      <c r="E909" s="204" t="s">
        <v>1163</v>
      </c>
      <c r="F909" s="205" t="s">
        <v>1164</v>
      </c>
      <c r="G909" s="206" t="s">
        <v>586</v>
      </c>
      <c r="H909" s="207">
        <v>130</v>
      </c>
      <c r="I909" s="208"/>
      <c r="J909" s="209">
        <f>ROUND(I909*H909,2)</f>
        <v>0</v>
      </c>
      <c r="K909" s="205" t="s">
        <v>160</v>
      </c>
      <c r="L909" s="46"/>
      <c r="M909" s="210" t="s">
        <v>19</v>
      </c>
      <c r="N909" s="211" t="s">
        <v>44</v>
      </c>
      <c r="O909" s="86"/>
      <c r="P909" s="212">
        <f>O909*H909</f>
        <v>0</v>
      </c>
      <c r="Q909" s="212">
        <v>0</v>
      </c>
      <c r="R909" s="212">
        <f>Q909*H909</f>
        <v>0</v>
      </c>
      <c r="S909" s="212">
        <v>0.35</v>
      </c>
      <c r="T909" s="213">
        <f>S909*H909</f>
        <v>45.5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14" t="s">
        <v>154</v>
      </c>
      <c r="AT909" s="214" t="s">
        <v>150</v>
      </c>
      <c r="AU909" s="214" t="s">
        <v>83</v>
      </c>
      <c r="AY909" s="19" t="s">
        <v>148</v>
      </c>
      <c r="BE909" s="215">
        <f>IF(N909="základní",J909,0)</f>
        <v>0</v>
      </c>
      <c r="BF909" s="215">
        <f>IF(N909="snížená",J909,0)</f>
        <v>0</v>
      </c>
      <c r="BG909" s="215">
        <f>IF(N909="zákl. přenesená",J909,0)</f>
        <v>0</v>
      </c>
      <c r="BH909" s="215">
        <f>IF(N909="sníž. přenesená",J909,0)</f>
        <v>0</v>
      </c>
      <c r="BI909" s="215">
        <f>IF(N909="nulová",J909,0)</f>
        <v>0</v>
      </c>
      <c r="BJ909" s="19" t="s">
        <v>81</v>
      </c>
      <c r="BK909" s="215">
        <f>ROUND(I909*H909,2)</f>
        <v>0</v>
      </c>
      <c r="BL909" s="19" t="s">
        <v>154</v>
      </c>
      <c r="BM909" s="214" t="s">
        <v>1165</v>
      </c>
    </row>
    <row r="910" spans="1:47" s="2" customFormat="1" ht="12">
      <c r="A910" s="40"/>
      <c r="B910" s="41"/>
      <c r="C910" s="42"/>
      <c r="D910" s="216" t="s">
        <v>156</v>
      </c>
      <c r="E910" s="42"/>
      <c r="F910" s="217" t="s">
        <v>1166</v>
      </c>
      <c r="G910" s="42"/>
      <c r="H910" s="42"/>
      <c r="I910" s="218"/>
      <c r="J910" s="42"/>
      <c r="K910" s="42"/>
      <c r="L910" s="46"/>
      <c r="M910" s="219"/>
      <c r="N910" s="220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156</v>
      </c>
      <c r="AU910" s="19" t="s">
        <v>83</v>
      </c>
    </row>
    <row r="911" spans="1:51" s="13" customFormat="1" ht="12">
      <c r="A911" s="13"/>
      <c r="B911" s="221"/>
      <c r="C911" s="222"/>
      <c r="D911" s="216" t="s">
        <v>163</v>
      </c>
      <c r="E911" s="223" t="s">
        <v>19</v>
      </c>
      <c r="F911" s="224" t="s">
        <v>1070</v>
      </c>
      <c r="G911" s="222"/>
      <c r="H911" s="223" t="s">
        <v>19</v>
      </c>
      <c r="I911" s="225"/>
      <c r="J911" s="222"/>
      <c r="K911" s="222"/>
      <c r="L911" s="226"/>
      <c r="M911" s="227"/>
      <c r="N911" s="228"/>
      <c r="O911" s="228"/>
      <c r="P911" s="228"/>
      <c r="Q911" s="228"/>
      <c r="R911" s="228"/>
      <c r="S911" s="228"/>
      <c r="T911" s="229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30" t="s">
        <v>163</v>
      </c>
      <c r="AU911" s="230" t="s">
        <v>83</v>
      </c>
      <c r="AV911" s="13" t="s">
        <v>81</v>
      </c>
      <c r="AW911" s="13" t="s">
        <v>34</v>
      </c>
      <c r="AX911" s="13" t="s">
        <v>73</v>
      </c>
      <c r="AY911" s="230" t="s">
        <v>148</v>
      </c>
    </row>
    <row r="912" spans="1:51" s="14" customFormat="1" ht="12">
      <c r="A912" s="14"/>
      <c r="B912" s="231"/>
      <c r="C912" s="232"/>
      <c r="D912" s="216" t="s">
        <v>163</v>
      </c>
      <c r="E912" s="233" t="s">
        <v>19</v>
      </c>
      <c r="F912" s="234" t="s">
        <v>1167</v>
      </c>
      <c r="G912" s="232"/>
      <c r="H912" s="235">
        <v>130</v>
      </c>
      <c r="I912" s="236"/>
      <c r="J912" s="232"/>
      <c r="K912" s="232"/>
      <c r="L912" s="237"/>
      <c r="M912" s="238"/>
      <c r="N912" s="239"/>
      <c r="O912" s="239"/>
      <c r="P912" s="239"/>
      <c r="Q912" s="239"/>
      <c r="R912" s="239"/>
      <c r="S912" s="239"/>
      <c r="T912" s="240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41" t="s">
        <v>163</v>
      </c>
      <c r="AU912" s="241" t="s">
        <v>83</v>
      </c>
      <c r="AV912" s="14" t="s">
        <v>83</v>
      </c>
      <c r="AW912" s="14" t="s">
        <v>34</v>
      </c>
      <c r="AX912" s="14" t="s">
        <v>81</v>
      </c>
      <c r="AY912" s="241" t="s">
        <v>148</v>
      </c>
    </row>
    <row r="913" spans="1:65" s="2" customFormat="1" ht="16.5" customHeight="1">
      <c r="A913" s="40"/>
      <c r="B913" s="41"/>
      <c r="C913" s="203" t="s">
        <v>1168</v>
      </c>
      <c r="D913" s="203" t="s">
        <v>150</v>
      </c>
      <c r="E913" s="204" t="s">
        <v>1115</v>
      </c>
      <c r="F913" s="205" t="s">
        <v>1116</v>
      </c>
      <c r="G913" s="206" t="s">
        <v>159</v>
      </c>
      <c r="H913" s="207">
        <v>8.692</v>
      </c>
      <c r="I913" s="208"/>
      <c r="J913" s="209">
        <f>ROUND(I913*H913,2)</f>
        <v>0</v>
      </c>
      <c r="K913" s="205" t="s">
        <v>160</v>
      </c>
      <c r="L913" s="46"/>
      <c r="M913" s="210" t="s">
        <v>19</v>
      </c>
      <c r="N913" s="211" t="s">
        <v>44</v>
      </c>
      <c r="O913" s="86"/>
      <c r="P913" s="212">
        <f>O913*H913</f>
        <v>0</v>
      </c>
      <c r="Q913" s="212">
        <v>0</v>
      </c>
      <c r="R913" s="212">
        <f>Q913*H913</f>
        <v>0</v>
      </c>
      <c r="S913" s="212">
        <v>2.2</v>
      </c>
      <c r="T913" s="213">
        <f>S913*H913</f>
        <v>19.122400000000003</v>
      </c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R913" s="214" t="s">
        <v>154</v>
      </c>
      <c r="AT913" s="214" t="s">
        <v>150</v>
      </c>
      <c r="AU913" s="214" t="s">
        <v>83</v>
      </c>
      <c r="AY913" s="19" t="s">
        <v>148</v>
      </c>
      <c r="BE913" s="215">
        <f>IF(N913="základní",J913,0)</f>
        <v>0</v>
      </c>
      <c r="BF913" s="215">
        <f>IF(N913="snížená",J913,0)</f>
        <v>0</v>
      </c>
      <c r="BG913" s="215">
        <f>IF(N913="zákl. přenesená",J913,0)</f>
        <v>0</v>
      </c>
      <c r="BH913" s="215">
        <f>IF(N913="sníž. přenesená",J913,0)</f>
        <v>0</v>
      </c>
      <c r="BI913" s="215">
        <f>IF(N913="nulová",J913,0)</f>
        <v>0</v>
      </c>
      <c r="BJ913" s="19" t="s">
        <v>81</v>
      </c>
      <c r="BK913" s="215">
        <f>ROUND(I913*H913,2)</f>
        <v>0</v>
      </c>
      <c r="BL913" s="19" t="s">
        <v>154</v>
      </c>
      <c r="BM913" s="214" t="s">
        <v>1169</v>
      </c>
    </row>
    <row r="914" spans="1:47" s="2" customFormat="1" ht="12">
      <c r="A914" s="40"/>
      <c r="B914" s="41"/>
      <c r="C914" s="42"/>
      <c r="D914" s="216" t="s">
        <v>156</v>
      </c>
      <c r="E914" s="42"/>
      <c r="F914" s="217" t="s">
        <v>1118</v>
      </c>
      <c r="G914" s="42"/>
      <c r="H914" s="42"/>
      <c r="I914" s="218"/>
      <c r="J914" s="42"/>
      <c r="K914" s="42"/>
      <c r="L914" s="46"/>
      <c r="M914" s="219"/>
      <c r="N914" s="220"/>
      <c r="O914" s="86"/>
      <c r="P914" s="86"/>
      <c r="Q914" s="86"/>
      <c r="R914" s="86"/>
      <c r="S914" s="86"/>
      <c r="T914" s="87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T914" s="19" t="s">
        <v>156</v>
      </c>
      <c r="AU914" s="19" t="s">
        <v>83</v>
      </c>
    </row>
    <row r="915" spans="1:51" s="13" customFormat="1" ht="12">
      <c r="A915" s="13"/>
      <c r="B915" s="221"/>
      <c r="C915" s="222"/>
      <c r="D915" s="216" t="s">
        <v>163</v>
      </c>
      <c r="E915" s="223" t="s">
        <v>19</v>
      </c>
      <c r="F915" s="224" t="s">
        <v>1070</v>
      </c>
      <c r="G915" s="222"/>
      <c r="H915" s="223" t="s">
        <v>19</v>
      </c>
      <c r="I915" s="225"/>
      <c r="J915" s="222"/>
      <c r="K915" s="222"/>
      <c r="L915" s="226"/>
      <c r="M915" s="227"/>
      <c r="N915" s="228"/>
      <c r="O915" s="228"/>
      <c r="P915" s="228"/>
      <c r="Q915" s="228"/>
      <c r="R915" s="228"/>
      <c r="S915" s="228"/>
      <c r="T915" s="229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30" t="s">
        <v>163</v>
      </c>
      <c r="AU915" s="230" t="s">
        <v>83</v>
      </c>
      <c r="AV915" s="13" t="s">
        <v>81</v>
      </c>
      <c r="AW915" s="13" t="s">
        <v>34</v>
      </c>
      <c r="AX915" s="13" t="s">
        <v>73</v>
      </c>
      <c r="AY915" s="230" t="s">
        <v>148</v>
      </c>
    </row>
    <row r="916" spans="1:51" s="14" customFormat="1" ht="12">
      <c r="A916" s="14"/>
      <c r="B916" s="231"/>
      <c r="C916" s="232"/>
      <c r="D916" s="216" t="s">
        <v>163</v>
      </c>
      <c r="E916" s="233" t="s">
        <v>19</v>
      </c>
      <c r="F916" s="234" t="s">
        <v>1170</v>
      </c>
      <c r="G916" s="232"/>
      <c r="H916" s="235">
        <v>8.692</v>
      </c>
      <c r="I916" s="236"/>
      <c r="J916" s="232"/>
      <c r="K916" s="232"/>
      <c r="L916" s="237"/>
      <c r="M916" s="238"/>
      <c r="N916" s="239"/>
      <c r="O916" s="239"/>
      <c r="P916" s="239"/>
      <c r="Q916" s="239"/>
      <c r="R916" s="239"/>
      <c r="S916" s="239"/>
      <c r="T916" s="240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T916" s="241" t="s">
        <v>163</v>
      </c>
      <c r="AU916" s="241" t="s">
        <v>83</v>
      </c>
      <c r="AV916" s="14" t="s">
        <v>83</v>
      </c>
      <c r="AW916" s="14" t="s">
        <v>34</v>
      </c>
      <c r="AX916" s="14" t="s">
        <v>81</v>
      </c>
      <c r="AY916" s="241" t="s">
        <v>148</v>
      </c>
    </row>
    <row r="917" spans="1:65" s="2" customFormat="1" ht="16.5" customHeight="1">
      <c r="A917" s="40"/>
      <c r="B917" s="41"/>
      <c r="C917" s="203" t="s">
        <v>1171</v>
      </c>
      <c r="D917" s="203" t="s">
        <v>150</v>
      </c>
      <c r="E917" s="204" t="s">
        <v>880</v>
      </c>
      <c r="F917" s="205" t="s">
        <v>881</v>
      </c>
      <c r="G917" s="206" t="s">
        <v>232</v>
      </c>
      <c r="H917" s="207">
        <v>118.049</v>
      </c>
      <c r="I917" s="208"/>
      <c r="J917" s="209">
        <f>ROUND(I917*H917,2)</f>
        <v>0</v>
      </c>
      <c r="K917" s="205" t="s">
        <v>160</v>
      </c>
      <c r="L917" s="46"/>
      <c r="M917" s="210" t="s">
        <v>19</v>
      </c>
      <c r="N917" s="211" t="s">
        <v>44</v>
      </c>
      <c r="O917" s="86"/>
      <c r="P917" s="212">
        <f>O917*H917</f>
        <v>0</v>
      </c>
      <c r="Q917" s="212">
        <v>0</v>
      </c>
      <c r="R917" s="212">
        <f>Q917*H917</f>
        <v>0</v>
      </c>
      <c r="S917" s="212">
        <v>0</v>
      </c>
      <c r="T917" s="213">
        <f>S917*H917</f>
        <v>0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14" t="s">
        <v>154</v>
      </c>
      <c r="AT917" s="214" t="s">
        <v>150</v>
      </c>
      <c r="AU917" s="214" t="s">
        <v>83</v>
      </c>
      <c r="AY917" s="19" t="s">
        <v>148</v>
      </c>
      <c r="BE917" s="215">
        <f>IF(N917="základní",J917,0)</f>
        <v>0</v>
      </c>
      <c r="BF917" s="215">
        <f>IF(N917="snížená",J917,0)</f>
        <v>0</v>
      </c>
      <c r="BG917" s="215">
        <f>IF(N917="zákl. přenesená",J917,0)</f>
        <v>0</v>
      </c>
      <c r="BH917" s="215">
        <f>IF(N917="sníž. přenesená",J917,0)</f>
        <v>0</v>
      </c>
      <c r="BI917" s="215">
        <f>IF(N917="nulová",J917,0)</f>
        <v>0</v>
      </c>
      <c r="BJ917" s="19" t="s">
        <v>81</v>
      </c>
      <c r="BK917" s="215">
        <f>ROUND(I917*H917,2)</f>
        <v>0</v>
      </c>
      <c r="BL917" s="19" t="s">
        <v>154</v>
      </c>
      <c r="BM917" s="214" t="s">
        <v>1172</v>
      </c>
    </row>
    <row r="918" spans="1:47" s="2" customFormat="1" ht="12">
      <c r="A918" s="40"/>
      <c r="B918" s="41"/>
      <c r="C918" s="42"/>
      <c r="D918" s="216" t="s">
        <v>156</v>
      </c>
      <c r="E918" s="42"/>
      <c r="F918" s="217" t="s">
        <v>883</v>
      </c>
      <c r="G918" s="42"/>
      <c r="H918" s="42"/>
      <c r="I918" s="218"/>
      <c r="J918" s="42"/>
      <c r="K918" s="42"/>
      <c r="L918" s="46"/>
      <c r="M918" s="219"/>
      <c r="N918" s="220"/>
      <c r="O918" s="86"/>
      <c r="P918" s="86"/>
      <c r="Q918" s="86"/>
      <c r="R918" s="86"/>
      <c r="S918" s="86"/>
      <c r="T918" s="87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9" t="s">
        <v>156</v>
      </c>
      <c r="AU918" s="19" t="s">
        <v>83</v>
      </c>
    </row>
    <row r="919" spans="1:65" s="2" customFormat="1" ht="16.5" customHeight="1">
      <c r="A919" s="40"/>
      <c r="B919" s="41"/>
      <c r="C919" s="203" t="s">
        <v>1173</v>
      </c>
      <c r="D919" s="203" t="s">
        <v>150</v>
      </c>
      <c r="E919" s="204" t="s">
        <v>1174</v>
      </c>
      <c r="F919" s="205" t="s">
        <v>1175</v>
      </c>
      <c r="G919" s="206" t="s">
        <v>232</v>
      </c>
      <c r="H919" s="207">
        <v>118.049</v>
      </c>
      <c r="I919" s="208"/>
      <c r="J919" s="209">
        <f>ROUND(I919*H919,2)</f>
        <v>0</v>
      </c>
      <c r="K919" s="205" t="s">
        <v>160</v>
      </c>
      <c r="L919" s="46"/>
      <c r="M919" s="210" t="s">
        <v>19</v>
      </c>
      <c r="N919" s="211" t="s">
        <v>44</v>
      </c>
      <c r="O919" s="86"/>
      <c r="P919" s="212">
        <f>O919*H919</f>
        <v>0</v>
      </c>
      <c r="Q919" s="212">
        <v>0</v>
      </c>
      <c r="R919" s="212">
        <f>Q919*H919</f>
        <v>0</v>
      </c>
      <c r="S919" s="212">
        <v>0</v>
      </c>
      <c r="T919" s="213">
        <f>S919*H919</f>
        <v>0</v>
      </c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R919" s="214" t="s">
        <v>154</v>
      </c>
      <c r="AT919" s="214" t="s">
        <v>150</v>
      </c>
      <c r="AU919" s="214" t="s">
        <v>83</v>
      </c>
      <c r="AY919" s="19" t="s">
        <v>148</v>
      </c>
      <c r="BE919" s="215">
        <f>IF(N919="základní",J919,0)</f>
        <v>0</v>
      </c>
      <c r="BF919" s="215">
        <f>IF(N919="snížená",J919,0)</f>
        <v>0</v>
      </c>
      <c r="BG919" s="215">
        <f>IF(N919="zákl. přenesená",J919,0)</f>
        <v>0</v>
      </c>
      <c r="BH919" s="215">
        <f>IF(N919="sníž. přenesená",J919,0)</f>
        <v>0</v>
      </c>
      <c r="BI919" s="215">
        <f>IF(N919="nulová",J919,0)</f>
        <v>0</v>
      </c>
      <c r="BJ919" s="19" t="s">
        <v>81</v>
      </c>
      <c r="BK919" s="215">
        <f>ROUND(I919*H919,2)</f>
        <v>0</v>
      </c>
      <c r="BL919" s="19" t="s">
        <v>154</v>
      </c>
      <c r="BM919" s="214" t="s">
        <v>1176</v>
      </c>
    </row>
    <row r="920" spans="1:47" s="2" customFormat="1" ht="12">
      <c r="A920" s="40"/>
      <c r="B920" s="41"/>
      <c r="C920" s="42"/>
      <c r="D920" s="216" t="s">
        <v>156</v>
      </c>
      <c r="E920" s="42"/>
      <c r="F920" s="217" t="s">
        <v>1177</v>
      </c>
      <c r="G920" s="42"/>
      <c r="H920" s="42"/>
      <c r="I920" s="218"/>
      <c r="J920" s="42"/>
      <c r="K920" s="42"/>
      <c r="L920" s="46"/>
      <c r="M920" s="219"/>
      <c r="N920" s="220"/>
      <c r="O920" s="86"/>
      <c r="P920" s="86"/>
      <c r="Q920" s="86"/>
      <c r="R920" s="86"/>
      <c r="S920" s="86"/>
      <c r="T920" s="87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T920" s="19" t="s">
        <v>156</v>
      </c>
      <c r="AU920" s="19" t="s">
        <v>83</v>
      </c>
    </row>
    <row r="921" spans="1:65" s="2" customFormat="1" ht="16.5" customHeight="1">
      <c r="A921" s="40"/>
      <c r="B921" s="41"/>
      <c r="C921" s="203" t="s">
        <v>1178</v>
      </c>
      <c r="D921" s="203" t="s">
        <v>150</v>
      </c>
      <c r="E921" s="204" t="s">
        <v>890</v>
      </c>
      <c r="F921" s="205" t="s">
        <v>891</v>
      </c>
      <c r="G921" s="206" t="s">
        <v>232</v>
      </c>
      <c r="H921" s="207">
        <v>1062.441</v>
      </c>
      <c r="I921" s="208"/>
      <c r="J921" s="209">
        <f>ROUND(I921*H921,2)</f>
        <v>0</v>
      </c>
      <c r="K921" s="205" t="s">
        <v>160</v>
      </c>
      <c r="L921" s="46"/>
      <c r="M921" s="210" t="s">
        <v>19</v>
      </c>
      <c r="N921" s="211" t="s">
        <v>44</v>
      </c>
      <c r="O921" s="86"/>
      <c r="P921" s="212">
        <f>O921*H921</f>
        <v>0</v>
      </c>
      <c r="Q921" s="212">
        <v>0</v>
      </c>
      <c r="R921" s="212">
        <f>Q921*H921</f>
        <v>0</v>
      </c>
      <c r="S921" s="212">
        <v>0</v>
      </c>
      <c r="T921" s="213">
        <f>S921*H921</f>
        <v>0</v>
      </c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R921" s="214" t="s">
        <v>154</v>
      </c>
      <c r="AT921" s="214" t="s">
        <v>150</v>
      </c>
      <c r="AU921" s="214" t="s">
        <v>83</v>
      </c>
      <c r="AY921" s="19" t="s">
        <v>148</v>
      </c>
      <c r="BE921" s="215">
        <f>IF(N921="základní",J921,0)</f>
        <v>0</v>
      </c>
      <c r="BF921" s="215">
        <f>IF(N921="snížená",J921,0)</f>
        <v>0</v>
      </c>
      <c r="BG921" s="215">
        <f>IF(N921="zákl. přenesená",J921,0)</f>
        <v>0</v>
      </c>
      <c r="BH921" s="215">
        <f>IF(N921="sníž. přenesená",J921,0)</f>
        <v>0</v>
      </c>
      <c r="BI921" s="215">
        <f>IF(N921="nulová",J921,0)</f>
        <v>0</v>
      </c>
      <c r="BJ921" s="19" t="s">
        <v>81</v>
      </c>
      <c r="BK921" s="215">
        <f>ROUND(I921*H921,2)</f>
        <v>0</v>
      </c>
      <c r="BL921" s="19" t="s">
        <v>154</v>
      </c>
      <c r="BM921" s="214" t="s">
        <v>1179</v>
      </c>
    </row>
    <row r="922" spans="1:47" s="2" customFormat="1" ht="12">
      <c r="A922" s="40"/>
      <c r="B922" s="41"/>
      <c r="C922" s="42"/>
      <c r="D922" s="216" t="s">
        <v>156</v>
      </c>
      <c r="E922" s="42"/>
      <c r="F922" s="217" t="s">
        <v>893</v>
      </c>
      <c r="G922" s="42"/>
      <c r="H922" s="42"/>
      <c r="I922" s="218"/>
      <c r="J922" s="42"/>
      <c r="K922" s="42"/>
      <c r="L922" s="46"/>
      <c r="M922" s="219"/>
      <c r="N922" s="220"/>
      <c r="O922" s="86"/>
      <c r="P922" s="86"/>
      <c r="Q922" s="86"/>
      <c r="R922" s="86"/>
      <c r="S922" s="86"/>
      <c r="T922" s="87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T922" s="19" t="s">
        <v>156</v>
      </c>
      <c r="AU922" s="19" t="s">
        <v>83</v>
      </c>
    </row>
    <row r="923" spans="1:51" s="14" customFormat="1" ht="12">
      <c r="A923" s="14"/>
      <c r="B923" s="231"/>
      <c r="C923" s="232"/>
      <c r="D923" s="216" t="s">
        <v>163</v>
      </c>
      <c r="E923" s="232"/>
      <c r="F923" s="234" t="s">
        <v>1180</v>
      </c>
      <c r="G923" s="232"/>
      <c r="H923" s="235">
        <v>1062.441</v>
      </c>
      <c r="I923" s="236"/>
      <c r="J923" s="232"/>
      <c r="K923" s="232"/>
      <c r="L923" s="237"/>
      <c r="M923" s="238"/>
      <c r="N923" s="239"/>
      <c r="O923" s="239"/>
      <c r="P923" s="239"/>
      <c r="Q923" s="239"/>
      <c r="R923" s="239"/>
      <c r="S923" s="239"/>
      <c r="T923" s="240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1" t="s">
        <v>163</v>
      </c>
      <c r="AU923" s="241" t="s">
        <v>83</v>
      </c>
      <c r="AV923" s="14" t="s">
        <v>83</v>
      </c>
      <c r="AW923" s="14" t="s">
        <v>4</v>
      </c>
      <c r="AX923" s="14" t="s">
        <v>81</v>
      </c>
      <c r="AY923" s="241" t="s">
        <v>148</v>
      </c>
    </row>
    <row r="924" spans="1:65" s="2" customFormat="1" ht="24.15" customHeight="1">
      <c r="A924" s="40"/>
      <c r="B924" s="41"/>
      <c r="C924" s="203" t="s">
        <v>1181</v>
      </c>
      <c r="D924" s="203" t="s">
        <v>150</v>
      </c>
      <c r="E924" s="204" t="s">
        <v>1182</v>
      </c>
      <c r="F924" s="205" t="s">
        <v>1183</v>
      </c>
      <c r="G924" s="206" t="s">
        <v>232</v>
      </c>
      <c r="H924" s="207">
        <v>86.872</v>
      </c>
      <c r="I924" s="208"/>
      <c r="J924" s="209">
        <f>ROUND(I924*H924,2)</f>
        <v>0</v>
      </c>
      <c r="K924" s="205" t="s">
        <v>160</v>
      </c>
      <c r="L924" s="46"/>
      <c r="M924" s="210" t="s">
        <v>19</v>
      </c>
      <c r="N924" s="211" t="s">
        <v>44</v>
      </c>
      <c r="O924" s="86"/>
      <c r="P924" s="212">
        <f>O924*H924</f>
        <v>0</v>
      </c>
      <c r="Q924" s="212">
        <v>0</v>
      </c>
      <c r="R924" s="212">
        <f>Q924*H924</f>
        <v>0</v>
      </c>
      <c r="S924" s="212">
        <v>0</v>
      </c>
      <c r="T924" s="213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14" t="s">
        <v>154</v>
      </c>
      <c r="AT924" s="214" t="s">
        <v>150</v>
      </c>
      <c r="AU924" s="214" t="s">
        <v>83</v>
      </c>
      <c r="AY924" s="19" t="s">
        <v>148</v>
      </c>
      <c r="BE924" s="215">
        <f>IF(N924="základní",J924,0)</f>
        <v>0</v>
      </c>
      <c r="BF924" s="215">
        <f>IF(N924="snížená",J924,0)</f>
        <v>0</v>
      </c>
      <c r="BG924" s="215">
        <f>IF(N924="zákl. přenesená",J924,0)</f>
        <v>0</v>
      </c>
      <c r="BH924" s="215">
        <f>IF(N924="sníž. přenesená",J924,0)</f>
        <v>0</v>
      </c>
      <c r="BI924" s="215">
        <f>IF(N924="nulová",J924,0)</f>
        <v>0</v>
      </c>
      <c r="BJ924" s="19" t="s">
        <v>81</v>
      </c>
      <c r="BK924" s="215">
        <f>ROUND(I924*H924,2)</f>
        <v>0</v>
      </c>
      <c r="BL924" s="19" t="s">
        <v>154</v>
      </c>
      <c r="BM924" s="214" t="s">
        <v>1184</v>
      </c>
    </row>
    <row r="925" spans="1:47" s="2" customFormat="1" ht="12">
      <c r="A925" s="40"/>
      <c r="B925" s="41"/>
      <c r="C925" s="42"/>
      <c r="D925" s="216" t="s">
        <v>156</v>
      </c>
      <c r="E925" s="42"/>
      <c r="F925" s="217" t="s">
        <v>1185</v>
      </c>
      <c r="G925" s="42"/>
      <c r="H925" s="42"/>
      <c r="I925" s="218"/>
      <c r="J925" s="42"/>
      <c r="K925" s="42"/>
      <c r="L925" s="46"/>
      <c r="M925" s="219"/>
      <c r="N925" s="220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156</v>
      </c>
      <c r="AU925" s="19" t="s">
        <v>83</v>
      </c>
    </row>
    <row r="926" spans="1:51" s="14" customFormat="1" ht="12">
      <c r="A926" s="14"/>
      <c r="B926" s="231"/>
      <c r="C926" s="232"/>
      <c r="D926" s="216" t="s">
        <v>163</v>
      </c>
      <c r="E926" s="233" t="s">
        <v>19</v>
      </c>
      <c r="F926" s="234" t="s">
        <v>1186</v>
      </c>
      <c r="G926" s="232"/>
      <c r="H926" s="235">
        <v>86.872</v>
      </c>
      <c r="I926" s="236"/>
      <c r="J926" s="232"/>
      <c r="K926" s="232"/>
      <c r="L926" s="237"/>
      <c r="M926" s="238"/>
      <c r="N926" s="239"/>
      <c r="O926" s="239"/>
      <c r="P926" s="239"/>
      <c r="Q926" s="239"/>
      <c r="R926" s="239"/>
      <c r="S926" s="239"/>
      <c r="T926" s="240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1" t="s">
        <v>163</v>
      </c>
      <c r="AU926" s="241" t="s">
        <v>83</v>
      </c>
      <c r="AV926" s="14" t="s">
        <v>83</v>
      </c>
      <c r="AW926" s="14" t="s">
        <v>34</v>
      </c>
      <c r="AX926" s="14" t="s">
        <v>81</v>
      </c>
      <c r="AY926" s="241" t="s">
        <v>148</v>
      </c>
    </row>
    <row r="927" spans="1:65" s="2" customFormat="1" ht="24.15" customHeight="1">
      <c r="A927" s="40"/>
      <c r="B927" s="41"/>
      <c r="C927" s="203" t="s">
        <v>1187</v>
      </c>
      <c r="D927" s="203" t="s">
        <v>150</v>
      </c>
      <c r="E927" s="204" t="s">
        <v>1188</v>
      </c>
      <c r="F927" s="205" t="s">
        <v>1189</v>
      </c>
      <c r="G927" s="206" t="s">
        <v>232</v>
      </c>
      <c r="H927" s="207">
        <v>31.177</v>
      </c>
      <c r="I927" s="208"/>
      <c r="J927" s="209">
        <f>ROUND(I927*H927,2)</f>
        <v>0</v>
      </c>
      <c r="K927" s="205" t="s">
        <v>160</v>
      </c>
      <c r="L927" s="46"/>
      <c r="M927" s="210" t="s">
        <v>19</v>
      </c>
      <c r="N927" s="211" t="s">
        <v>44</v>
      </c>
      <c r="O927" s="86"/>
      <c r="P927" s="212">
        <f>O927*H927</f>
        <v>0</v>
      </c>
      <c r="Q927" s="212">
        <v>0</v>
      </c>
      <c r="R927" s="212">
        <f>Q927*H927</f>
        <v>0</v>
      </c>
      <c r="S927" s="212">
        <v>0</v>
      </c>
      <c r="T927" s="213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14" t="s">
        <v>154</v>
      </c>
      <c r="AT927" s="214" t="s">
        <v>150</v>
      </c>
      <c r="AU927" s="214" t="s">
        <v>83</v>
      </c>
      <c r="AY927" s="19" t="s">
        <v>148</v>
      </c>
      <c r="BE927" s="215">
        <f>IF(N927="základní",J927,0)</f>
        <v>0</v>
      </c>
      <c r="BF927" s="215">
        <f>IF(N927="snížená",J927,0)</f>
        <v>0</v>
      </c>
      <c r="BG927" s="215">
        <f>IF(N927="zákl. přenesená",J927,0)</f>
        <v>0</v>
      </c>
      <c r="BH927" s="215">
        <f>IF(N927="sníž. přenesená",J927,0)</f>
        <v>0</v>
      </c>
      <c r="BI927" s="215">
        <f>IF(N927="nulová",J927,0)</f>
        <v>0</v>
      </c>
      <c r="BJ927" s="19" t="s">
        <v>81</v>
      </c>
      <c r="BK927" s="215">
        <f>ROUND(I927*H927,2)</f>
        <v>0</v>
      </c>
      <c r="BL927" s="19" t="s">
        <v>154</v>
      </c>
      <c r="BM927" s="214" t="s">
        <v>1190</v>
      </c>
    </row>
    <row r="928" spans="1:47" s="2" customFormat="1" ht="12">
      <c r="A928" s="40"/>
      <c r="B928" s="41"/>
      <c r="C928" s="42"/>
      <c r="D928" s="216" t="s">
        <v>156</v>
      </c>
      <c r="E928" s="42"/>
      <c r="F928" s="217" t="s">
        <v>1189</v>
      </c>
      <c r="G928" s="42"/>
      <c r="H928" s="42"/>
      <c r="I928" s="218"/>
      <c r="J928" s="42"/>
      <c r="K928" s="42"/>
      <c r="L928" s="46"/>
      <c r="M928" s="219"/>
      <c r="N928" s="220"/>
      <c r="O928" s="86"/>
      <c r="P928" s="86"/>
      <c r="Q928" s="86"/>
      <c r="R928" s="86"/>
      <c r="S928" s="86"/>
      <c r="T928" s="87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T928" s="19" t="s">
        <v>156</v>
      </c>
      <c r="AU928" s="19" t="s">
        <v>83</v>
      </c>
    </row>
    <row r="929" spans="1:63" s="12" customFormat="1" ht="25.9" customHeight="1">
      <c r="A929" s="12"/>
      <c r="B929" s="187"/>
      <c r="C929" s="188"/>
      <c r="D929" s="189" t="s">
        <v>72</v>
      </c>
      <c r="E929" s="190" t="s">
        <v>1191</v>
      </c>
      <c r="F929" s="190" t="s">
        <v>1192</v>
      </c>
      <c r="G929" s="188"/>
      <c r="H929" s="188"/>
      <c r="I929" s="191"/>
      <c r="J929" s="192">
        <f>BK929</f>
        <v>0</v>
      </c>
      <c r="K929" s="188"/>
      <c r="L929" s="193"/>
      <c r="M929" s="194"/>
      <c r="N929" s="195"/>
      <c r="O929" s="195"/>
      <c r="P929" s="196">
        <f>P930+P941+P990+P1040+P1066+P1174+P1180+P1204+P1216+P1244</f>
        <v>0</v>
      </c>
      <c r="Q929" s="195"/>
      <c r="R929" s="196">
        <f>R930+R941+R990+R1040+R1066+R1174+R1180+R1204+R1216+R1244</f>
        <v>25.392981460000005</v>
      </c>
      <c r="S929" s="195"/>
      <c r="T929" s="197">
        <f>T930+T941+T990+T1040+T1066+T1174+T1180+T1204+T1216+T1244</f>
        <v>10.372888</v>
      </c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R929" s="198" t="s">
        <v>83</v>
      </c>
      <c r="AT929" s="199" t="s">
        <v>72</v>
      </c>
      <c r="AU929" s="199" t="s">
        <v>73</v>
      </c>
      <c r="AY929" s="198" t="s">
        <v>148</v>
      </c>
      <c r="BK929" s="200">
        <f>BK930+BK941+BK990+BK1040+BK1066+BK1174+BK1180+BK1204+BK1216+BK1244</f>
        <v>0</v>
      </c>
    </row>
    <row r="930" spans="1:63" s="12" customFormat="1" ht="22.8" customHeight="1">
      <c r="A930" s="12"/>
      <c r="B930" s="187"/>
      <c r="C930" s="188"/>
      <c r="D930" s="189" t="s">
        <v>72</v>
      </c>
      <c r="E930" s="201" t="s">
        <v>1193</v>
      </c>
      <c r="F930" s="201" t="s">
        <v>1194</v>
      </c>
      <c r="G930" s="188"/>
      <c r="H930" s="188"/>
      <c r="I930" s="191"/>
      <c r="J930" s="202">
        <f>BK930</f>
        <v>0</v>
      </c>
      <c r="K930" s="188"/>
      <c r="L930" s="193"/>
      <c r="M930" s="194"/>
      <c r="N930" s="195"/>
      <c r="O930" s="195"/>
      <c r="P930" s="196">
        <f>SUM(P931:P940)</f>
        <v>0</v>
      </c>
      <c r="Q930" s="195"/>
      <c r="R930" s="196">
        <f>SUM(R931:R940)</f>
        <v>0.20192000000000002</v>
      </c>
      <c r="S930" s="195"/>
      <c r="T930" s="197">
        <f>SUM(T931:T940)</f>
        <v>0</v>
      </c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R930" s="198" t="s">
        <v>83</v>
      </c>
      <c r="AT930" s="199" t="s">
        <v>72</v>
      </c>
      <c r="AU930" s="199" t="s">
        <v>81</v>
      </c>
      <c r="AY930" s="198" t="s">
        <v>148</v>
      </c>
      <c r="BK930" s="200">
        <f>SUM(BK931:BK940)</f>
        <v>0</v>
      </c>
    </row>
    <row r="931" spans="1:65" s="2" customFormat="1" ht="16.5" customHeight="1">
      <c r="A931" s="40"/>
      <c r="B931" s="41"/>
      <c r="C931" s="203" t="s">
        <v>1195</v>
      </c>
      <c r="D931" s="203" t="s">
        <v>150</v>
      </c>
      <c r="E931" s="204" t="s">
        <v>1196</v>
      </c>
      <c r="F931" s="205" t="s">
        <v>1197</v>
      </c>
      <c r="G931" s="206" t="s">
        <v>239</v>
      </c>
      <c r="H931" s="207">
        <v>241</v>
      </c>
      <c r="I931" s="208"/>
      <c r="J931" s="209">
        <f>ROUND(I931*H931,2)</f>
        <v>0</v>
      </c>
      <c r="K931" s="205" t="s">
        <v>160</v>
      </c>
      <c r="L931" s="46"/>
      <c r="M931" s="210" t="s">
        <v>19</v>
      </c>
      <c r="N931" s="211" t="s">
        <v>44</v>
      </c>
      <c r="O931" s="86"/>
      <c r="P931" s="212">
        <f>O931*H931</f>
        <v>0</v>
      </c>
      <c r="Q931" s="212">
        <v>4E-05</v>
      </c>
      <c r="R931" s="212">
        <f>Q931*H931</f>
        <v>0.009640000000000001</v>
      </c>
      <c r="S931" s="212">
        <v>0</v>
      </c>
      <c r="T931" s="213">
        <f>S931*H931</f>
        <v>0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14" t="s">
        <v>260</v>
      </c>
      <c r="AT931" s="214" t="s">
        <v>150</v>
      </c>
      <c r="AU931" s="214" t="s">
        <v>83</v>
      </c>
      <c r="AY931" s="19" t="s">
        <v>148</v>
      </c>
      <c r="BE931" s="215">
        <f>IF(N931="základní",J931,0)</f>
        <v>0</v>
      </c>
      <c r="BF931" s="215">
        <f>IF(N931="snížená",J931,0)</f>
        <v>0</v>
      </c>
      <c r="BG931" s="215">
        <f>IF(N931="zákl. přenesená",J931,0)</f>
        <v>0</v>
      </c>
      <c r="BH931" s="215">
        <f>IF(N931="sníž. přenesená",J931,0)</f>
        <v>0</v>
      </c>
      <c r="BI931" s="215">
        <f>IF(N931="nulová",J931,0)</f>
        <v>0</v>
      </c>
      <c r="BJ931" s="19" t="s">
        <v>81</v>
      </c>
      <c r="BK931" s="215">
        <f>ROUND(I931*H931,2)</f>
        <v>0</v>
      </c>
      <c r="BL931" s="19" t="s">
        <v>260</v>
      </c>
      <c r="BM931" s="214" t="s">
        <v>1198</v>
      </c>
    </row>
    <row r="932" spans="1:47" s="2" customFormat="1" ht="12">
      <c r="A932" s="40"/>
      <c r="B932" s="41"/>
      <c r="C932" s="42"/>
      <c r="D932" s="216" t="s">
        <v>156</v>
      </c>
      <c r="E932" s="42"/>
      <c r="F932" s="217" t="s">
        <v>1199</v>
      </c>
      <c r="G932" s="42"/>
      <c r="H932" s="42"/>
      <c r="I932" s="218"/>
      <c r="J932" s="42"/>
      <c r="K932" s="42"/>
      <c r="L932" s="46"/>
      <c r="M932" s="219"/>
      <c r="N932" s="220"/>
      <c r="O932" s="86"/>
      <c r="P932" s="86"/>
      <c r="Q932" s="86"/>
      <c r="R932" s="86"/>
      <c r="S932" s="86"/>
      <c r="T932" s="87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9" t="s">
        <v>156</v>
      </c>
      <c r="AU932" s="19" t="s">
        <v>83</v>
      </c>
    </row>
    <row r="933" spans="1:51" s="14" customFormat="1" ht="12">
      <c r="A933" s="14"/>
      <c r="B933" s="231"/>
      <c r="C933" s="232"/>
      <c r="D933" s="216" t="s">
        <v>163</v>
      </c>
      <c r="E933" s="233" t="s">
        <v>19</v>
      </c>
      <c r="F933" s="234" t="s">
        <v>345</v>
      </c>
      <c r="G933" s="232"/>
      <c r="H933" s="235">
        <v>241</v>
      </c>
      <c r="I933" s="236"/>
      <c r="J933" s="232"/>
      <c r="K933" s="232"/>
      <c r="L933" s="237"/>
      <c r="M933" s="238"/>
      <c r="N933" s="239"/>
      <c r="O933" s="239"/>
      <c r="P933" s="239"/>
      <c r="Q933" s="239"/>
      <c r="R933" s="239"/>
      <c r="S933" s="239"/>
      <c r="T933" s="240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1" t="s">
        <v>163</v>
      </c>
      <c r="AU933" s="241" t="s">
        <v>83</v>
      </c>
      <c r="AV933" s="14" t="s">
        <v>83</v>
      </c>
      <c r="AW933" s="14" t="s">
        <v>34</v>
      </c>
      <c r="AX933" s="14" t="s">
        <v>81</v>
      </c>
      <c r="AY933" s="241" t="s">
        <v>148</v>
      </c>
    </row>
    <row r="934" spans="1:65" s="2" customFormat="1" ht="16.5" customHeight="1">
      <c r="A934" s="40"/>
      <c r="B934" s="41"/>
      <c r="C934" s="264" t="s">
        <v>1200</v>
      </c>
      <c r="D934" s="264" t="s">
        <v>243</v>
      </c>
      <c r="E934" s="265" t="s">
        <v>1201</v>
      </c>
      <c r="F934" s="266" t="s">
        <v>1202</v>
      </c>
      <c r="G934" s="267" t="s">
        <v>239</v>
      </c>
      <c r="H934" s="268">
        <v>289.2</v>
      </c>
      <c r="I934" s="269"/>
      <c r="J934" s="270">
        <f>ROUND(I934*H934,2)</f>
        <v>0</v>
      </c>
      <c r="K934" s="266" t="s">
        <v>19</v>
      </c>
      <c r="L934" s="271"/>
      <c r="M934" s="272" t="s">
        <v>19</v>
      </c>
      <c r="N934" s="273" t="s">
        <v>44</v>
      </c>
      <c r="O934" s="86"/>
      <c r="P934" s="212">
        <f>O934*H934</f>
        <v>0</v>
      </c>
      <c r="Q934" s="212">
        <v>0.0005</v>
      </c>
      <c r="R934" s="212">
        <f>Q934*H934</f>
        <v>0.1446</v>
      </c>
      <c r="S934" s="212">
        <v>0</v>
      </c>
      <c r="T934" s="213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14" t="s">
        <v>375</v>
      </c>
      <c r="AT934" s="214" t="s">
        <v>243</v>
      </c>
      <c r="AU934" s="214" t="s">
        <v>83</v>
      </c>
      <c r="AY934" s="19" t="s">
        <v>148</v>
      </c>
      <c r="BE934" s="215">
        <f>IF(N934="základní",J934,0)</f>
        <v>0</v>
      </c>
      <c r="BF934" s="215">
        <f>IF(N934="snížená",J934,0)</f>
        <v>0</v>
      </c>
      <c r="BG934" s="215">
        <f>IF(N934="zákl. přenesená",J934,0)</f>
        <v>0</v>
      </c>
      <c r="BH934" s="215">
        <f>IF(N934="sníž. přenesená",J934,0)</f>
        <v>0</v>
      </c>
      <c r="BI934" s="215">
        <f>IF(N934="nulová",J934,0)</f>
        <v>0</v>
      </c>
      <c r="BJ934" s="19" t="s">
        <v>81</v>
      </c>
      <c r="BK934" s="215">
        <f>ROUND(I934*H934,2)</f>
        <v>0</v>
      </c>
      <c r="BL934" s="19" t="s">
        <v>260</v>
      </c>
      <c r="BM934" s="214" t="s">
        <v>1203</v>
      </c>
    </row>
    <row r="935" spans="1:47" s="2" customFormat="1" ht="12">
      <c r="A935" s="40"/>
      <c r="B935" s="41"/>
      <c r="C935" s="42"/>
      <c r="D935" s="216" t="s">
        <v>156</v>
      </c>
      <c r="E935" s="42"/>
      <c r="F935" s="217" t="s">
        <v>1202</v>
      </c>
      <c r="G935" s="42"/>
      <c r="H935" s="42"/>
      <c r="I935" s="218"/>
      <c r="J935" s="42"/>
      <c r="K935" s="42"/>
      <c r="L935" s="46"/>
      <c r="M935" s="219"/>
      <c r="N935" s="220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156</v>
      </c>
      <c r="AU935" s="19" t="s">
        <v>83</v>
      </c>
    </row>
    <row r="936" spans="1:51" s="14" customFormat="1" ht="12">
      <c r="A936" s="14"/>
      <c r="B936" s="231"/>
      <c r="C936" s="232"/>
      <c r="D936" s="216" t="s">
        <v>163</v>
      </c>
      <c r="E936" s="233" t="s">
        <v>19</v>
      </c>
      <c r="F936" s="234" t="s">
        <v>1204</v>
      </c>
      <c r="G936" s="232"/>
      <c r="H936" s="235">
        <v>289.2</v>
      </c>
      <c r="I936" s="236"/>
      <c r="J936" s="232"/>
      <c r="K936" s="232"/>
      <c r="L936" s="237"/>
      <c r="M936" s="238"/>
      <c r="N936" s="239"/>
      <c r="O936" s="239"/>
      <c r="P936" s="239"/>
      <c r="Q936" s="239"/>
      <c r="R936" s="239"/>
      <c r="S936" s="239"/>
      <c r="T936" s="240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1" t="s">
        <v>163</v>
      </c>
      <c r="AU936" s="241" t="s">
        <v>83</v>
      </c>
      <c r="AV936" s="14" t="s">
        <v>83</v>
      </c>
      <c r="AW936" s="14" t="s">
        <v>34</v>
      </c>
      <c r="AX936" s="14" t="s">
        <v>81</v>
      </c>
      <c r="AY936" s="241" t="s">
        <v>148</v>
      </c>
    </row>
    <row r="937" spans="1:65" s="2" customFormat="1" ht="16.5" customHeight="1">
      <c r="A937" s="40"/>
      <c r="B937" s="41"/>
      <c r="C937" s="203" t="s">
        <v>1205</v>
      </c>
      <c r="D937" s="203" t="s">
        <v>150</v>
      </c>
      <c r="E937" s="204" t="s">
        <v>1206</v>
      </c>
      <c r="F937" s="205" t="s">
        <v>1207</v>
      </c>
      <c r="G937" s="206" t="s">
        <v>586</v>
      </c>
      <c r="H937" s="207">
        <v>298</v>
      </c>
      <c r="I937" s="208"/>
      <c r="J937" s="209">
        <f>ROUND(I937*H937,2)</f>
        <v>0</v>
      </c>
      <c r="K937" s="205" t="s">
        <v>160</v>
      </c>
      <c r="L937" s="46"/>
      <c r="M937" s="210" t="s">
        <v>19</v>
      </c>
      <c r="N937" s="211" t="s">
        <v>44</v>
      </c>
      <c r="O937" s="86"/>
      <c r="P937" s="212">
        <f>O937*H937</f>
        <v>0</v>
      </c>
      <c r="Q937" s="212">
        <v>0.00016</v>
      </c>
      <c r="R937" s="212">
        <f>Q937*H937</f>
        <v>0.04768000000000001</v>
      </c>
      <c r="S937" s="212">
        <v>0</v>
      </c>
      <c r="T937" s="213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14" t="s">
        <v>260</v>
      </c>
      <c r="AT937" s="214" t="s">
        <v>150</v>
      </c>
      <c r="AU937" s="214" t="s">
        <v>83</v>
      </c>
      <c r="AY937" s="19" t="s">
        <v>148</v>
      </c>
      <c r="BE937" s="215">
        <f>IF(N937="základní",J937,0)</f>
        <v>0</v>
      </c>
      <c r="BF937" s="215">
        <f>IF(N937="snížená",J937,0)</f>
        <v>0</v>
      </c>
      <c r="BG937" s="215">
        <f>IF(N937="zákl. přenesená",J937,0)</f>
        <v>0</v>
      </c>
      <c r="BH937" s="215">
        <f>IF(N937="sníž. přenesená",J937,0)</f>
        <v>0</v>
      </c>
      <c r="BI937" s="215">
        <f>IF(N937="nulová",J937,0)</f>
        <v>0</v>
      </c>
      <c r="BJ937" s="19" t="s">
        <v>81</v>
      </c>
      <c r="BK937" s="215">
        <f>ROUND(I937*H937,2)</f>
        <v>0</v>
      </c>
      <c r="BL937" s="19" t="s">
        <v>260</v>
      </c>
      <c r="BM937" s="214" t="s">
        <v>1208</v>
      </c>
    </row>
    <row r="938" spans="1:47" s="2" customFormat="1" ht="12">
      <c r="A938" s="40"/>
      <c r="B938" s="41"/>
      <c r="C938" s="42"/>
      <c r="D938" s="216" t="s">
        <v>156</v>
      </c>
      <c r="E938" s="42"/>
      <c r="F938" s="217" t="s">
        <v>1209</v>
      </c>
      <c r="G938" s="42"/>
      <c r="H938" s="42"/>
      <c r="I938" s="218"/>
      <c r="J938" s="42"/>
      <c r="K938" s="42"/>
      <c r="L938" s="46"/>
      <c r="M938" s="219"/>
      <c r="N938" s="220"/>
      <c r="O938" s="86"/>
      <c r="P938" s="86"/>
      <c r="Q938" s="86"/>
      <c r="R938" s="86"/>
      <c r="S938" s="86"/>
      <c r="T938" s="87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T938" s="19" t="s">
        <v>156</v>
      </c>
      <c r="AU938" s="19" t="s">
        <v>83</v>
      </c>
    </row>
    <row r="939" spans="1:65" s="2" customFormat="1" ht="16.5" customHeight="1">
      <c r="A939" s="40"/>
      <c r="B939" s="41"/>
      <c r="C939" s="203" t="s">
        <v>1210</v>
      </c>
      <c r="D939" s="203" t="s">
        <v>150</v>
      </c>
      <c r="E939" s="204" t="s">
        <v>1211</v>
      </c>
      <c r="F939" s="205" t="s">
        <v>1212</v>
      </c>
      <c r="G939" s="206" t="s">
        <v>232</v>
      </c>
      <c r="H939" s="207">
        <v>0.202</v>
      </c>
      <c r="I939" s="208"/>
      <c r="J939" s="209">
        <f>ROUND(I939*H939,2)</f>
        <v>0</v>
      </c>
      <c r="K939" s="205" t="s">
        <v>160</v>
      </c>
      <c r="L939" s="46"/>
      <c r="M939" s="210" t="s">
        <v>19</v>
      </c>
      <c r="N939" s="211" t="s">
        <v>44</v>
      </c>
      <c r="O939" s="86"/>
      <c r="P939" s="212">
        <f>O939*H939</f>
        <v>0</v>
      </c>
      <c r="Q939" s="212">
        <v>0</v>
      </c>
      <c r="R939" s="212">
        <f>Q939*H939</f>
        <v>0</v>
      </c>
      <c r="S939" s="212">
        <v>0</v>
      </c>
      <c r="T939" s="213">
        <f>S939*H939</f>
        <v>0</v>
      </c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R939" s="214" t="s">
        <v>260</v>
      </c>
      <c r="AT939" s="214" t="s">
        <v>150</v>
      </c>
      <c r="AU939" s="214" t="s">
        <v>83</v>
      </c>
      <c r="AY939" s="19" t="s">
        <v>148</v>
      </c>
      <c r="BE939" s="215">
        <f>IF(N939="základní",J939,0)</f>
        <v>0</v>
      </c>
      <c r="BF939" s="215">
        <f>IF(N939="snížená",J939,0)</f>
        <v>0</v>
      </c>
      <c r="BG939" s="215">
        <f>IF(N939="zákl. přenesená",J939,0)</f>
        <v>0</v>
      </c>
      <c r="BH939" s="215">
        <f>IF(N939="sníž. přenesená",J939,0)</f>
        <v>0</v>
      </c>
      <c r="BI939" s="215">
        <f>IF(N939="nulová",J939,0)</f>
        <v>0</v>
      </c>
      <c r="BJ939" s="19" t="s">
        <v>81</v>
      </c>
      <c r="BK939" s="215">
        <f>ROUND(I939*H939,2)</f>
        <v>0</v>
      </c>
      <c r="BL939" s="19" t="s">
        <v>260</v>
      </c>
      <c r="BM939" s="214" t="s">
        <v>1213</v>
      </c>
    </row>
    <row r="940" spans="1:47" s="2" customFormat="1" ht="12">
      <c r="A940" s="40"/>
      <c r="B940" s="41"/>
      <c r="C940" s="42"/>
      <c r="D940" s="216" t="s">
        <v>156</v>
      </c>
      <c r="E940" s="42"/>
      <c r="F940" s="217" t="s">
        <v>1214</v>
      </c>
      <c r="G940" s="42"/>
      <c r="H940" s="42"/>
      <c r="I940" s="218"/>
      <c r="J940" s="42"/>
      <c r="K940" s="42"/>
      <c r="L940" s="46"/>
      <c r="M940" s="219"/>
      <c r="N940" s="220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156</v>
      </c>
      <c r="AU940" s="19" t="s">
        <v>83</v>
      </c>
    </row>
    <row r="941" spans="1:63" s="12" customFormat="1" ht="22.8" customHeight="1">
      <c r="A941" s="12"/>
      <c r="B941" s="187"/>
      <c r="C941" s="188"/>
      <c r="D941" s="189" t="s">
        <v>72</v>
      </c>
      <c r="E941" s="201" t="s">
        <v>1215</v>
      </c>
      <c r="F941" s="201" t="s">
        <v>1216</v>
      </c>
      <c r="G941" s="188"/>
      <c r="H941" s="188"/>
      <c r="I941" s="191"/>
      <c r="J941" s="202">
        <f>BK941</f>
        <v>0</v>
      </c>
      <c r="K941" s="188"/>
      <c r="L941" s="193"/>
      <c r="M941" s="194"/>
      <c r="N941" s="195"/>
      <c r="O941" s="195"/>
      <c r="P941" s="196">
        <f>SUM(P942:P989)</f>
        <v>0</v>
      </c>
      <c r="Q941" s="195"/>
      <c r="R941" s="196">
        <f>SUM(R942:R989)</f>
        <v>5.9702348800000005</v>
      </c>
      <c r="S941" s="195"/>
      <c r="T941" s="197">
        <f>SUM(T942:T989)</f>
        <v>2.706888</v>
      </c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R941" s="198" t="s">
        <v>83</v>
      </c>
      <c r="AT941" s="199" t="s">
        <v>72</v>
      </c>
      <c r="AU941" s="199" t="s">
        <v>81</v>
      </c>
      <c r="AY941" s="198" t="s">
        <v>148</v>
      </c>
      <c r="BK941" s="200">
        <f>SUM(BK942:BK989)</f>
        <v>0</v>
      </c>
    </row>
    <row r="942" spans="1:65" s="2" customFormat="1" ht="16.5" customHeight="1">
      <c r="A942" s="40"/>
      <c r="B942" s="41"/>
      <c r="C942" s="203" t="s">
        <v>1217</v>
      </c>
      <c r="D942" s="203" t="s">
        <v>150</v>
      </c>
      <c r="E942" s="204" t="s">
        <v>1218</v>
      </c>
      <c r="F942" s="205" t="s">
        <v>1219</v>
      </c>
      <c r="G942" s="206" t="s">
        <v>239</v>
      </c>
      <c r="H942" s="207">
        <v>1353.444</v>
      </c>
      <c r="I942" s="208"/>
      <c r="J942" s="209">
        <f>ROUND(I942*H942,2)</f>
        <v>0</v>
      </c>
      <c r="K942" s="205" t="s">
        <v>160</v>
      </c>
      <c r="L942" s="46"/>
      <c r="M942" s="210" t="s">
        <v>19</v>
      </c>
      <c r="N942" s="211" t="s">
        <v>44</v>
      </c>
      <c r="O942" s="86"/>
      <c r="P942" s="212">
        <f>O942*H942</f>
        <v>0</v>
      </c>
      <c r="Q942" s="212">
        <v>0</v>
      </c>
      <c r="R942" s="212">
        <f>Q942*H942</f>
        <v>0</v>
      </c>
      <c r="S942" s="212">
        <v>0.002</v>
      </c>
      <c r="T942" s="213">
        <f>S942*H942</f>
        <v>2.706888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14" t="s">
        <v>260</v>
      </c>
      <c r="AT942" s="214" t="s">
        <v>150</v>
      </c>
      <c r="AU942" s="214" t="s">
        <v>83</v>
      </c>
      <c r="AY942" s="19" t="s">
        <v>148</v>
      </c>
      <c r="BE942" s="215">
        <f>IF(N942="základní",J942,0)</f>
        <v>0</v>
      </c>
      <c r="BF942" s="215">
        <f>IF(N942="snížená",J942,0)</f>
        <v>0</v>
      </c>
      <c r="BG942" s="215">
        <f>IF(N942="zákl. přenesená",J942,0)</f>
        <v>0</v>
      </c>
      <c r="BH942" s="215">
        <f>IF(N942="sníž. přenesená",J942,0)</f>
        <v>0</v>
      </c>
      <c r="BI942" s="215">
        <f>IF(N942="nulová",J942,0)</f>
        <v>0</v>
      </c>
      <c r="BJ942" s="19" t="s">
        <v>81</v>
      </c>
      <c r="BK942" s="215">
        <f>ROUND(I942*H942,2)</f>
        <v>0</v>
      </c>
      <c r="BL942" s="19" t="s">
        <v>260</v>
      </c>
      <c r="BM942" s="214" t="s">
        <v>1220</v>
      </c>
    </row>
    <row r="943" spans="1:47" s="2" customFormat="1" ht="12">
      <c r="A943" s="40"/>
      <c r="B943" s="41"/>
      <c r="C943" s="42"/>
      <c r="D943" s="216" t="s">
        <v>156</v>
      </c>
      <c r="E943" s="42"/>
      <c r="F943" s="217" t="s">
        <v>1219</v>
      </c>
      <c r="G943" s="42"/>
      <c r="H943" s="42"/>
      <c r="I943" s="218"/>
      <c r="J943" s="42"/>
      <c r="K943" s="42"/>
      <c r="L943" s="46"/>
      <c r="M943" s="219"/>
      <c r="N943" s="220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156</v>
      </c>
      <c r="AU943" s="19" t="s">
        <v>83</v>
      </c>
    </row>
    <row r="944" spans="1:51" s="14" customFormat="1" ht="12">
      <c r="A944" s="14"/>
      <c r="B944" s="231"/>
      <c r="C944" s="232"/>
      <c r="D944" s="216" t="s">
        <v>163</v>
      </c>
      <c r="E944" s="233" t="s">
        <v>19</v>
      </c>
      <c r="F944" s="234" t="s">
        <v>1221</v>
      </c>
      <c r="G944" s="232"/>
      <c r="H944" s="235">
        <v>278.272</v>
      </c>
      <c r="I944" s="236"/>
      <c r="J944" s="232"/>
      <c r="K944" s="232"/>
      <c r="L944" s="237"/>
      <c r="M944" s="238"/>
      <c r="N944" s="239"/>
      <c r="O944" s="239"/>
      <c r="P944" s="239"/>
      <c r="Q944" s="239"/>
      <c r="R944" s="239"/>
      <c r="S944" s="239"/>
      <c r="T944" s="240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41" t="s">
        <v>163</v>
      </c>
      <c r="AU944" s="241" t="s">
        <v>83</v>
      </c>
      <c r="AV944" s="14" t="s">
        <v>83</v>
      </c>
      <c r="AW944" s="14" t="s">
        <v>34</v>
      </c>
      <c r="AX944" s="14" t="s">
        <v>73</v>
      </c>
      <c r="AY944" s="241" t="s">
        <v>148</v>
      </c>
    </row>
    <row r="945" spans="1:51" s="14" customFormat="1" ht="12">
      <c r="A945" s="14"/>
      <c r="B945" s="231"/>
      <c r="C945" s="232"/>
      <c r="D945" s="216" t="s">
        <v>163</v>
      </c>
      <c r="E945" s="233" t="s">
        <v>19</v>
      </c>
      <c r="F945" s="234" t="s">
        <v>1222</v>
      </c>
      <c r="G945" s="232"/>
      <c r="H945" s="235">
        <v>945.152</v>
      </c>
      <c r="I945" s="236"/>
      <c r="J945" s="232"/>
      <c r="K945" s="232"/>
      <c r="L945" s="237"/>
      <c r="M945" s="238"/>
      <c r="N945" s="239"/>
      <c r="O945" s="239"/>
      <c r="P945" s="239"/>
      <c r="Q945" s="239"/>
      <c r="R945" s="239"/>
      <c r="S945" s="239"/>
      <c r="T945" s="240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41" t="s">
        <v>163</v>
      </c>
      <c r="AU945" s="241" t="s">
        <v>83</v>
      </c>
      <c r="AV945" s="14" t="s">
        <v>83</v>
      </c>
      <c r="AW945" s="14" t="s">
        <v>34</v>
      </c>
      <c r="AX945" s="14" t="s">
        <v>73</v>
      </c>
      <c r="AY945" s="241" t="s">
        <v>148</v>
      </c>
    </row>
    <row r="946" spans="1:51" s="14" customFormat="1" ht="12">
      <c r="A946" s="14"/>
      <c r="B946" s="231"/>
      <c r="C946" s="232"/>
      <c r="D946" s="216" t="s">
        <v>163</v>
      </c>
      <c r="E946" s="233" t="s">
        <v>19</v>
      </c>
      <c r="F946" s="234" t="s">
        <v>1223</v>
      </c>
      <c r="G946" s="232"/>
      <c r="H946" s="235">
        <v>130.02</v>
      </c>
      <c r="I946" s="236"/>
      <c r="J946" s="232"/>
      <c r="K946" s="232"/>
      <c r="L946" s="237"/>
      <c r="M946" s="238"/>
      <c r="N946" s="239"/>
      <c r="O946" s="239"/>
      <c r="P946" s="239"/>
      <c r="Q946" s="239"/>
      <c r="R946" s="239"/>
      <c r="S946" s="239"/>
      <c r="T946" s="240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41" t="s">
        <v>163</v>
      </c>
      <c r="AU946" s="241" t="s">
        <v>83</v>
      </c>
      <c r="AV946" s="14" t="s">
        <v>83</v>
      </c>
      <c r="AW946" s="14" t="s">
        <v>34</v>
      </c>
      <c r="AX946" s="14" t="s">
        <v>73</v>
      </c>
      <c r="AY946" s="241" t="s">
        <v>148</v>
      </c>
    </row>
    <row r="947" spans="1:51" s="16" customFormat="1" ht="12">
      <c r="A947" s="16"/>
      <c r="B947" s="253"/>
      <c r="C947" s="254"/>
      <c r="D947" s="216" t="s">
        <v>163</v>
      </c>
      <c r="E947" s="255" t="s">
        <v>19</v>
      </c>
      <c r="F947" s="256" t="s">
        <v>174</v>
      </c>
      <c r="G947" s="254"/>
      <c r="H947" s="257">
        <v>1353.444</v>
      </c>
      <c r="I947" s="258"/>
      <c r="J947" s="254"/>
      <c r="K947" s="254"/>
      <c r="L947" s="259"/>
      <c r="M947" s="260"/>
      <c r="N947" s="261"/>
      <c r="O947" s="261"/>
      <c r="P947" s="261"/>
      <c r="Q947" s="261"/>
      <c r="R947" s="261"/>
      <c r="S947" s="261"/>
      <c r="T947" s="262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T947" s="263" t="s">
        <v>163</v>
      </c>
      <c r="AU947" s="263" t="s">
        <v>83</v>
      </c>
      <c r="AV947" s="16" t="s">
        <v>154</v>
      </c>
      <c r="AW947" s="16" t="s">
        <v>34</v>
      </c>
      <c r="AX947" s="16" t="s">
        <v>81</v>
      </c>
      <c r="AY947" s="263" t="s">
        <v>148</v>
      </c>
    </row>
    <row r="948" spans="1:65" s="2" customFormat="1" ht="16.5" customHeight="1">
      <c r="A948" s="40"/>
      <c r="B948" s="41"/>
      <c r="C948" s="203" t="s">
        <v>1224</v>
      </c>
      <c r="D948" s="203" t="s">
        <v>150</v>
      </c>
      <c r="E948" s="204" t="s">
        <v>1225</v>
      </c>
      <c r="F948" s="205" t="s">
        <v>1226</v>
      </c>
      <c r="G948" s="206" t="s">
        <v>239</v>
      </c>
      <c r="H948" s="207">
        <v>135.344</v>
      </c>
      <c r="I948" s="208"/>
      <c r="J948" s="209">
        <f>ROUND(I948*H948,2)</f>
        <v>0</v>
      </c>
      <c r="K948" s="205" t="s">
        <v>160</v>
      </c>
      <c r="L948" s="46"/>
      <c r="M948" s="210" t="s">
        <v>19</v>
      </c>
      <c r="N948" s="211" t="s">
        <v>44</v>
      </c>
      <c r="O948" s="86"/>
      <c r="P948" s="212">
        <f>O948*H948</f>
        <v>0</v>
      </c>
      <c r="Q948" s="212">
        <v>0</v>
      </c>
      <c r="R948" s="212">
        <f>Q948*H948</f>
        <v>0</v>
      </c>
      <c r="S948" s="212">
        <v>0</v>
      </c>
      <c r="T948" s="213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14" t="s">
        <v>260</v>
      </c>
      <c r="AT948" s="214" t="s">
        <v>150</v>
      </c>
      <c r="AU948" s="214" t="s">
        <v>83</v>
      </c>
      <c r="AY948" s="19" t="s">
        <v>148</v>
      </c>
      <c r="BE948" s="215">
        <f>IF(N948="základní",J948,0)</f>
        <v>0</v>
      </c>
      <c r="BF948" s="215">
        <f>IF(N948="snížená",J948,0)</f>
        <v>0</v>
      </c>
      <c r="BG948" s="215">
        <f>IF(N948="zákl. přenesená",J948,0)</f>
        <v>0</v>
      </c>
      <c r="BH948" s="215">
        <f>IF(N948="sníž. přenesená",J948,0)</f>
        <v>0</v>
      </c>
      <c r="BI948" s="215">
        <f>IF(N948="nulová",J948,0)</f>
        <v>0</v>
      </c>
      <c r="BJ948" s="19" t="s">
        <v>81</v>
      </c>
      <c r="BK948" s="215">
        <f>ROUND(I948*H948,2)</f>
        <v>0</v>
      </c>
      <c r="BL948" s="19" t="s">
        <v>260</v>
      </c>
      <c r="BM948" s="214" t="s">
        <v>1227</v>
      </c>
    </row>
    <row r="949" spans="1:47" s="2" customFormat="1" ht="12">
      <c r="A949" s="40"/>
      <c r="B949" s="41"/>
      <c r="C949" s="42"/>
      <c r="D949" s="216" t="s">
        <v>156</v>
      </c>
      <c r="E949" s="42"/>
      <c r="F949" s="217" t="s">
        <v>1228</v>
      </c>
      <c r="G949" s="42"/>
      <c r="H949" s="42"/>
      <c r="I949" s="218"/>
      <c r="J949" s="42"/>
      <c r="K949" s="42"/>
      <c r="L949" s="46"/>
      <c r="M949" s="219"/>
      <c r="N949" s="220"/>
      <c r="O949" s="86"/>
      <c r="P949" s="86"/>
      <c r="Q949" s="86"/>
      <c r="R949" s="86"/>
      <c r="S949" s="86"/>
      <c r="T949" s="87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T949" s="19" t="s">
        <v>156</v>
      </c>
      <c r="AU949" s="19" t="s">
        <v>83</v>
      </c>
    </row>
    <row r="950" spans="1:51" s="13" customFormat="1" ht="12">
      <c r="A950" s="13"/>
      <c r="B950" s="221"/>
      <c r="C950" s="222"/>
      <c r="D950" s="216" t="s">
        <v>163</v>
      </c>
      <c r="E950" s="223" t="s">
        <v>19</v>
      </c>
      <c r="F950" s="224" t="s">
        <v>1229</v>
      </c>
      <c r="G950" s="222"/>
      <c r="H950" s="223" t="s">
        <v>19</v>
      </c>
      <c r="I950" s="225"/>
      <c r="J950" s="222"/>
      <c r="K950" s="222"/>
      <c r="L950" s="226"/>
      <c r="M950" s="227"/>
      <c r="N950" s="228"/>
      <c r="O950" s="228"/>
      <c r="P950" s="228"/>
      <c r="Q950" s="228"/>
      <c r="R950" s="228"/>
      <c r="S950" s="228"/>
      <c r="T950" s="229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0" t="s">
        <v>163</v>
      </c>
      <c r="AU950" s="230" t="s">
        <v>83</v>
      </c>
      <c r="AV950" s="13" t="s">
        <v>81</v>
      </c>
      <c r="AW950" s="13" t="s">
        <v>34</v>
      </c>
      <c r="AX950" s="13" t="s">
        <v>73</v>
      </c>
      <c r="AY950" s="230" t="s">
        <v>148</v>
      </c>
    </row>
    <row r="951" spans="1:51" s="14" customFormat="1" ht="12">
      <c r="A951" s="14"/>
      <c r="B951" s="231"/>
      <c r="C951" s="232"/>
      <c r="D951" s="216" t="s">
        <v>163</v>
      </c>
      <c r="E951" s="233" t="s">
        <v>19</v>
      </c>
      <c r="F951" s="234" t="s">
        <v>1230</v>
      </c>
      <c r="G951" s="232"/>
      <c r="H951" s="235">
        <v>27.827</v>
      </c>
      <c r="I951" s="236"/>
      <c r="J951" s="232"/>
      <c r="K951" s="232"/>
      <c r="L951" s="237"/>
      <c r="M951" s="238"/>
      <c r="N951" s="239"/>
      <c r="O951" s="239"/>
      <c r="P951" s="239"/>
      <c r="Q951" s="239"/>
      <c r="R951" s="239"/>
      <c r="S951" s="239"/>
      <c r="T951" s="240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1" t="s">
        <v>163</v>
      </c>
      <c r="AU951" s="241" t="s">
        <v>83</v>
      </c>
      <c r="AV951" s="14" t="s">
        <v>83</v>
      </c>
      <c r="AW951" s="14" t="s">
        <v>34</v>
      </c>
      <c r="AX951" s="14" t="s">
        <v>73</v>
      </c>
      <c r="AY951" s="241" t="s">
        <v>148</v>
      </c>
    </row>
    <row r="952" spans="1:51" s="14" customFormat="1" ht="12">
      <c r="A952" s="14"/>
      <c r="B952" s="231"/>
      <c r="C952" s="232"/>
      <c r="D952" s="216" t="s">
        <v>163</v>
      </c>
      <c r="E952" s="233" t="s">
        <v>19</v>
      </c>
      <c r="F952" s="234" t="s">
        <v>1231</v>
      </c>
      <c r="G952" s="232"/>
      <c r="H952" s="235">
        <v>94.515</v>
      </c>
      <c r="I952" s="236"/>
      <c r="J952" s="232"/>
      <c r="K952" s="232"/>
      <c r="L952" s="237"/>
      <c r="M952" s="238"/>
      <c r="N952" s="239"/>
      <c r="O952" s="239"/>
      <c r="P952" s="239"/>
      <c r="Q952" s="239"/>
      <c r="R952" s="239"/>
      <c r="S952" s="239"/>
      <c r="T952" s="240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1" t="s">
        <v>163</v>
      </c>
      <c r="AU952" s="241" t="s">
        <v>83</v>
      </c>
      <c r="AV952" s="14" t="s">
        <v>83</v>
      </c>
      <c r="AW952" s="14" t="s">
        <v>34</v>
      </c>
      <c r="AX952" s="14" t="s">
        <v>73</v>
      </c>
      <c r="AY952" s="241" t="s">
        <v>148</v>
      </c>
    </row>
    <row r="953" spans="1:51" s="14" customFormat="1" ht="12">
      <c r="A953" s="14"/>
      <c r="B953" s="231"/>
      <c r="C953" s="232"/>
      <c r="D953" s="216" t="s">
        <v>163</v>
      </c>
      <c r="E953" s="233" t="s">
        <v>19</v>
      </c>
      <c r="F953" s="234" t="s">
        <v>1232</v>
      </c>
      <c r="G953" s="232"/>
      <c r="H953" s="235">
        <v>13.002</v>
      </c>
      <c r="I953" s="236"/>
      <c r="J953" s="232"/>
      <c r="K953" s="232"/>
      <c r="L953" s="237"/>
      <c r="M953" s="238"/>
      <c r="N953" s="239"/>
      <c r="O953" s="239"/>
      <c r="P953" s="239"/>
      <c r="Q953" s="239"/>
      <c r="R953" s="239"/>
      <c r="S953" s="239"/>
      <c r="T953" s="240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1" t="s">
        <v>163</v>
      </c>
      <c r="AU953" s="241" t="s">
        <v>83</v>
      </c>
      <c r="AV953" s="14" t="s">
        <v>83</v>
      </c>
      <c r="AW953" s="14" t="s">
        <v>34</v>
      </c>
      <c r="AX953" s="14" t="s">
        <v>73</v>
      </c>
      <c r="AY953" s="241" t="s">
        <v>148</v>
      </c>
    </row>
    <row r="954" spans="1:51" s="16" customFormat="1" ht="12">
      <c r="A954" s="16"/>
      <c r="B954" s="253"/>
      <c r="C954" s="254"/>
      <c r="D954" s="216" t="s">
        <v>163</v>
      </c>
      <c r="E954" s="255" t="s">
        <v>19</v>
      </c>
      <c r="F954" s="256" t="s">
        <v>174</v>
      </c>
      <c r="G954" s="254"/>
      <c r="H954" s="257">
        <v>135.344</v>
      </c>
      <c r="I954" s="258"/>
      <c r="J954" s="254"/>
      <c r="K954" s="254"/>
      <c r="L954" s="259"/>
      <c r="M954" s="260"/>
      <c r="N954" s="261"/>
      <c r="O954" s="261"/>
      <c r="P954" s="261"/>
      <c r="Q954" s="261"/>
      <c r="R954" s="261"/>
      <c r="S954" s="261"/>
      <c r="T954" s="262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T954" s="263" t="s">
        <v>163</v>
      </c>
      <c r="AU954" s="263" t="s">
        <v>83</v>
      </c>
      <c r="AV954" s="16" t="s">
        <v>154</v>
      </c>
      <c r="AW954" s="16" t="s">
        <v>34</v>
      </c>
      <c r="AX954" s="16" t="s">
        <v>81</v>
      </c>
      <c r="AY954" s="263" t="s">
        <v>148</v>
      </c>
    </row>
    <row r="955" spans="1:65" s="2" customFormat="1" ht="16.5" customHeight="1">
      <c r="A955" s="40"/>
      <c r="B955" s="41"/>
      <c r="C955" s="264" t="s">
        <v>1233</v>
      </c>
      <c r="D955" s="264" t="s">
        <v>243</v>
      </c>
      <c r="E955" s="265" t="s">
        <v>1234</v>
      </c>
      <c r="F955" s="266" t="s">
        <v>1235</v>
      </c>
      <c r="G955" s="267" t="s">
        <v>232</v>
      </c>
      <c r="H955" s="268">
        <v>0.041</v>
      </c>
      <c r="I955" s="269"/>
      <c r="J955" s="270">
        <f>ROUND(I955*H955,2)</f>
        <v>0</v>
      </c>
      <c r="K955" s="266" t="s">
        <v>160</v>
      </c>
      <c r="L955" s="271"/>
      <c r="M955" s="272" t="s">
        <v>19</v>
      </c>
      <c r="N955" s="273" t="s">
        <v>44</v>
      </c>
      <c r="O955" s="86"/>
      <c r="P955" s="212">
        <f>O955*H955</f>
        <v>0</v>
      </c>
      <c r="Q955" s="212">
        <v>1</v>
      </c>
      <c r="R955" s="212">
        <f>Q955*H955</f>
        <v>0.041</v>
      </c>
      <c r="S955" s="212">
        <v>0</v>
      </c>
      <c r="T955" s="213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14" t="s">
        <v>375</v>
      </c>
      <c r="AT955" s="214" t="s">
        <v>243</v>
      </c>
      <c r="AU955" s="214" t="s">
        <v>83</v>
      </c>
      <c r="AY955" s="19" t="s">
        <v>148</v>
      </c>
      <c r="BE955" s="215">
        <f>IF(N955="základní",J955,0)</f>
        <v>0</v>
      </c>
      <c r="BF955" s="215">
        <f>IF(N955="snížená",J955,0)</f>
        <v>0</v>
      </c>
      <c r="BG955" s="215">
        <f>IF(N955="zákl. přenesená",J955,0)</f>
        <v>0</v>
      </c>
      <c r="BH955" s="215">
        <f>IF(N955="sníž. přenesená",J955,0)</f>
        <v>0</v>
      </c>
      <c r="BI955" s="215">
        <f>IF(N955="nulová",J955,0)</f>
        <v>0</v>
      </c>
      <c r="BJ955" s="19" t="s">
        <v>81</v>
      </c>
      <c r="BK955" s="215">
        <f>ROUND(I955*H955,2)</f>
        <v>0</v>
      </c>
      <c r="BL955" s="19" t="s">
        <v>260</v>
      </c>
      <c r="BM955" s="214" t="s">
        <v>1236</v>
      </c>
    </row>
    <row r="956" spans="1:47" s="2" customFormat="1" ht="12">
      <c r="A956" s="40"/>
      <c r="B956" s="41"/>
      <c r="C956" s="42"/>
      <c r="D956" s="216" t="s">
        <v>156</v>
      </c>
      <c r="E956" s="42"/>
      <c r="F956" s="217" t="s">
        <v>1235</v>
      </c>
      <c r="G956" s="42"/>
      <c r="H956" s="42"/>
      <c r="I956" s="218"/>
      <c r="J956" s="42"/>
      <c r="K956" s="42"/>
      <c r="L956" s="46"/>
      <c r="M956" s="219"/>
      <c r="N956" s="220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156</v>
      </c>
      <c r="AU956" s="19" t="s">
        <v>83</v>
      </c>
    </row>
    <row r="957" spans="1:47" s="2" customFormat="1" ht="12">
      <c r="A957" s="40"/>
      <c r="B957" s="41"/>
      <c r="C957" s="42"/>
      <c r="D957" s="216" t="s">
        <v>558</v>
      </c>
      <c r="E957" s="42"/>
      <c r="F957" s="274" t="s">
        <v>1237</v>
      </c>
      <c r="G957" s="42"/>
      <c r="H957" s="42"/>
      <c r="I957" s="218"/>
      <c r="J957" s="42"/>
      <c r="K957" s="42"/>
      <c r="L957" s="46"/>
      <c r="M957" s="219"/>
      <c r="N957" s="220"/>
      <c r="O957" s="86"/>
      <c r="P957" s="86"/>
      <c r="Q957" s="86"/>
      <c r="R957" s="86"/>
      <c r="S957" s="86"/>
      <c r="T957" s="87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T957" s="19" t="s">
        <v>558</v>
      </c>
      <c r="AU957" s="19" t="s">
        <v>83</v>
      </c>
    </row>
    <row r="958" spans="1:51" s="14" customFormat="1" ht="12">
      <c r="A958" s="14"/>
      <c r="B958" s="231"/>
      <c r="C958" s="232"/>
      <c r="D958" s="216" t="s">
        <v>163</v>
      </c>
      <c r="E958" s="233" t="s">
        <v>19</v>
      </c>
      <c r="F958" s="234" t="s">
        <v>1238</v>
      </c>
      <c r="G958" s="232"/>
      <c r="H958" s="235">
        <v>0.041</v>
      </c>
      <c r="I958" s="236"/>
      <c r="J958" s="232"/>
      <c r="K958" s="232"/>
      <c r="L958" s="237"/>
      <c r="M958" s="238"/>
      <c r="N958" s="239"/>
      <c r="O958" s="239"/>
      <c r="P958" s="239"/>
      <c r="Q958" s="239"/>
      <c r="R958" s="239"/>
      <c r="S958" s="239"/>
      <c r="T958" s="240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1" t="s">
        <v>163</v>
      </c>
      <c r="AU958" s="241" t="s">
        <v>83</v>
      </c>
      <c r="AV958" s="14" t="s">
        <v>83</v>
      </c>
      <c r="AW958" s="14" t="s">
        <v>34</v>
      </c>
      <c r="AX958" s="14" t="s">
        <v>81</v>
      </c>
      <c r="AY958" s="241" t="s">
        <v>148</v>
      </c>
    </row>
    <row r="959" spans="1:65" s="2" customFormat="1" ht="16.5" customHeight="1">
      <c r="A959" s="40"/>
      <c r="B959" s="41"/>
      <c r="C959" s="203" t="s">
        <v>1239</v>
      </c>
      <c r="D959" s="203" t="s">
        <v>150</v>
      </c>
      <c r="E959" s="204" t="s">
        <v>1240</v>
      </c>
      <c r="F959" s="205" t="s">
        <v>1241</v>
      </c>
      <c r="G959" s="206" t="s">
        <v>239</v>
      </c>
      <c r="H959" s="207">
        <v>135.344</v>
      </c>
      <c r="I959" s="208"/>
      <c r="J959" s="209">
        <f>ROUND(I959*H959,2)</f>
        <v>0</v>
      </c>
      <c r="K959" s="205" t="s">
        <v>160</v>
      </c>
      <c r="L959" s="46"/>
      <c r="M959" s="210" t="s">
        <v>19</v>
      </c>
      <c r="N959" s="211" t="s">
        <v>44</v>
      </c>
      <c r="O959" s="86"/>
      <c r="P959" s="212">
        <f>O959*H959</f>
        <v>0</v>
      </c>
      <c r="Q959" s="212">
        <v>0.00088</v>
      </c>
      <c r="R959" s="212">
        <f>Q959*H959</f>
        <v>0.11910272</v>
      </c>
      <c r="S959" s="212">
        <v>0</v>
      </c>
      <c r="T959" s="213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14" t="s">
        <v>260</v>
      </c>
      <c r="AT959" s="214" t="s">
        <v>150</v>
      </c>
      <c r="AU959" s="214" t="s">
        <v>83</v>
      </c>
      <c r="AY959" s="19" t="s">
        <v>148</v>
      </c>
      <c r="BE959" s="215">
        <f>IF(N959="základní",J959,0)</f>
        <v>0</v>
      </c>
      <c r="BF959" s="215">
        <f>IF(N959="snížená",J959,0)</f>
        <v>0</v>
      </c>
      <c r="BG959" s="215">
        <f>IF(N959="zákl. přenesená",J959,0)</f>
        <v>0</v>
      </c>
      <c r="BH959" s="215">
        <f>IF(N959="sníž. přenesená",J959,0)</f>
        <v>0</v>
      </c>
      <c r="BI959" s="215">
        <f>IF(N959="nulová",J959,0)</f>
        <v>0</v>
      </c>
      <c r="BJ959" s="19" t="s">
        <v>81</v>
      </c>
      <c r="BK959" s="215">
        <f>ROUND(I959*H959,2)</f>
        <v>0</v>
      </c>
      <c r="BL959" s="19" t="s">
        <v>260</v>
      </c>
      <c r="BM959" s="214" t="s">
        <v>1242</v>
      </c>
    </row>
    <row r="960" spans="1:47" s="2" customFormat="1" ht="12">
      <c r="A960" s="40"/>
      <c r="B960" s="41"/>
      <c r="C960" s="42"/>
      <c r="D960" s="216" t="s">
        <v>156</v>
      </c>
      <c r="E960" s="42"/>
      <c r="F960" s="217" t="s">
        <v>1243</v>
      </c>
      <c r="G960" s="42"/>
      <c r="H960" s="42"/>
      <c r="I960" s="218"/>
      <c r="J960" s="42"/>
      <c r="K960" s="42"/>
      <c r="L960" s="46"/>
      <c r="M960" s="219"/>
      <c r="N960" s="220"/>
      <c r="O960" s="86"/>
      <c r="P960" s="86"/>
      <c r="Q960" s="86"/>
      <c r="R960" s="86"/>
      <c r="S960" s="86"/>
      <c r="T960" s="87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T960" s="19" t="s">
        <v>156</v>
      </c>
      <c r="AU960" s="19" t="s">
        <v>83</v>
      </c>
    </row>
    <row r="961" spans="1:51" s="13" customFormat="1" ht="12">
      <c r="A961" s="13"/>
      <c r="B961" s="221"/>
      <c r="C961" s="222"/>
      <c r="D961" s="216" t="s">
        <v>163</v>
      </c>
      <c r="E961" s="223" t="s">
        <v>19</v>
      </c>
      <c r="F961" s="224" t="s">
        <v>1229</v>
      </c>
      <c r="G961" s="222"/>
      <c r="H961" s="223" t="s">
        <v>19</v>
      </c>
      <c r="I961" s="225"/>
      <c r="J961" s="222"/>
      <c r="K961" s="222"/>
      <c r="L961" s="226"/>
      <c r="M961" s="227"/>
      <c r="N961" s="228"/>
      <c r="O961" s="228"/>
      <c r="P961" s="228"/>
      <c r="Q961" s="228"/>
      <c r="R961" s="228"/>
      <c r="S961" s="228"/>
      <c r="T961" s="229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0" t="s">
        <v>163</v>
      </c>
      <c r="AU961" s="230" t="s">
        <v>83</v>
      </c>
      <c r="AV961" s="13" t="s">
        <v>81</v>
      </c>
      <c r="AW961" s="13" t="s">
        <v>34</v>
      </c>
      <c r="AX961" s="13" t="s">
        <v>73</v>
      </c>
      <c r="AY961" s="230" t="s">
        <v>148</v>
      </c>
    </row>
    <row r="962" spans="1:51" s="14" customFormat="1" ht="12">
      <c r="A962" s="14"/>
      <c r="B962" s="231"/>
      <c r="C962" s="232"/>
      <c r="D962" s="216" t="s">
        <v>163</v>
      </c>
      <c r="E962" s="233" t="s">
        <v>19</v>
      </c>
      <c r="F962" s="234" t="s">
        <v>1244</v>
      </c>
      <c r="G962" s="232"/>
      <c r="H962" s="235">
        <v>135.344</v>
      </c>
      <c r="I962" s="236"/>
      <c r="J962" s="232"/>
      <c r="K962" s="232"/>
      <c r="L962" s="237"/>
      <c r="M962" s="238"/>
      <c r="N962" s="239"/>
      <c r="O962" s="239"/>
      <c r="P962" s="239"/>
      <c r="Q962" s="239"/>
      <c r="R962" s="239"/>
      <c r="S962" s="239"/>
      <c r="T962" s="240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41" t="s">
        <v>163</v>
      </c>
      <c r="AU962" s="241" t="s">
        <v>83</v>
      </c>
      <c r="AV962" s="14" t="s">
        <v>83</v>
      </c>
      <c r="AW962" s="14" t="s">
        <v>34</v>
      </c>
      <c r="AX962" s="14" t="s">
        <v>81</v>
      </c>
      <c r="AY962" s="241" t="s">
        <v>148</v>
      </c>
    </row>
    <row r="963" spans="1:65" s="2" customFormat="1" ht="24.15" customHeight="1">
      <c r="A963" s="40"/>
      <c r="B963" s="41"/>
      <c r="C963" s="264" t="s">
        <v>1245</v>
      </c>
      <c r="D963" s="264" t="s">
        <v>243</v>
      </c>
      <c r="E963" s="265" t="s">
        <v>1246</v>
      </c>
      <c r="F963" s="266" t="s">
        <v>1247</v>
      </c>
      <c r="G963" s="267" t="s">
        <v>239</v>
      </c>
      <c r="H963" s="268">
        <v>155.646</v>
      </c>
      <c r="I963" s="269"/>
      <c r="J963" s="270">
        <f>ROUND(I963*H963,2)</f>
        <v>0</v>
      </c>
      <c r="K963" s="266" t="s">
        <v>160</v>
      </c>
      <c r="L963" s="271"/>
      <c r="M963" s="272" t="s">
        <v>19</v>
      </c>
      <c r="N963" s="273" t="s">
        <v>44</v>
      </c>
      <c r="O963" s="86"/>
      <c r="P963" s="212">
        <f>O963*H963</f>
        <v>0</v>
      </c>
      <c r="Q963" s="212">
        <v>0.0048</v>
      </c>
      <c r="R963" s="212">
        <f>Q963*H963</f>
        <v>0.7471007999999999</v>
      </c>
      <c r="S963" s="212">
        <v>0</v>
      </c>
      <c r="T963" s="213">
        <f>S963*H963</f>
        <v>0</v>
      </c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R963" s="214" t="s">
        <v>375</v>
      </c>
      <c r="AT963" s="214" t="s">
        <v>243</v>
      </c>
      <c r="AU963" s="214" t="s">
        <v>83</v>
      </c>
      <c r="AY963" s="19" t="s">
        <v>148</v>
      </c>
      <c r="BE963" s="215">
        <f>IF(N963="základní",J963,0)</f>
        <v>0</v>
      </c>
      <c r="BF963" s="215">
        <f>IF(N963="snížená",J963,0)</f>
        <v>0</v>
      </c>
      <c r="BG963" s="215">
        <f>IF(N963="zákl. přenesená",J963,0)</f>
        <v>0</v>
      </c>
      <c r="BH963" s="215">
        <f>IF(N963="sníž. přenesená",J963,0)</f>
        <v>0</v>
      </c>
      <c r="BI963" s="215">
        <f>IF(N963="nulová",J963,0)</f>
        <v>0</v>
      </c>
      <c r="BJ963" s="19" t="s">
        <v>81</v>
      </c>
      <c r="BK963" s="215">
        <f>ROUND(I963*H963,2)</f>
        <v>0</v>
      </c>
      <c r="BL963" s="19" t="s">
        <v>260</v>
      </c>
      <c r="BM963" s="214" t="s">
        <v>1248</v>
      </c>
    </row>
    <row r="964" spans="1:47" s="2" customFormat="1" ht="12">
      <c r="A964" s="40"/>
      <c r="B964" s="41"/>
      <c r="C964" s="42"/>
      <c r="D964" s="216" t="s">
        <v>156</v>
      </c>
      <c r="E964" s="42"/>
      <c r="F964" s="217" t="s">
        <v>1247</v>
      </c>
      <c r="G964" s="42"/>
      <c r="H964" s="42"/>
      <c r="I964" s="218"/>
      <c r="J964" s="42"/>
      <c r="K964" s="42"/>
      <c r="L964" s="46"/>
      <c r="M964" s="219"/>
      <c r="N964" s="220"/>
      <c r="O964" s="86"/>
      <c r="P964" s="86"/>
      <c r="Q964" s="86"/>
      <c r="R964" s="86"/>
      <c r="S964" s="86"/>
      <c r="T964" s="87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T964" s="19" t="s">
        <v>156</v>
      </c>
      <c r="AU964" s="19" t="s">
        <v>83</v>
      </c>
    </row>
    <row r="965" spans="1:51" s="14" customFormat="1" ht="12">
      <c r="A965" s="14"/>
      <c r="B965" s="231"/>
      <c r="C965" s="232"/>
      <c r="D965" s="216" t="s">
        <v>163</v>
      </c>
      <c r="E965" s="233" t="s">
        <v>19</v>
      </c>
      <c r="F965" s="234" t="s">
        <v>1249</v>
      </c>
      <c r="G965" s="232"/>
      <c r="H965" s="235">
        <v>155.646</v>
      </c>
      <c r="I965" s="236"/>
      <c r="J965" s="232"/>
      <c r="K965" s="232"/>
      <c r="L965" s="237"/>
      <c r="M965" s="238"/>
      <c r="N965" s="239"/>
      <c r="O965" s="239"/>
      <c r="P965" s="239"/>
      <c r="Q965" s="239"/>
      <c r="R965" s="239"/>
      <c r="S965" s="239"/>
      <c r="T965" s="240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1" t="s">
        <v>163</v>
      </c>
      <c r="AU965" s="241" t="s">
        <v>83</v>
      </c>
      <c r="AV965" s="14" t="s">
        <v>83</v>
      </c>
      <c r="AW965" s="14" t="s">
        <v>34</v>
      </c>
      <c r="AX965" s="14" t="s">
        <v>81</v>
      </c>
      <c r="AY965" s="241" t="s">
        <v>148</v>
      </c>
    </row>
    <row r="966" spans="1:65" s="2" customFormat="1" ht="21.75" customHeight="1">
      <c r="A966" s="40"/>
      <c r="B966" s="41"/>
      <c r="C966" s="203" t="s">
        <v>1250</v>
      </c>
      <c r="D966" s="203" t="s">
        <v>150</v>
      </c>
      <c r="E966" s="204" t="s">
        <v>1251</v>
      </c>
      <c r="F966" s="205" t="s">
        <v>1252</v>
      </c>
      <c r="G966" s="206" t="s">
        <v>239</v>
      </c>
      <c r="H966" s="207">
        <v>1388.584</v>
      </c>
      <c r="I966" s="208"/>
      <c r="J966" s="209">
        <f>ROUND(I966*H966,2)</f>
        <v>0</v>
      </c>
      <c r="K966" s="205" t="s">
        <v>19</v>
      </c>
      <c r="L966" s="46"/>
      <c r="M966" s="210" t="s">
        <v>19</v>
      </c>
      <c r="N966" s="211" t="s">
        <v>44</v>
      </c>
      <c r="O966" s="86"/>
      <c r="P966" s="212">
        <f>O966*H966</f>
        <v>0</v>
      </c>
      <c r="Q966" s="212">
        <v>0.00028</v>
      </c>
      <c r="R966" s="212">
        <f>Q966*H966</f>
        <v>0.38880351999999996</v>
      </c>
      <c r="S966" s="212">
        <v>0</v>
      </c>
      <c r="T966" s="213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14" t="s">
        <v>260</v>
      </c>
      <c r="AT966" s="214" t="s">
        <v>150</v>
      </c>
      <c r="AU966" s="214" t="s">
        <v>83</v>
      </c>
      <c r="AY966" s="19" t="s">
        <v>148</v>
      </c>
      <c r="BE966" s="215">
        <f>IF(N966="základní",J966,0)</f>
        <v>0</v>
      </c>
      <c r="BF966" s="215">
        <f>IF(N966="snížená",J966,0)</f>
        <v>0</v>
      </c>
      <c r="BG966" s="215">
        <f>IF(N966="zákl. přenesená",J966,0)</f>
        <v>0</v>
      </c>
      <c r="BH966" s="215">
        <f>IF(N966="sníž. přenesená",J966,0)</f>
        <v>0</v>
      </c>
      <c r="BI966" s="215">
        <f>IF(N966="nulová",J966,0)</f>
        <v>0</v>
      </c>
      <c r="BJ966" s="19" t="s">
        <v>81</v>
      </c>
      <c r="BK966" s="215">
        <f>ROUND(I966*H966,2)</f>
        <v>0</v>
      </c>
      <c r="BL966" s="19" t="s">
        <v>260</v>
      </c>
      <c r="BM966" s="214" t="s">
        <v>1253</v>
      </c>
    </row>
    <row r="967" spans="1:47" s="2" customFormat="1" ht="12">
      <c r="A967" s="40"/>
      <c r="B967" s="41"/>
      <c r="C967" s="42"/>
      <c r="D967" s="216" t="s">
        <v>156</v>
      </c>
      <c r="E967" s="42"/>
      <c r="F967" s="217" t="s">
        <v>1252</v>
      </c>
      <c r="G967" s="42"/>
      <c r="H967" s="42"/>
      <c r="I967" s="218"/>
      <c r="J967" s="42"/>
      <c r="K967" s="42"/>
      <c r="L967" s="46"/>
      <c r="M967" s="219"/>
      <c r="N967" s="220"/>
      <c r="O967" s="86"/>
      <c r="P967" s="86"/>
      <c r="Q967" s="86"/>
      <c r="R967" s="86"/>
      <c r="S967" s="86"/>
      <c r="T967" s="87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9" t="s">
        <v>156</v>
      </c>
      <c r="AU967" s="19" t="s">
        <v>83</v>
      </c>
    </row>
    <row r="968" spans="1:51" s="14" customFormat="1" ht="12">
      <c r="A968" s="14"/>
      <c r="B968" s="231"/>
      <c r="C968" s="232"/>
      <c r="D968" s="216" t="s">
        <v>163</v>
      </c>
      <c r="E968" s="233" t="s">
        <v>19</v>
      </c>
      <c r="F968" s="234" t="s">
        <v>1254</v>
      </c>
      <c r="G968" s="232"/>
      <c r="H968" s="235">
        <v>282.624</v>
      </c>
      <c r="I968" s="236"/>
      <c r="J968" s="232"/>
      <c r="K968" s="232"/>
      <c r="L968" s="237"/>
      <c r="M968" s="238"/>
      <c r="N968" s="239"/>
      <c r="O968" s="239"/>
      <c r="P968" s="239"/>
      <c r="Q968" s="239"/>
      <c r="R968" s="239"/>
      <c r="S968" s="239"/>
      <c r="T968" s="240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T968" s="241" t="s">
        <v>163</v>
      </c>
      <c r="AU968" s="241" t="s">
        <v>83</v>
      </c>
      <c r="AV968" s="14" t="s">
        <v>83</v>
      </c>
      <c r="AW968" s="14" t="s">
        <v>34</v>
      </c>
      <c r="AX968" s="14" t="s">
        <v>73</v>
      </c>
      <c r="AY968" s="241" t="s">
        <v>148</v>
      </c>
    </row>
    <row r="969" spans="1:51" s="14" customFormat="1" ht="12">
      <c r="A969" s="14"/>
      <c r="B969" s="231"/>
      <c r="C969" s="232"/>
      <c r="D969" s="216" t="s">
        <v>163</v>
      </c>
      <c r="E969" s="233" t="s">
        <v>19</v>
      </c>
      <c r="F969" s="234" t="s">
        <v>1255</v>
      </c>
      <c r="G969" s="232"/>
      <c r="H969" s="235">
        <v>962.56</v>
      </c>
      <c r="I969" s="236"/>
      <c r="J969" s="232"/>
      <c r="K969" s="232"/>
      <c r="L969" s="237"/>
      <c r="M969" s="238"/>
      <c r="N969" s="239"/>
      <c r="O969" s="239"/>
      <c r="P969" s="239"/>
      <c r="Q969" s="239"/>
      <c r="R969" s="239"/>
      <c r="S969" s="239"/>
      <c r="T969" s="240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1" t="s">
        <v>163</v>
      </c>
      <c r="AU969" s="241" t="s">
        <v>83</v>
      </c>
      <c r="AV969" s="14" t="s">
        <v>83</v>
      </c>
      <c r="AW969" s="14" t="s">
        <v>34</v>
      </c>
      <c r="AX969" s="14" t="s">
        <v>73</v>
      </c>
      <c r="AY969" s="241" t="s">
        <v>148</v>
      </c>
    </row>
    <row r="970" spans="1:51" s="14" customFormat="1" ht="12">
      <c r="A970" s="14"/>
      <c r="B970" s="231"/>
      <c r="C970" s="232"/>
      <c r="D970" s="216" t="s">
        <v>163</v>
      </c>
      <c r="E970" s="233" t="s">
        <v>19</v>
      </c>
      <c r="F970" s="234" t="s">
        <v>1256</v>
      </c>
      <c r="G970" s="232"/>
      <c r="H970" s="235">
        <v>143.4</v>
      </c>
      <c r="I970" s="236"/>
      <c r="J970" s="232"/>
      <c r="K970" s="232"/>
      <c r="L970" s="237"/>
      <c r="M970" s="238"/>
      <c r="N970" s="239"/>
      <c r="O970" s="239"/>
      <c r="P970" s="239"/>
      <c r="Q970" s="239"/>
      <c r="R970" s="239"/>
      <c r="S970" s="239"/>
      <c r="T970" s="240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1" t="s">
        <v>163</v>
      </c>
      <c r="AU970" s="241" t="s">
        <v>83</v>
      </c>
      <c r="AV970" s="14" t="s">
        <v>83</v>
      </c>
      <c r="AW970" s="14" t="s">
        <v>34</v>
      </c>
      <c r="AX970" s="14" t="s">
        <v>73</v>
      </c>
      <c r="AY970" s="241" t="s">
        <v>148</v>
      </c>
    </row>
    <row r="971" spans="1:51" s="16" customFormat="1" ht="12">
      <c r="A971" s="16"/>
      <c r="B971" s="253"/>
      <c r="C971" s="254"/>
      <c r="D971" s="216" t="s">
        <v>163</v>
      </c>
      <c r="E971" s="255" t="s">
        <v>19</v>
      </c>
      <c r="F971" s="256" t="s">
        <v>174</v>
      </c>
      <c r="G971" s="254"/>
      <c r="H971" s="257">
        <v>1388.584</v>
      </c>
      <c r="I971" s="258"/>
      <c r="J971" s="254"/>
      <c r="K971" s="254"/>
      <c r="L971" s="259"/>
      <c r="M971" s="260"/>
      <c r="N971" s="261"/>
      <c r="O971" s="261"/>
      <c r="P971" s="261"/>
      <c r="Q971" s="261"/>
      <c r="R971" s="261"/>
      <c r="S971" s="261"/>
      <c r="T971" s="262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T971" s="263" t="s">
        <v>163</v>
      </c>
      <c r="AU971" s="263" t="s">
        <v>83</v>
      </c>
      <c r="AV971" s="16" t="s">
        <v>154</v>
      </c>
      <c r="AW971" s="16" t="s">
        <v>34</v>
      </c>
      <c r="AX971" s="16" t="s">
        <v>81</v>
      </c>
      <c r="AY971" s="263" t="s">
        <v>148</v>
      </c>
    </row>
    <row r="972" spans="1:65" s="2" customFormat="1" ht="21.75" customHeight="1">
      <c r="A972" s="40"/>
      <c r="B972" s="41"/>
      <c r="C972" s="203" t="s">
        <v>1257</v>
      </c>
      <c r="D972" s="203" t="s">
        <v>150</v>
      </c>
      <c r="E972" s="204" t="s">
        <v>1258</v>
      </c>
      <c r="F972" s="205" t="s">
        <v>1259</v>
      </c>
      <c r="G972" s="206" t="s">
        <v>239</v>
      </c>
      <c r="H972" s="207">
        <v>37.72</v>
      </c>
      <c r="I972" s="208"/>
      <c r="J972" s="209">
        <f>ROUND(I972*H972,2)</f>
        <v>0</v>
      </c>
      <c r="K972" s="205" t="s">
        <v>19</v>
      </c>
      <c r="L972" s="46"/>
      <c r="M972" s="210" t="s">
        <v>19</v>
      </c>
      <c r="N972" s="211" t="s">
        <v>44</v>
      </c>
      <c r="O972" s="86"/>
      <c r="P972" s="212">
        <f>O972*H972</f>
        <v>0</v>
      </c>
      <c r="Q972" s="212">
        <v>0.00028</v>
      </c>
      <c r="R972" s="212">
        <f>Q972*H972</f>
        <v>0.010561599999999999</v>
      </c>
      <c r="S972" s="212">
        <v>0</v>
      </c>
      <c r="T972" s="213">
        <f>S972*H972</f>
        <v>0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14" t="s">
        <v>260</v>
      </c>
      <c r="AT972" s="214" t="s">
        <v>150</v>
      </c>
      <c r="AU972" s="214" t="s">
        <v>83</v>
      </c>
      <c r="AY972" s="19" t="s">
        <v>148</v>
      </c>
      <c r="BE972" s="215">
        <f>IF(N972="základní",J972,0)</f>
        <v>0</v>
      </c>
      <c r="BF972" s="215">
        <f>IF(N972="snížená",J972,0)</f>
        <v>0</v>
      </c>
      <c r="BG972" s="215">
        <f>IF(N972="zákl. přenesená",J972,0)</f>
        <v>0</v>
      </c>
      <c r="BH972" s="215">
        <f>IF(N972="sníž. přenesená",J972,0)</f>
        <v>0</v>
      </c>
      <c r="BI972" s="215">
        <f>IF(N972="nulová",J972,0)</f>
        <v>0</v>
      </c>
      <c r="BJ972" s="19" t="s">
        <v>81</v>
      </c>
      <c r="BK972" s="215">
        <f>ROUND(I972*H972,2)</f>
        <v>0</v>
      </c>
      <c r="BL972" s="19" t="s">
        <v>260</v>
      </c>
      <c r="BM972" s="214" t="s">
        <v>1260</v>
      </c>
    </row>
    <row r="973" spans="1:47" s="2" customFormat="1" ht="12">
      <c r="A973" s="40"/>
      <c r="B973" s="41"/>
      <c r="C973" s="42"/>
      <c r="D973" s="216" t="s">
        <v>156</v>
      </c>
      <c r="E973" s="42"/>
      <c r="F973" s="217" t="s">
        <v>1259</v>
      </c>
      <c r="G973" s="42"/>
      <c r="H973" s="42"/>
      <c r="I973" s="218"/>
      <c r="J973" s="42"/>
      <c r="K973" s="42"/>
      <c r="L973" s="46"/>
      <c r="M973" s="219"/>
      <c r="N973" s="220"/>
      <c r="O973" s="86"/>
      <c r="P973" s="86"/>
      <c r="Q973" s="86"/>
      <c r="R973" s="86"/>
      <c r="S973" s="86"/>
      <c r="T973" s="87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T973" s="19" t="s">
        <v>156</v>
      </c>
      <c r="AU973" s="19" t="s">
        <v>83</v>
      </c>
    </row>
    <row r="974" spans="1:51" s="14" customFormat="1" ht="12">
      <c r="A974" s="14"/>
      <c r="B974" s="231"/>
      <c r="C974" s="232"/>
      <c r="D974" s="216" t="s">
        <v>163</v>
      </c>
      <c r="E974" s="233" t="s">
        <v>19</v>
      </c>
      <c r="F974" s="234" t="s">
        <v>1261</v>
      </c>
      <c r="G974" s="232"/>
      <c r="H974" s="235">
        <v>5.376</v>
      </c>
      <c r="I974" s="236"/>
      <c r="J974" s="232"/>
      <c r="K974" s="232"/>
      <c r="L974" s="237"/>
      <c r="M974" s="238"/>
      <c r="N974" s="239"/>
      <c r="O974" s="239"/>
      <c r="P974" s="239"/>
      <c r="Q974" s="239"/>
      <c r="R974" s="239"/>
      <c r="S974" s="239"/>
      <c r="T974" s="240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1" t="s">
        <v>163</v>
      </c>
      <c r="AU974" s="241" t="s">
        <v>83</v>
      </c>
      <c r="AV974" s="14" t="s">
        <v>83</v>
      </c>
      <c r="AW974" s="14" t="s">
        <v>34</v>
      </c>
      <c r="AX974" s="14" t="s">
        <v>73</v>
      </c>
      <c r="AY974" s="241" t="s">
        <v>148</v>
      </c>
    </row>
    <row r="975" spans="1:51" s="14" customFormat="1" ht="12">
      <c r="A975" s="14"/>
      <c r="B975" s="231"/>
      <c r="C975" s="232"/>
      <c r="D975" s="216" t="s">
        <v>163</v>
      </c>
      <c r="E975" s="233" t="s">
        <v>19</v>
      </c>
      <c r="F975" s="234" t="s">
        <v>1262</v>
      </c>
      <c r="G975" s="232"/>
      <c r="H975" s="235">
        <v>21.504</v>
      </c>
      <c r="I975" s="236"/>
      <c r="J975" s="232"/>
      <c r="K975" s="232"/>
      <c r="L975" s="237"/>
      <c r="M975" s="238"/>
      <c r="N975" s="239"/>
      <c r="O975" s="239"/>
      <c r="P975" s="239"/>
      <c r="Q975" s="239"/>
      <c r="R975" s="239"/>
      <c r="S975" s="239"/>
      <c r="T975" s="240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1" t="s">
        <v>163</v>
      </c>
      <c r="AU975" s="241" t="s">
        <v>83</v>
      </c>
      <c r="AV975" s="14" t="s">
        <v>83</v>
      </c>
      <c r="AW975" s="14" t="s">
        <v>34</v>
      </c>
      <c r="AX975" s="14" t="s">
        <v>73</v>
      </c>
      <c r="AY975" s="241" t="s">
        <v>148</v>
      </c>
    </row>
    <row r="976" spans="1:51" s="14" customFormat="1" ht="12">
      <c r="A976" s="14"/>
      <c r="B976" s="231"/>
      <c r="C976" s="232"/>
      <c r="D976" s="216" t="s">
        <v>163</v>
      </c>
      <c r="E976" s="233" t="s">
        <v>19</v>
      </c>
      <c r="F976" s="234" t="s">
        <v>1263</v>
      </c>
      <c r="G976" s="232"/>
      <c r="H976" s="235">
        <v>10.84</v>
      </c>
      <c r="I976" s="236"/>
      <c r="J976" s="232"/>
      <c r="K976" s="232"/>
      <c r="L976" s="237"/>
      <c r="M976" s="238"/>
      <c r="N976" s="239"/>
      <c r="O976" s="239"/>
      <c r="P976" s="239"/>
      <c r="Q976" s="239"/>
      <c r="R976" s="239"/>
      <c r="S976" s="239"/>
      <c r="T976" s="240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41" t="s">
        <v>163</v>
      </c>
      <c r="AU976" s="241" t="s">
        <v>83</v>
      </c>
      <c r="AV976" s="14" t="s">
        <v>83</v>
      </c>
      <c r="AW976" s="14" t="s">
        <v>34</v>
      </c>
      <c r="AX976" s="14" t="s">
        <v>73</v>
      </c>
      <c r="AY976" s="241" t="s">
        <v>148</v>
      </c>
    </row>
    <row r="977" spans="1:51" s="16" customFormat="1" ht="12">
      <c r="A977" s="16"/>
      <c r="B977" s="253"/>
      <c r="C977" s="254"/>
      <c r="D977" s="216" t="s">
        <v>163</v>
      </c>
      <c r="E977" s="255" t="s">
        <v>19</v>
      </c>
      <c r="F977" s="256" t="s">
        <v>174</v>
      </c>
      <c r="G977" s="254"/>
      <c r="H977" s="257">
        <v>37.72</v>
      </c>
      <c r="I977" s="258"/>
      <c r="J977" s="254"/>
      <c r="K977" s="254"/>
      <c r="L977" s="259"/>
      <c r="M977" s="260"/>
      <c r="N977" s="261"/>
      <c r="O977" s="261"/>
      <c r="P977" s="261"/>
      <c r="Q977" s="261"/>
      <c r="R977" s="261"/>
      <c r="S977" s="261"/>
      <c r="T977" s="262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T977" s="263" t="s">
        <v>163</v>
      </c>
      <c r="AU977" s="263" t="s">
        <v>83</v>
      </c>
      <c r="AV977" s="16" t="s">
        <v>154</v>
      </c>
      <c r="AW977" s="16" t="s">
        <v>34</v>
      </c>
      <c r="AX977" s="16" t="s">
        <v>81</v>
      </c>
      <c r="AY977" s="263" t="s">
        <v>148</v>
      </c>
    </row>
    <row r="978" spans="1:65" s="2" customFormat="1" ht="16.5" customHeight="1">
      <c r="A978" s="40"/>
      <c r="B978" s="41"/>
      <c r="C978" s="264" t="s">
        <v>1264</v>
      </c>
      <c r="D978" s="264" t="s">
        <v>243</v>
      </c>
      <c r="E978" s="265" t="s">
        <v>1265</v>
      </c>
      <c r="F978" s="266" t="s">
        <v>1266</v>
      </c>
      <c r="G978" s="267" t="s">
        <v>239</v>
      </c>
      <c r="H978" s="268">
        <v>1642.136</v>
      </c>
      <c r="I978" s="269"/>
      <c r="J978" s="270">
        <f>ROUND(I978*H978,2)</f>
        <v>0</v>
      </c>
      <c r="K978" s="266" t="s">
        <v>19</v>
      </c>
      <c r="L978" s="271"/>
      <c r="M978" s="272" t="s">
        <v>19</v>
      </c>
      <c r="N978" s="273" t="s">
        <v>44</v>
      </c>
      <c r="O978" s="86"/>
      <c r="P978" s="212">
        <f>O978*H978</f>
        <v>0</v>
      </c>
      <c r="Q978" s="212">
        <v>0.00254</v>
      </c>
      <c r="R978" s="212">
        <f>Q978*H978</f>
        <v>4.17102544</v>
      </c>
      <c r="S978" s="212">
        <v>0</v>
      </c>
      <c r="T978" s="213">
        <f>S978*H978</f>
        <v>0</v>
      </c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R978" s="214" t="s">
        <v>375</v>
      </c>
      <c r="AT978" s="214" t="s">
        <v>243</v>
      </c>
      <c r="AU978" s="214" t="s">
        <v>83</v>
      </c>
      <c r="AY978" s="19" t="s">
        <v>148</v>
      </c>
      <c r="BE978" s="215">
        <f>IF(N978="základní",J978,0)</f>
        <v>0</v>
      </c>
      <c r="BF978" s="215">
        <f>IF(N978="snížená",J978,0)</f>
        <v>0</v>
      </c>
      <c r="BG978" s="215">
        <f>IF(N978="zákl. přenesená",J978,0)</f>
        <v>0</v>
      </c>
      <c r="BH978" s="215">
        <f>IF(N978="sníž. přenesená",J978,0)</f>
        <v>0</v>
      </c>
      <c r="BI978" s="215">
        <f>IF(N978="nulová",J978,0)</f>
        <v>0</v>
      </c>
      <c r="BJ978" s="19" t="s">
        <v>81</v>
      </c>
      <c r="BK978" s="215">
        <f>ROUND(I978*H978,2)</f>
        <v>0</v>
      </c>
      <c r="BL978" s="19" t="s">
        <v>260</v>
      </c>
      <c r="BM978" s="214" t="s">
        <v>1267</v>
      </c>
    </row>
    <row r="979" spans="1:47" s="2" customFormat="1" ht="12">
      <c r="A979" s="40"/>
      <c r="B979" s="41"/>
      <c r="C979" s="42"/>
      <c r="D979" s="216" t="s">
        <v>156</v>
      </c>
      <c r="E979" s="42"/>
      <c r="F979" s="217" t="s">
        <v>1266</v>
      </c>
      <c r="G979" s="42"/>
      <c r="H979" s="42"/>
      <c r="I979" s="218"/>
      <c r="J979" s="42"/>
      <c r="K979" s="42"/>
      <c r="L979" s="46"/>
      <c r="M979" s="219"/>
      <c r="N979" s="220"/>
      <c r="O979" s="86"/>
      <c r="P979" s="86"/>
      <c r="Q979" s="86"/>
      <c r="R979" s="86"/>
      <c r="S979" s="86"/>
      <c r="T979" s="87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T979" s="19" t="s">
        <v>156</v>
      </c>
      <c r="AU979" s="19" t="s">
        <v>83</v>
      </c>
    </row>
    <row r="980" spans="1:51" s="14" customFormat="1" ht="12">
      <c r="A980" s="14"/>
      <c r="B980" s="231"/>
      <c r="C980" s="232"/>
      <c r="D980" s="216" t="s">
        <v>163</v>
      </c>
      <c r="E980" s="233" t="s">
        <v>19</v>
      </c>
      <c r="F980" s="234" t="s">
        <v>1268</v>
      </c>
      <c r="G980" s="232"/>
      <c r="H980" s="235">
        <v>1642.136</v>
      </c>
      <c r="I980" s="236"/>
      <c r="J980" s="232"/>
      <c r="K980" s="232"/>
      <c r="L980" s="237"/>
      <c r="M980" s="238"/>
      <c r="N980" s="239"/>
      <c r="O980" s="239"/>
      <c r="P980" s="239"/>
      <c r="Q980" s="239"/>
      <c r="R980" s="239"/>
      <c r="S980" s="239"/>
      <c r="T980" s="240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1" t="s">
        <v>163</v>
      </c>
      <c r="AU980" s="241" t="s">
        <v>83</v>
      </c>
      <c r="AV980" s="14" t="s">
        <v>83</v>
      </c>
      <c r="AW980" s="14" t="s">
        <v>34</v>
      </c>
      <c r="AX980" s="14" t="s">
        <v>81</v>
      </c>
      <c r="AY980" s="241" t="s">
        <v>148</v>
      </c>
    </row>
    <row r="981" spans="1:65" s="2" customFormat="1" ht="16.5" customHeight="1">
      <c r="A981" s="40"/>
      <c r="B981" s="41"/>
      <c r="C981" s="203" t="s">
        <v>1269</v>
      </c>
      <c r="D981" s="203" t="s">
        <v>150</v>
      </c>
      <c r="E981" s="204" t="s">
        <v>1270</v>
      </c>
      <c r="F981" s="205" t="s">
        <v>1271</v>
      </c>
      <c r="G981" s="206" t="s">
        <v>239</v>
      </c>
      <c r="H981" s="207">
        <v>1388.584</v>
      </c>
      <c r="I981" s="208"/>
      <c r="J981" s="209">
        <f>ROUND(I981*H981,2)</f>
        <v>0</v>
      </c>
      <c r="K981" s="205" t="s">
        <v>160</v>
      </c>
      <c r="L981" s="46"/>
      <c r="M981" s="210" t="s">
        <v>19</v>
      </c>
      <c r="N981" s="211" t="s">
        <v>44</v>
      </c>
      <c r="O981" s="86"/>
      <c r="P981" s="212">
        <f>O981*H981</f>
        <v>0</v>
      </c>
      <c r="Q981" s="212">
        <v>0</v>
      </c>
      <c r="R981" s="212">
        <f>Q981*H981</f>
        <v>0</v>
      </c>
      <c r="S981" s="212">
        <v>0</v>
      </c>
      <c r="T981" s="213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14" t="s">
        <v>260</v>
      </c>
      <c r="AT981" s="214" t="s">
        <v>150</v>
      </c>
      <c r="AU981" s="214" t="s">
        <v>83</v>
      </c>
      <c r="AY981" s="19" t="s">
        <v>148</v>
      </c>
      <c r="BE981" s="215">
        <f>IF(N981="základní",J981,0)</f>
        <v>0</v>
      </c>
      <c r="BF981" s="215">
        <f>IF(N981="snížená",J981,0)</f>
        <v>0</v>
      </c>
      <c r="BG981" s="215">
        <f>IF(N981="zákl. přenesená",J981,0)</f>
        <v>0</v>
      </c>
      <c r="BH981" s="215">
        <f>IF(N981="sníž. přenesená",J981,0)</f>
        <v>0</v>
      </c>
      <c r="BI981" s="215">
        <f>IF(N981="nulová",J981,0)</f>
        <v>0</v>
      </c>
      <c r="BJ981" s="19" t="s">
        <v>81</v>
      </c>
      <c r="BK981" s="215">
        <f>ROUND(I981*H981,2)</f>
        <v>0</v>
      </c>
      <c r="BL981" s="19" t="s">
        <v>260</v>
      </c>
      <c r="BM981" s="214" t="s">
        <v>1272</v>
      </c>
    </row>
    <row r="982" spans="1:47" s="2" customFormat="1" ht="12">
      <c r="A982" s="40"/>
      <c r="B982" s="41"/>
      <c r="C982" s="42"/>
      <c r="D982" s="216" t="s">
        <v>156</v>
      </c>
      <c r="E982" s="42"/>
      <c r="F982" s="217" t="s">
        <v>1273</v>
      </c>
      <c r="G982" s="42"/>
      <c r="H982" s="42"/>
      <c r="I982" s="218"/>
      <c r="J982" s="42"/>
      <c r="K982" s="42"/>
      <c r="L982" s="46"/>
      <c r="M982" s="219"/>
      <c r="N982" s="220"/>
      <c r="O982" s="86"/>
      <c r="P982" s="86"/>
      <c r="Q982" s="86"/>
      <c r="R982" s="86"/>
      <c r="S982" s="86"/>
      <c r="T982" s="87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T982" s="19" t="s">
        <v>156</v>
      </c>
      <c r="AU982" s="19" t="s">
        <v>83</v>
      </c>
    </row>
    <row r="983" spans="1:65" s="2" customFormat="1" ht="16.5" customHeight="1">
      <c r="A983" s="40"/>
      <c r="B983" s="41"/>
      <c r="C983" s="203" t="s">
        <v>1274</v>
      </c>
      <c r="D983" s="203" t="s">
        <v>150</v>
      </c>
      <c r="E983" s="204" t="s">
        <v>1275</v>
      </c>
      <c r="F983" s="205" t="s">
        <v>1276</v>
      </c>
      <c r="G983" s="206" t="s">
        <v>239</v>
      </c>
      <c r="H983" s="207">
        <v>37.72</v>
      </c>
      <c r="I983" s="208"/>
      <c r="J983" s="209">
        <f>ROUND(I983*H983,2)</f>
        <v>0</v>
      </c>
      <c r="K983" s="205" t="s">
        <v>19</v>
      </c>
      <c r="L983" s="46"/>
      <c r="M983" s="210" t="s">
        <v>19</v>
      </c>
      <c r="N983" s="211" t="s">
        <v>44</v>
      </c>
      <c r="O983" s="86"/>
      <c r="P983" s="212">
        <f>O983*H983</f>
        <v>0</v>
      </c>
      <c r="Q983" s="212">
        <v>0</v>
      </c>
      <c r="R983" s="212">
        <f>Q983*H983</f>
        <v>0</v>
      </c>
      <c r="S983" s="212">
        <v>0</v>
      </c>
      <c r="T983" s="213">
        <f>S983*H983</f>
        <v>0</v>
      </c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R983" s="214" t="s">
        <v>260</v>
      </c>
      <c r="AT983" s="214" t="s">
        <v>150</v>
      </c>
      <c r="AU983" s="214" t="s">
        <v>83</v>
      </c>
      <c r="AY983" s="19" t="s">
        <v>148</v>
      </c>
      <c r="BE983" s="215">
        <f>IF(N983="základní",J983,0)</f>
        <v>0</v>
      </c>
      <c r="BF983" s="215">
        <f>IF(N983="snížená",J983,0)</f>
        <v>0</v>
      </c>
      <c r="BG983" s="215">
        <f>IF(N983="zákl. přenesená",J983,0)</f>
        <v>0</v>
      </c>
      <c r="BH983" s="215">
        <f>IF(N983="sníž. přenesená",J983,0)</f>
        <v>0</v>
      </c>
      <c r="BI983" s="215">
        <f>IF(N983="nulová",J983,0)</f>
        <v>0</v>
      </c>
      <c r="BJ983" s="19" t="s">
        <v>81</v>
      </c>
      <c r="BK983" s="215">
        <f>ROUND(I983*H983,2)</f>
        <v>0</v>
      </c>
      <c r="BL983" s="19" t="s">
        <v>260</v>
      </c>
      <c r="BM983" s="214" t="s">
        <v>1277</v>
      </c>
    </row>
    <row r="984" spans="1:47" s="2" customFormat="1" ht="12">
      <c r="A984" s="40"/>
      <c r="B984" s="41"/>
      <c r="C984" s="42"/>
      <c r="D984" s="216" t="s">
        <v>156</v>
      </c>
      <c r="E984" s="42"/>
      <c r="F984" s="217" t="s">
        <v>1276</v>
      </c>
      <c r="G984" s="42"/>
      <c r="H984" s="42"/>
      <c r="I984" s="218"/>
      <c r="J984" s="42"/>
      <c r="K984" s="42"/>
      <c r="L984" s="46"/>
      <c r="M984" s="219"/>
      <c r="N984" s="220"/>
      <c r="O984" s="86"/>
      <c r="P984" s="86"/>
      <c r="Q984" s="86"/>
      <c r="R984" s="86"/>
      <c r="S984" s="86"/>
      <c r="T984" s="87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T984" s="19" t="s">
        <v>156</v>
      </c>
      <c r="AU984" s="19" t="s">
        <v>83</v>
      </c>
    </row>
    <row r="985" spans="1:65" s="2" customFormat="1" ht="16.5" customHeight="1">
      <c r="A985" s="40"/>
      <c r="B985" s="41"/>
      <c r="C985" s="264" t="s">
        <v>1278</v>
      </c>
      <c r="D985" s="264" t="s">
        <v>243</v>
      </c>
      <c r="E985" s="265" t="s">
        <v>1279</v>
      </c>
      <c r="F985" s="266" t="s">
        <v>1280</v>
      </c>
      <c r="G985" s="267" t="s">
        <v>239</v>
      </c>
      <c r="H985" s="268">
        <v>1642.136</v>
      </c>
      <c r="I985" s="269"/>
      <c r="J985" s="270">
        <f>ROUND(I985*H985,2)</f>
        <v>0</v>
      </c>
      <c r="K985" s="266" t="s">
        <v>19</v>
      </c>
      <c r="L985" s="271"/>
      <c r="M985" s="272" t="s">
        <v>19</v>
      </c>
      <c r="N985" s="273" t="s">
        <v>44</v>
      </c>
      <c r="O985" s="86"/>
      <c r="P985" s="212">
        <f>O985*H985</f>
        <v>0</v>
      </c>
      <c r="Q985" s="212">
        <v>0.0003</v>
      </c>
      <c r="R985" s="212">
        <f>Q985*H985</f>
        <v>0.49264079999999993</v>
      </c>
      <c r="S985" s="212">
        <v>0</v>
      </c>
      <c r="T985" s="213">
        <f>S985*H985</f>
        <v>0</v>
      </c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R985" s="214" t="s">
        <v>375</v>
      </c>
      <c r="AT985" s="214" t="s">
        <v>243</v>
      </c>
      <c r="AU985" s="214" t="s">
        <v>83</v>
      </c>
      <c r="AY985" s="19" t="s">
        <v>148</v>
      </c>
      <c r="BE985" s="215">
        <f>IF(N985="základní",J985,0)</f>
        <v>0</v>
      </c>
      <c r="BF985" s="215">
        <f>IF(N985="snížená",J985,0)</f>
        <v>0</v>
      </c>
      <c r="BG985" s="215">
        <f>IF(N985="zákl. přenesená",J985,0)</f>
        <v>0</v>
      </c>
      <c r="BH985" s="215">
        <f>IF(N985="sníž. přenesená",J985,0)</f>
        <v>0</v>
      </c>
      <c r="BI985" s="215">
        <f>IF(N985="nulová",J985,0)</f>
        <v>0</v>
      </c>
      <c r="BJ985" s="19" t="s">
        <v>81</v>
      </c>
      <c r="BK985" s="215">
        <f>ROUND(I985*H985,2)</f>
        <v>0</v>
      </c>
      <c r="BL985" s="19" t="s">
        <v>260</v>
      </c>
      <c r="BM985" s="214" t="s">
        <v>1281</v>
      </c>
    </row>
    <row r="986" spans="1:47" s="2" customFormat="1" ht="12">
      <c r="A986" s="40"/>
      <c r="B986" s="41"/>
      <c r="C986" s="42"/>
      <c r="D986" s="216" t="s">
        <v>156</v>
      </c>
      <c r="E986" s="42"/>
      <c r="F986" s="217" t="s">
        <v>1280</v>
      </c>
      <c r="G986" s="42"/>
      <c r="H986" s="42"/>
      <c r="I986" s="218"/>
      <c r="J986" s="42"/>
      <c r="K986" s="42"/>
      <c r="L986" s="46"/>
      <c r="M986" s="219"/>
      <c r="N986" s="220"/>
      <c r="O986" s="86"/>
      <c r="P986" s="86"/>
      <c r="Q986" s="86"/>
      <c r="R986" s="86"/>
      <c r="S986" s="86"/>
      <c r="T986" s="87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T986" s="19" t="s">
        <v>156</v>
      </c>
      <c r="AU986" s="19" t="s">
        <v>83</v>
      </c>
    </row>
    <row r="987" spans="1:51" s="14" customFormat="1" ht="12">
      <c r="A987" s="14"/>
      <c r="B987" s="231"/>
      <c r="C987" s="232"/>
      <c r="D987" s="216" t="s">
        <v>163</v>
      </c>
      <c r="E987" s="233" t="s">
        <v>19</v>
      </c>
      <c r="F987" s="234" t="s">
        <v>1268</v>
      </c>
      <c r="G987" s="232"/>
      <c r="H987" s="235">
        <v>1642.136</v>
      </c>
      <c r="I987" s="236"/>
      <c r="J987" s="232"/>
      <c r="K987" s="232"/>
      <c r="L987" s="237"/>
      <c r="M987" s="238"/>
      <c r="N987" s="239"/>
      <c r="O987" s="239"/>
      <c r="P987" s="239"/>
      <c r="Q987" s="239"/>
      <c r="R987" s="239"/>
      <c r="S987" s="239"/>
      <c r="T987" s="240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1" t="s">
        <v>163</v>
      </c>
      <c r="AU987" s="241" t="s">
        <v>83</v>
      </c>
      <c r="AV987" s="14" t="s">
        <v>83</v>
      </c>
      <c r="AW987" s="14" t="s">
        <v>34</v>
      </c>
      <c r="AX987" s="14" t="s">
        <v>81</v>
      </c>
      <c r="AY987" s="241" t="s">
        <v>148</v>
      </c>
    </row>
    <row r="988" spans="1:65" s="2" customFormat="1" ht="16.5" customHeight="1">
      <c r="A988" s="40"/>
      <c r="B988" s="41"/>
      <c r="C988" s="203" t="s">
        <v>1282</v>
      </c>
      <c r="D988" s="203" t="s">
        <v>150</v>
      </c>
      <c r="E988" s="204" t="s">
        <v>1283</v>
      </c>
      <c r="F988" s="205" t="s">
        <v>1284</v>
      </c>
      <c r="G988" s="206" t="s">
        <v>232</v>
      </c>
      <c r="H988" s="207">
        <v>5.97</v>
      </c>
      <c r="I988" s="208"/>
      <c r="J988" s="209">
        <f>ROUND(I988*H988,2)</f>
        <v>0</v>
      </c>
      <c r="K988" s="205" t="s">
        <v>160</v>
      </c>
      <c r="L988" s="46"/>
      <c r="M988" s="210" t="s">
        <v>19</v>
      </c>
      <c r="N988" s="211" t="s">
        <v>44</v>
      </c>
      <c r="O988" s="86"/>
      <c r="P988" s="212">
        <f>O988*H988</f>
        <v>0</v>
      </c>
      <c r="Q988" s="212">
        <v>0</v>
      </c>
      <c r="R988" s="212">
        <f>Q988*H988</f>
        <v>0</v>
      </c>
      <c r="S988" s="212">
        <v>0</v>
      </c>
      <c r="T988" s="213">
        <f>S988*H988</f>
        <v>0</v>
      </c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R988" s="214" t="s">
        <v>260</v>
      </c>
      <c r="AT988" s="214" t="s">
        <v>150</v>
      </c>
      <c r="AU988" s="214" t="s">
        <v>83</v>
      </c>
      <c r="AY988" s="19" t="s">
        <v>148</v>
      </c>
      <c r="BE988" s="215">
        <f>IF(N988="základní",J988,0)</f>
        <v>0</v>
      </c>
      <c r="BF988" s="215">
        <f>IF(N988="snížená",J988,0)</f>
        <v>0</v>
      </c>
      <c r="BG988" s="215">
        <f>IF(N988="zákl. přenesená",J988,0)</f>
        <v>0</v>
      </c>
      <c r="BH988" s="215">
        <f>IF(N988="sníž. přenesená",J988,0)</f>
        <v>0</v>
      </c>
      <c r="BI988" s="215">
        <f>IF(N988="nulová",J988,0)</f>
        <v>0</v>
      </c>
      <c r="BJ988" s="19" t="s">
        <v>81</v>
      </c>
      <c r="BK988" s="215">
        <f>ROUND(I988*H988,2)</f>
        <v>0</v>
      </c>
      <c r="BL988" s="19" t="s">
        <v>260</v>
      </c>
      <c r="BM988" s="214" t="s">
        <v>1285</v>
      </c>
    </row>
    <row r="989" spans="1:47" s="2" customFormat="1" ht="12">
      <c r="A989" s="40"/>
      <c r="B989" s="41"/>
      <c r="C989" s="42"/>
      <c r="D989" s="216" t="s">
        <v>156</v>
      </c>
      <c r="E989" s="42"/>
      <c r="F989" s="217" t="s">
        <v>1286</v>
      </c>
      <c r="G989" s="42"/>
      <c r="H989" s="42"/>
      <c r="I989" s="218"/>
      <c r="J989" s="42"/>
      <c r="K989" s="42"/>
      <c r="L989" s="46"/>
      <c r="M989" s="219"/>
      <c r="N989" s="220"/>
      <c r="O989" s="86"/>
      <c r="P989" s="86"/>
      <c r="Q989" s="86"/>
      <c r="R989" s="86"/>
      <c r="S989" s="86"/>
      <c r="T989" s="87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T989" s="19" t="s">
        <v>156</v>
      </c>
      <c r="AU989" s="19" t="s">
        <v>83</v>
      </c>
    </row>
    <row r="990" spans="1:63" s="12" customFormat="1" ht="22.8" customHeight="1">
      <c r="A990" s="12"/>
      <c r="B990" s="187"/>
      <c r="C990" s="188"/>
      <c r="D990" s="189" t="s">
        <v>72</v>
      </c>
      <c r="E990" s="201" t="s">
        <v>1287</v>
      </c>
      <c r="F990" s="201" t="s">
        <v>1288</v>
      </c>
      <c r="G990" s="188"/>
      <c r="H990" s="188"/>
      <c r="I990" s="191"/>
      <c r="J990" s="202">
        <f>BK990</f>
        <v>0</v>
      </c>
      <c r="K990" s="188"/>
      <c r="L990" s="193"/>
      <c r="M990" s="194"/>
      <c r="N990" s="195"/>
      <c r="O990" s="195"/>
      <c r="P990" s="196">
        <f>SUM(P991:P1039)</f>
        <v>0</v>
      </c>
      <c r="Q990" s="195"/>
      <c r="R990" s="196">
        <f>SUM(R991:R1039)</f>
        <v>13.770045320000001</v>
      </c>
      <c r="S990" s="195"/>
      <c r="T990" s="197">
        <f>SUM(T991:T1039)</f>
        <v>0</v>
      </c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R990" s="198" t="s">
        <v>83</v>
      </c>
      <c r="AT990" s="199" t="s">
        <v>72</v>
      </c>
      <c r="AU990" s="199" t="s">
        <v>81</v>
      </c>
      <c r="AY990" s="198" t="s">
        <v>148</v>
      </c>
      <c r="BK990" s="200">
        <f>SUM(BK991:BK1039)</f>
        <v>0</v>
      </c>
    </row>
    <row r="991" spans="1:65" s="2" customFormat="1" ht="21.75" customHeight="1">
      <c r="A991" s="40"/>
      <c r="B991" s="41"/>
      <c r="C991" s="203" t="s">
        <v>1289</v>
      </c>
      <c r="D991" s="203" t="s">
        <v>150</v>
      </c>
      <c r="E991" s="204" t="s">
        <v>1290</v>
      </c>
      <c r="F991" s="205" t="s">
        <v>1291</v>
      </c>
      <c r="G991" s="206" t="s">
        <v>239</v>
      </c>
      <c r="H991" s="207">
        <v>2499.046</v>
      </c>
      <c r="I991" s="208"/>
      <c r="J991" s="209">
        <f>ROUND(I991*H991,2)</f>
        <v>0</v>
      </c>
      <c r="K991" s="205" t="s">
        <v>160</v>
      </c>
      <c r="L991" s="46"/>
      <c r="M991" s="210" t="s">
        <v>19</v>
      </c>
      <c r="N991" s="211" t="s">
        <v>44</v>
      </c>
      <c r="O991" s="86"/>
      <c r="P991" s="212">
        <f>O991*H991</f>
        <v>0</v>
      </c>
      <c r="Q991" s="212">
        <v>0.00116</v>
      </c>
      <c r="R991" s="212">
        <f>Q991*H991</f>
        <v>2.8988933599999998</v>
      </c>
      <c r="S991" s="212">
        <v>0</v>
      </c>
      <c r="T991" s="213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14" t="s">
        <v>260</v>
      </c>
      <c r="AT991" s="214" t="s">
        <v>150</v>
      </c>
      <c r="AU991" s="214" t="s">
        <v>83</v>
      </c>
      <c r="AY991" s="19" t="s">
        <v>148</v>
      </c>
      <c r="BE991" s="215">
        <f>IF(N991="základní",J991,0)</f>
        <v>0</v>
      </c>
      <c r="BF991" s="215">
        <f>IF(N991="snížená",J991,0)</f>
        <v>0</v>
      </c>
      <c r="BG991" s="215">
        <f>IF(N991="zákl. přenesená",J991,0)</f>
        <v>0</v>
      </c>
      <c r="BH991" s="215">
        <f>IF(N991="sníž. přenesená",J991,0)</f>
        <v>0</v>
      </c>
      <c r="BI991" s="215">
        <f>IF(N991="nulová",J991,0)</f>
        <v>0</v>
      </c>
      <c r="BJ991" s="19" t="s">
        <v>81</v>
      </c>
      <c r="BK991" s="215">
        <f>ROUND(I991*H991,2)</f>
        <v>0</v>
      </c>
      <c r="BL991" s="19" t="s">
        <v>260</v>
      </c>
      <c r="BM991" s="214" t="s">
        <v>1292</v>
      </c>
    </row>
    <row r="992" spans="1:47" s="2" customFormat="1" ht="12">
      <c r="A992" s="40"/>
      <c r="B992" s="41"/>
      <c r="C992" s="42"/>
      <c r="D992" s="216" t="s">
        <v>156</v>
      </c>
      <c r="E992" s="42"/>
      <c r="F992" s="217" t="s">
        <v>1293</v>
      </c>
      <c r="G992" s="42"/>
      <c r="H992" s="42"/>
      <c r="I992" s="218"/>
      <c r="J992" s="42"/>
      <c r="K992" s="42"/>
      <c r="L992" s="46"/>
      <c r="M992" s="219"/>
      <c r="N992" s="220"/>
      <c r="O992" s="86"/>
      <c r="P992" s="86"/>
      <c r="Q992" s="86"/>
      <c r="R992" s="86"/>
      <c r="S992" s="86"/>
      <c r="T992" s="87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9" t="s">
        <v>156</v>
      </c>
      <c r="AU992" s="19" t="s">
        <v>83</v>
      </c>
    </row>
    <row r="993" spans="1:51" s="13" customFormat="1" ht="12">
      <c r="A993" s="13"/>
      <c r="B993" s="221"/>
      <c r="C993" s="222"/>
      <c r="D993" s="216" t="s">
        <v>163</v>
      </c>
      <c r="E993" s="223" t="s">
        <v>19</v>
      </c>
      <c r="F993" s="224" t="s">
        <v>1294</v>
      </c>
      <c r="G993" s="222"/>
      <c r="H993" s="223" t="s">
        <v>19</v>
      </c>
      <c r="I993" s="225"/>
      <c r="J993" s="222"/>
      <c r="K993" s="222"/>
      <c r="L993" s="226"/>
      <c r="M993" s="227"/>
      <c r="N993" s="228"/>
      <c r="O993" s="228"/>
      <c r="P993" s="228"/>
      <c r="Q993" s="228"/>
      <c r="R993" s="228"/>
      <c r="S993" s="228"/>
      <c r="T993" s="229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30" t="s">
        <v>163</v>
      </c>
      <c r="AU993" s="230" t="s">
        <v>83</v>
      </c>
      <c r="AV993" s="13" t="s">
        <v>81</v>
      </c>
      <c r="AW993" s="13" t="s">
        <v>34</v>
      </c>
      <c r="AX993" s="13" t="s">
        <v>73</v>
      </c>
      <c r="AY993" s="230" t="s">
        <v>148</v>
      </c>
    </row>
    <row r="994" spans="1:51" s="14" customFormat="1" ht="12">
      <c r="A994" s="14"/>
      <c r="B994" s="231"/>
      <c r="C994" s="232"/>
      <c r="D994" s="216" t="s">
        <v>163</v>
      </c>
      <c r="E994" s="233" t="s">
        <v>19</v>
      </c>
      <c r="F994" s="234" t="s">
        <v>1295</v>
      </c>
      <c r="G994" s="232"/>
      <c r="H994" s="235">
        <v>518.848</v>
      </c>
      <c r="I994" s="236"/>
      <c r="J994" s="232"/>
      <c r="K994" s="232"/>
      <c r="L994" s="237"/>
      <c r="M994" s="238"/>
      <c r="N994" s="239"/>
      <c r="O994" s="239"/>
      <c r="P994" s="239"/>
      <c r="Q994" s="239"/>
      <c r="R994" s="239"/>
      <c r="S994" s="239"/>
      <c r="T994" s="240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41" t="s">
        <v>163</v>
      </c>
      <c r="AU994" s="241" t="s">
        <v>83</v>
      </c>
      <c r="AV994" s="14" t="s">
        <v>83</v>
      </c>
      <c r="AW994" s="14" t="s">
        <v>34</v>
      </c>
      <c r="AX994" s="14" t="s">
        <v>73</v>
      </c>
      <c r="AY994" s="241" t="s">
        <v>148</v>
      </c>
    </row>
    <row r="995" spans="1:51" s="14" customFormat="1" ht="12">
      <c r="A995" s="14"/>
      <c r="B995" s="231"/>
      <c r="C995" s="232"/>
      <c r="D995" s="216" t="s">
        <v>163</v>
      </c>
      <c r="E995" s="233" t="s">
        <v>19</v>
      </c>
      <c r="F995" s="234" t="s">
        <v>1296</v>
      </c>
      <c r="G995" s="232"/>
      <c r="H995" s="235">
        <v>1757.888</v>
      </c>
      <c r="I995" s="236"/>
      <c r="J995" s="232"/>
      <c r="K995" s="232"/>
      <c r="L995" s="237"/>
      <c r="M995" s="238"/>
      <c r="N995" s="239"/>
      <c r="O995" s="239"/>
      <c r="P995" s="239"/>
      <c r="Q995" s="239"/>
      <c r="R995" s="239"/>
      <c r="S995" s="239"/>
      <c r="T995" s="240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41" t="s">
        <v>163</v>
      </c>
      <c r="AU995" s="241" t="s">
        <v>83</v>
      </c>
      <c r="AV995" s="14" t="s">
        <v>83</v>
      </c>
      <c r="AW995" s="14" t="s">
        <v>34</v>
      </c>
      <c r="AX995" s="14" t="s">
        <v>73</v>
      </c>
      <c r="AY995" s="241" t="s">
        <v>148</v>
      </c>
    </row>
    <row r="996" spans="1:51" s="14" customFormat="1" ht="12">
      <c r="A996" s="14"/>
      <c r="B996" s="231"/>
      <c r="C996" s="232"/>
      <c r="D996" s="216" t="s">
        <v>163</v>
      </c>
      <c r="E996" s="233" t="s">
        <v>19</v>
      </c>
      <c r="F996" s="234" t="s">
        <v>1297</v>
      </c>
      <c r="G996" s="232"/>
      <c r="H996" s="235">
        <v>222.31</v>
      </c>
      <c r="I996" s="236"/>
      <c r="J996" s="232"/>
      <c r="K996" s="232"/>
      <c r="L996" s="237"/>
      <c r="M996" s="238"/>
      <c r="N996" s="239"/>
      <c r="O996" s="239"/>
      <c r="P996" s="239"/>
      <c r="Q996" s="239"/>
      <c r="R996" s="239"/>
      <c r="S996" s="239"/>
      <c r="T996" s="240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1" t="s">
        <v>163</v>
      </c>
      <c r="AU996" s="241" t="s">
        <v>83</v>
      </c>
      <c r="AV996" s="14" t="s">
        <v>83</v>
      </c>
      <c r="AW996" s="14" t="s">
        <v>34</v>
      </c>
      <c r="AX996" s="14" t="s">
        <v>73</v>
      </c>
      <c r="AY996" s="241" t="s">
        <v>148</v>
      </c>
    </row>
    <row r="997" spans="1:51" s="16" customFormat="1" ht="12">
      <c r="A997" s="16"/>
      <c r="B997" s="253"/>
      <c r="C997" s="254"/>
      <c r="D997" s="216" t="s">
        <v>163</v>
      </c>
      <c r="E997" s="255" t="s">
        <v>19</v>
      </c>
      <c r="F997" s="256" t="s">
        <v>174</v>
      </c>
      <c r="G997" s="254"/>
      <c r="H997" s="257">
        <v>2499.046</v>
      </c>
      <c r="I997" s="258"/>
      <c r="J997" s="254"/>
      <c r="K997" s="254"/>
      <c r="L997" s="259"/>
      <c r="M997" s="260"/>
      <c r="N997" s="261"/>
      <c r="O997" s="261"/>
      <c r="P997" s="261"/>
      <c r="Q997" s="261"/>
      <c r="R997" s="261"/>
      <c r="S997" s="261"/>
      <c r="T997" s="262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T997" s="263" t="s">
        <v>163</v>
      </c>
      <c r="AU997" s="263" t="s">
        <v>83</v>
      </c>
      <c r="AV997" s="16" t="s">
        <v>154</v>
      </c>
      <c r="AW997" s="16" t="s">
        <v>34</v>
      </c>
      <c r="AX997" s="16" t="s">
        <v>81</v>
      </c>
      <c r="AY997" s="263" t="s">
        <v>148</v>
      </c>
    </row>
    <row r="998" spans="1:65" s="2" customFormat="1" ht="16.5" customHeight="1">
      <c r="A998" s="40"/>
      <c r="B998" s="41"/>
      <c r="C998" s="264" t="s">
        <v>1298</v>
      </c>
      <c r="D998" s="264" t="s">
        <v>243</v>
      </c>
      <c r="E998" s="265" t="s">
        <v>1299</v>
      </c>
      <c r="F998" s="266" t="s">
        <v>1300</v>
      </c>
      <c r="G998" s="267" t="s">
        <v>239</v>
      </c>
      <c r="H998" s="268">
        <v>2549.027</v>
      </c>
      <c r="I998" s="269"/>
      <c r="J998" s="270">
        <f>ROUND(I998*H998,2)</f>
        <v>0</v>
      </c>
      <c r="K998" s="266" t="s">
        <v>160</v>
      </c>
      <c r="L998" s="271"/>
      <c r="M998" s="272" t="s">
        <v>19</v>
      </c>
      <c r="N998" s="273" t="s">
        <v>44</v>
      </c>
      <c r="O998" s="86"/>
      <c r="P998" s="212">
        <f>O998*H998</f>
        <v>0</v>
      </c>
      <c r="Q998" s="212">
        <v>0.00375</v>
      </c>
      <c r="R998" s="212">
        <f>Q998*H998</f>
        <v>9.55885125</v>
      </c>
      <c r="S998" s="212">
        <v>0</v>
      </c>
      <c r="T998" s="213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14" t="s">
        <v>375</v>
      </c>
      <c r="AT998" s="214" t="s">
        <v>243</v>
      </c>
      <c r="AU998" s="214" t="s">
        <v>83</v>
      </c>
      <c r="AY998" s="19" t="s">
        <v>148</v>
      </c>
      <c r="BE998" s="215">
        <f>IF(N998="základní",J998,0)</f>
        <v>0</v>
      </c>
      <c r="BF998" s="215">
        <f>IF(N998="snížená",J998,0)</f>
        <v>0</v>
      </c>
      <c r="BG998" s="215">
        <f>IF(N998="zákl. přenesená",J998,0)</f>
        <v>0</v>
      </c>
      <c r="BH998" s="215">
        <f>IF(N998="sníž. přenesená",J998,0)</f>
        <v>0</v>
      </c>
      <c r="BI998" s="215">
        <f>IF(N998="nulová",J998,0)</f>
        <v>0</v>
      </c>
      <c r="BJ998" s="19" t="s">
        <v>81</v>
      </c>
      <c r="BK998" s="215">
        <f>ROUND(I998*H998,2)</f>
        <v>0</v>
      </c>
      <c r="BL998" s="19" t="s">
        <v>260</v>
      </c>
      <c r="BM998" s="214" t="s">
        <v>1301</v>
      </c>
    </row>
    <row r="999" spans="1:47" s="2" customFormat="1" ht="12">
      <c r="A999" s="40"/>
      <c r="B999" s="41"/>
      <c r="C999" s="42"/>
      <c r="D999" s="216" t="s">
        <v>156</v>
      </c>
      <c r="E999" s="42"/>
      <c r="F999" s="217" t="s">
        <v>1300</v>
      </c>
      <c r="G999" s="42"/>
      <c r="H999" s="42"/>
      <c r="I999" s="218"/>
      <c r="J999" s="42"/>
      <c r="K999" s="42"/>
      <c r="L999" s="46"/>
      <c r="M999" s="219"/>
      <c r="N999" s="220"/>
      <c r="O999" s="86"/>
      <c r="P999" s="86"/>
      <c r="Q999" s="86"/>
      <c r="R999" s="86"/>
      <c r="S999" s="86"/>
      <c r="T999" s="87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T999" s="19" t="s">
        <v>156</v>
      </c>
      <c r="AU999" s="19" t="s">
        <v>83</v>
      </c>
    </row>
    <row r="1000" spans="1:51" s="14" customFormat="1" ht="12">
      <c r="A1000" s="14"/>
      <c r="B1000" s="231"/>
      <c r="C1000" s="232"/>
      <c r="D1000" s="216" t="s">
        <v>163</v>
      </c>
      <c r="E1000" s="233" t="s">
        <v>19</v>
      </c>
      <c r="F1000" s="234" t="s">
        <v>1302</v>
      </c>
      <c r="G1000" s="232"/>
      <c r="H1000" s="235">
        <v>2549.027</v>
      </c>
      <c r="I1000" s="236"/>
      <c r="J1000" s="232"/>
      <c r="K1000" s="232"/>
      <c r="L1000" s="237"/>
      <c r="M1000" s="238"/>
      <c r="N1000" s="239"/>
      <c r="O1000" s="239"/>
      <c r="P1000" s="239"/>
      <c r="Q1000" s="239"/>
      <c r="R1000" s="239"/>
      <c r="S1000" s="239"/>
      <c r="T1000" s="240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1" t="s">
        <v>163</v>
      </c>
      <c r="AU1000" s="241" t="s">
        <v>83</v>
      </c>
      <c r="AV1000" s="14" t="s">
        <v>83</v>
      </c>
      <c r="AW1000" s="14" t="s">
        <v>34</v>
      </c>
      <c r="AX1000" s="14" t="s">
        <v>81</v>
      </c>
      <c r="AY1000" s="241" t="s">
        <v>148</v>
      </c>
    </row>
    <row r="1001" spans="1:65" s="2" customFormat="1" ht="21.75" customHeight="1">
      <c r="A1001" s="40"/>
      <c r="B1001" s="41"/>
      <c r="C1001" s="203" t="s">
        <v>1303</v>
      </c>
      <c r="D1001" s="203" t="s">
        <v>150</v>
      </c>
      <c r="E1001" s="204" t="s">
        <v>1290</v>
      </c>
      <c r="F1001" s="205" t="s">
        <v>1291</v>
      </c>
      <c r="G1001" s="206" t="s">
        <v>239</v>
      </c>
      <c r="H1001" s="207">
        <v>261.092</v>
      </c>
      <c r="I1001" s="208"/>
      <c r="J1001" s="209">
        <f>ROUND(I1001*H1001,2)</f>
        <v>0</v>
      </c>
      <c r="K1001" s="205" t="s">
        <v>160</v>
      </c>
      <c r="L1001" s="46"/>
      <c r="M1001" s="210" t="s">
        <v>19</v>
      </c>
      <c r="N1001" s="211" t="s">
        <v>44</v>
      </c>
      <c r="O1001" s="86"/>
      <c r="P1001" s="212">
        <f>O1001*H1001</f>
        <v>0</v>
      </c>
      <c r="Q1001" s="212">
        <v>0.00116</v>
      </c>
      <c r="R1001" s="212">
        <f>Q1001*H1001</f>
        <v>0.30286672</v>
      </c>
      <c r="S1001" s="212">
        <v>0</v>
      </c>
      <c r="T1001" s="213">
        <f>S1001*H1001</f>
        <v>0</v>
      </c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R1001" s="214" t="s">
        <v>260</v>
      </c>
      <c r="AT1001" s="214" t="s">
        <v>150</v>
      </c>
      <c r="AU1001" s="214" t="s">
        <v>83</v>
      </c>
      <c r="AY1001" s="19" t="s">
        <v>148</v>
      </c>
      <c r="BE1001" s="215">
        <f>IF(N1001="základní",J1001,0)</f>
        <v>0</v>
      </c>
      <c r="BF1001" s="215">
        <f>IF(N1001="snížená",J1001,0)</f>
        <v>0</v>
      </c>
      <c r="BG1001" s="215">
        <f>IF(N1001="zákl. přenesená",J1001,0)</f>
        <v>0</v>
      </c>
      <c r="BH1001" s="215">
        <f>IF(N1001="sníž. přenesená",J1001,0)</f>
        <v>0</v>
      </c>
      <c r="BI1001" s="215">
        <f>IF(N1001="nulová",J1001,0)</f>
        <v>0</v>
      </c>
      <c r="BJ1001" s="19" t="s">
        <v>81</v>
      </c>
      <c r="BK1001" s="215">
        <f>ROUND(I1001*H1001,2)</f>
        <v>0</v>
      </c>
      <c r="BL1001" s="19" t="s">
        <v>260</v>
      </c>
      <c r="BM1001" s="214" t="s">
        <v>1304</v>
      </c>
    </row>
    <row r="1002" spans="1:47" s="2" customFormat="1" ht="12">
      <c r="A1002" s="40"/>
      <c r="B1002" s="41"/>
      <c r="C1002" s="42"/>
      <c r="D1002" s="216" t="s">
        <v>156</v>
      </c>
      <c r="E1002" s="42"/>
      <c r="F1002" s="217" t="s">
        <v>1293</v>
      </c>
      <c r="G1002" s="42"/>
      <c r="H1002" s="42"/>
      <c r="I1002" s="218"/>
      <c r="J1002" s="42"/>
      <c r="K1002" s="42"/>
      <c r="L1002" s="46"/>
      <c r="M1002" s="219"/>
      <c r="N1002" s="220"/>
      <c r="O1002" s="86"/>
      <c r="P1002" s="86"/>
      <c r="Q1002" s="86"/>
      <c r="R1002" s="86"/>
      <c r="S1002" s="86"/>
      <c r="T1002" s="87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T1002" s="19" t="s">
        <v>156</v>
      </c>
      <c r="AU1002" s="19" t="s">
        <v>83</v>
      </c>
    </row>
    <row r="1003" spans="1:51" s="13" customFormat="1" ht="12">
      <c r="A1003" s="13"/>
      <c r="B1003" s="221"/>
      <c r="C1003" s="222"/>
      <c r="D1003" s="216" t="s">
        <v>163</v>
      </c>
      <c r="E1003" s="223" t="s">
        <v>19</v>
      </c>
      <c r="F1003" s="224" t="s">
        <v>1305</v>
      </c>
      <c r="G1003" s="222"/>
      <c r="H1003" s="223" t="s">
        <v>19</v>
      </c>
      <c r="I1003" s="225"/>
      <c r="J1003" s="222"/>
      <c r="K1003" s="222"/>
      <c r="L1003" s="226"/>
      <c r="M1003" s="227"/>
      <c r="N1003" s="228"/>
      <c r="O1003" s="228"/>
      <c r="P1003" s="228"/>
      <c r="Q1003" s="228"/>
      <c r="R1003" s="228"/>
      <c r="S1003" s="228"/>
      <c r="T1003" s="229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30" t="s">
        <v>163</v>
      </c>
      <c r="AU1003" s="230" t="s">
        <v>83</v>
      </c>
      <c r="AV1003" s="13" t="s">
        <v>81</v>
      </c>
      <c r="AW1003" s="13" t="s">
        <v>34</v>
      </c>
      <c r="AX1003" s="13" t="s">
        <v>73</v>
      </c>
      <c r="AY1003" s="230" t="s">
        <v>148</v>
      </c>
    </row>
    <row r="1004" spans="1:51" s="13" customFormat="1" ht="12">
      <c r="A1004" s="13"/>
      <c r="B1004" s="221"/>
      <c r="C1004" s="222"/>
      <c r="D1004" s="216" t="s">
        <v>163</v>
      </c>
      <c r="E1004" s="223" t="s">
        <v>19</v>
      </c>
      <c r="F1004" s="224" t="s">
        <v>1306</v>
      </c>
      <c r="G1004" s="222"/>
      <c r="H1004" s="223" t="s">
        <v>19</v>
      </c>
      <c r="I1004" s="225"/>
      <c r="J1004" s="222"/>
      <c r="K1004" s="222"/>
      <c r="L1004" s="226"/>
      <c r="M1004" s="227"/>
      <c r="N1004" s="228"/>
      <c r="O1004" s="228"/>
      <c r="P1004" s="228"/>
      <c r="Q1004" s="228"/>
      <c r="R1004" s="228"/>
      <c r="S1004" s="228"/>
      <c r="T1004" s="229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0" t="s">
        <v>163</v>
      </c>
      <c r="AU1004" s="230" t="s">
        <v>83</v>
      </c>
      <c r="AV1004" s="13" t="s">
        <v>81</v>
      </c>
      <c r="AW1004" s="13" t="s">
        <v>34</v>
      </c>
      <c r="AX1004" s="13" t="s">
        <v>73</v>
      </c>
      <c r="AY1004" s="230" t="s">
        <v>148</v>
      </c>
    </row>
    <row r="1005" spans="1:51" s="14" customFormat="1" ht="12">
      <c r="A1005" s="14"/>
      <c r="B1005" s="231"/>
      <c r="C1005" s="232"/>
      <c r="D1005" s="216" t="s">
        <v>163</v>
      </c>
      <c r="E1005" s="233" t="s">
        <v>19</v>
      </c>
      <c r="F1005" s="234" t="s">
        <v>1307</v>
      </c>
      <c r="G1005" s="232"/>
      <c r="H1005" s="235">
        <v>81.92</v>
      </c>
      <c r="I1005" s="236"/>
      <c r="J1005" s="232"/>
      <c r="K1005" s="232"/>
      <c r="L1005" s="237"/>
      <c r="M1005" s="238"/>
      <c r="N1005" s="239"/>
      <c r="O1005" s="239"/>
      <c r="P1005" s="239"/>
      <c r="Q1005" s="239"/>
      <c r="R1005" s="239"/>
      <c r="S1005" s="239"/>
      <c r="T1005" s="240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1" t="s">
        <v>163</v>
      </c>
      <c r="AU1005" s="241" t="s">
        <v>83</v>
      </c>
      <c r="AV1005" s="14" t="s">
        <v>83</v>
      </c>
      <c r="AW1005" s="14" t="s">
        <v>34</v>
      </c>
      <c r="AX1005" s="14" t="s">
        <v>73</v>
      </c>
      <c r="AY1005" s="241" t="s">
        <v>148</v>
      </c>
    </row>
    <row r="1006" spans="1:51" s="13" customFormat="1" ht="12">
      <c r="A1006" s="13"/>
      <c r="B1006" s="221"/>
      <c r="C1006" s="222"/>
      <c r="D1006" s="216" t="s">
        <v>163</v>
      </c>
      <c r="E1006" s="223" t="s">
        <v>19</v>
      </c>
      <c r="F1006" s="224" t="s">
        <v>1308</v>
      </c>
      <c r="G1006" s="222"/>
      <c r="H1006" s="223" t="s">
        <v>19</v>
      </c>
      <c r="I1006" s="225"/>
      <c r="J1006" s="222"/>
      <c r="K1006" s="222"/>
      <c r="L1006" s="226"/>
      <c r="M1006" s="227"/>
      <c r="N1006" s="228"/>
      <c r="O1006" s="228"/>
      <c r="P1006" s="228"/>
      <c r="Q1006" s="228"/>
      <c r="R1006" s="228"/>
      <c r="S1006" s="228"/>
      <c r="T1006" s="229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0" t="s">
        <v>163</v>
      </c>
      <c r="AU1006" s="230" t="s">
        <v>83</v>
      </c>
      <c r="AV1006" s="13" t="s">
        <v>81</v>
      </c>
      <c r="AW1006" s="13" t="s">
        <v>34</v>
      </c>
      <c r="AX1006" s="13" t="s">
        <v>73</v>
      </c>
      <c r="AY1006" s="230" t="s">
        <v>148</v>
      </c>
    </row>
    <row r="1007" spans="1:51" s="14" customFormat="1" ht="12">
      <c r="A1007" s="14"/>
      <c r="B1007" s="231"/>
      <c r="C1007" s="232"/>
      <c r="D1007" s="216" t="s">
        <v>163</v>
      </c>
      <c r="E1007" s="233" t="s">
        <v>19</v>
      </c>
      <c r="F1007" s="234" t="s">
        <v>1309</v>
      </c>
      <c r="G1007" s="232"/>
      <c r="H1007" s="235">
        <v>30.912</v>
      </c>
      <c r="I1007" s="236"/>
      <c r="J1007" s="232"/>
      <c r="K1007" s="232"/>
      <c r="L1007" s="237"/>
      <c r="M1007" s="238"/>
      <c r="N1007" s="239"/>
      <c r="O1007" s="239"/>
      <c r="P1007" s="239"/>
      <c r="Q1007" s="239"/>
      <c r="R1007" s="239"/>
      <c r="S1007" s="239"/>
      <c r="T1007" s="240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1" t="s">
        <v>163</v>
      </c>
      <c r="AU1007" s="241" t="s">
        <v>83</v>
      </c>
      <c r="AV1007" s="14" t="s">
        <v>83</v>
      </c>
      <c r="AW1007" s="14" t="s">
        <v>34</v>
      </c>
      <c r="AX1007" s="14" t="s">
        <v>73</v>
      </c>
      <c r="AY1007" s="241" t="s">
        <v>148</v>
      </c>
    </row>
    <row r="1008" spans="1:51" s="14" customFormat="1" ht="12">
      <c r="A1008" s="14"/>
      <c r="B1008" s="231"/>
      <c r="C1008" s="232"/>
      <c r="D1008" s="216" t="s">
        <v>163</v>
      </c>
      <c r="E1008" s="233" t="s">
        <v>19</v>
      </c>
      <c r="F1008" s="234" t="s">
        <v>1310</v>
      </c>
      <c r="G1008" s="232"/>
      <c r="H1008" s="235">
        <v>105.28</v>
      </c>
      <c r="I1008" s="236"/>
      <c r="J1008" s="232"/>
      <c r="K1008" s="232"/>
      <c r="L1008" s="237"/>
      <c r="M1008" s="238"/>
      <c r="N1008" s="239"/>
      <c r="O1008" s="239"/>
      <c r="P1008" s="239"/>
      <c r="Q1008" s="239"/>
      <c r="R1008" s="239"/>
      <c r="S1008" s="239"/>
      <c r="T1008" s="240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1" t="s">
        <v>163</v>
      </c>
      <c r="AU1008" s="241" t="s">
        <v>83</v>
      </c>
      <c r="AV1008" s="14" t="s">
        <v>83</v>
      </c>
      <c r="AW1008" s="14" t="s">
        <v>34</v>
      </c>
      <c r="AX1008" s="14" t="s">
        <v>73</v>
      </c>
      <c r="AY1008" s="241" t="s">
        <v>148</v>
      </c>
    </row>
    <row r="1009" spans="1:51" s="14" customFormat="1" ht="12">
      <c r="A1009" s="14"/>
      <c r="B1009" s="231"/>
      <c r="C1009" s="232"/>
      <c r="D1009" s="216" t="s">
        <v>163</v>
      </c>
      <c r="E1009" s="233" t="s">
        <v>19</v>
      </c>
      <c r="F1009" s="234" t="s">
        <v>1311</v>
      </c>
      <c r="G1009" s="232"/>
      <c r="H1009" s="235">
        <v>1.82</v>
      </c>
      <c r="I1009" s="236"/>
      <c r="J1009" s="232"/>
      <c r="K1009" s="232"/>
      <c r="L1009" s="237"/>
      <c r="M1009" s="238"/>
      <c r="N1009" s="239"/>
      <c r="O1009" s="239"/>
      <c r="P1009" s="239"/>
      <c r="Q1009" s="239"/>
      <c r="R1009" s="239"/>
      <c r="S1009" s="239"/>
      <c r="T1009" s="240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1" t="s">
        <v>163</v>
      </c>
      <c r="AU1009" s="241" t="s">
        <v>83</v>
      </c>
      <c r="AV1009" s="14" t="s">
        <v>83</v>
      </c>
      <c r="AW1009" s="14" t="s">
        <v>34</v>
      </c>
      <c r="AX1009" s="14" t="s">
        <v>73</v>
      </c>
      <c r="AY1009" s="241" t="s">
        <v>148</v>
      </c>
    </row>
    <row r="1010" spans="1:51" s="13" customFormat="1" ht="12">
      <c r="A1010" s="13"/>
      <c r="B1010" s="221"/>
      <c r="C1010" s="222"/>
      <c r="D1010" s="216" t="s">
        <v>163</v>
      </c>
      <c r="E1010" s="223" t="s">
        <v>19</v>
      </c>
      <c r="F1010" s="224" t="s">
        <v>1312</v>
      </c>
      <c r="G1010" s="222"/>
      <c r="H1010" s="223" t="s">
        <v>19</v>
      </c>
      <c r="I1010" s="225"/>
      <c r="J1010" s="222"/>
      <c r="K1010" s="222"/>
      <c r="L1010" s="226"/>
      <c r="M1010" s="227"/>
      <c r="N1010" s="228"/>
      <c r="O1010" s="228"/>
      <c r="P1010" s="228"/>
      <c r="Q1010" s="228"/>
      <c r="R1010" s="228"/>
      <c r="S1010" s="228"/>
      <c r="T1010" s="229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0" t="s">
        <v>163</v>
      </c>
      <c r="AU1010" s="230" t="s">
        <v>83</v>
      </c>
      <c r="AV1010" s="13" t="s">
        <v>81</v>
      </c>
      <c r="AW1010" s="13" t="s">
        <v>34</v>
      </c>
      <c r="AX1010" s="13" t="s">
        <v>73</v>
      </c>
      <c r="AY1010" s="230" t="s">
        <v>148</v>
      </c>
    </row>
    <row r="1011" spans="1:51" s="14" customFormat="1" ht="12">
      <c r="A1011" s="14"/>
      <c r="B1011" s="231"/>
      <c r="C1011" s="232"/>
      <c r="D1011" s="216" t="s">
        <v>163</v>
      </c>
      <c r="E1011" s="233" t="s">
        <v>19</v>
      </c>
      <c r="F1011" s="234" t="s">
        <v>1313</v>
      </c>
      <c r="G1011" s="232"/>
      <c r="H1011" s="235">
        <v>41.16</v>
      </c>
      <c r="I1011" s="236"/>
      <c r="J1011" s="232"/>
      <c r="K1011" s="232"/>
      <c r="L1011" s="237"/>
      <c r="M1011" s="238"/>
      <c r="N1011" s="239"/>
      <c r="O1011" s="239"/>
      <c r="P1011" s="239"/>
      <c r="Q1011" s="239"/>
      <c r="R1011" s="239"/>
      <c r="S1011" s="239"/>
      <c r="T1011" s="240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1" t="s">
        <v>163</v>
      </c>
      <c r="AU1011" s="241" t="s">
        <v>83</v>
      </c>
      <c r="AV1011" s="14" t="s">
        <v>83</v>
      </c>
      <c r="AW1011" s="14" t="s">
        <v>34</v>
      </c>
      <c r="AX1011" s="14" t="s">
        <v>73</v>
      </c>
      <c r="AY1011" s="241" t="s">
        <v>148</v>
      </c>
    </row>
    <row r="1012" spans="1:51" s="16" customFormat="1" ht="12">
      <c r="A1012" s="16"/>
      <c r="B1012" s="253"/>
      <c r="C1012" s="254"/>
      <c r="D1012" s="216" t="s">
        <v>163</v>
      </c>
      <c r="E1012" s="255" t="s">
        <v>19</v>
      </c>
      <c r="F1012" s="256" t="s">
        <v>174</v>
      </c>
      <c r="G1012" s="254"/>
      <c r="H1012" s="257">
        <v>261.092</v>
      </c>
      <c r="I1012" s="258"/>
      <c r="J1012" s="254"/>
      <c r="K1012" s="254"/>
      <c r="L1012" s="259"/>
      <c r="M1012" s="260"/>
      <c r="N1012" s="261"/>
      <c r="O1012" s="261"/>
      <c r="P1012" s="261"/>
      <c r="Q1012" s="261"/>
      <c r="R1012" s="261"/>
      <c r="S1012" s="261"/>
      <c r="T1012" s="262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T1012" s="263" t="s">
        <v>163</v>
      </c>
      <c r="AU1012" s="263" t="s">
        <v>83</v>
      </c>
      <c r="AV1012" s="16" t="s">
        <v>154</v>
      </c>
      <c r="AW1012" s="16" t="s">
        <v>34</v>
      </c>
      <c r="AX1012" s="16" t="s">
        <v>81</v>
      </c>
      <c r="AY1012" s="263" t="s">
        <v>148</v>
      </c>
    </row>
    <row r="1013" spans="1:65" s="2" customFormat="1" ht="16.5" customHeight="1">
      <c r="A1013" s="40"/>
      <c r="B1013" s="41"/>
      <c r="C1013" s="264" t="s">
        <v>1314</v>
      </c>
      <c r="D1013" s="264" t="s">
        <v>243</v>
      </c>
      <c r="E1013" s="265" t="s">
        <v>1315</v>
      </c>
      <c r="F1013" s="266" t="s">
        <v>1316</v>
      </c>
      <c r="G1013" s="267" t="s">
        <v>159</v>
      </c>
      <c r="H1013" s="268">
        <v>33.342</v>
      </c>
      <c r="I1013" s="269"/>
      <c r="J1013" s="270">
        <f>ROUND(I1013*H1013,2)</f>
        <v>0</v>
      </c>
      <c r="K1013" s="266" t="s">
        <v>19</v>
      </c>
      <c r="L1013" s="271"/>
      <c r="M1013" s="272" t="s">
        <v>19</v>
      </c>
      <c r="N1013" s="273" t="s">
        <v>44</v>
      </c>
      <c r="O1013" s="86"/>
      <c r="P1013" s="212">
        <f>O1013*H1013</f>
        <v>0</v>
      </c>
      <c r="Q1013" s="212">
        <v>0.03</v>
      </c>
      <c r="R1013" s="212">
        <f>Q1013*H1013</f>
        <v>1.00026</v>
      </c>
      <c r="S1013" s="212">
        <v>0</v>
      </c>
      <c r="T1013" s="213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14" t="s">
        <v>375</v>
      </c>
      <c r="AT1013" s="214" t="s">
        <v>243</v>
      </c>
      <c r="AU1013" s="214" t="s">
        <v>83</v>
      </c>
      <c r="AY1013" s="19" t="s">
        <v>148</v>
      </c>
      <c r="BE1013" s="215">
        <f>IF(N1013="základní",J1013,0)</f>
        <v>0</v>
      </c>
      <c r="BF1013" s="215">
        <f>IF(N1013="snížená",J1013,0)</f>
        <v>0</v>
      </c>
      <c r="BG1013" s="215">
        <f>IF(N1013="zákl. přenesená",J1013,0)</f>
        <v>0</v>
      </c>
      <c r="BH1013" s="215">
        <f>IF(N1013="sníž. přenesená",J1013,0)</f>
        <v>0</v>
      </c>
      <c r="BI1013" s="215">
        <f>IF(N1013="nulová",J1013,0)</f>
        <v>0</v>
      </c>
      <c r="BJ1013" s="19" t="s">
        <v>81</v>
      </c>
      <c r="BK1013" s="215">
        <f>ROUND(I1013*H1013,2)</f>
        <v>0</v>
      </c>
      <c r="BL1013" s="19" t="s">
        <v>260</v>
      </c>
      <c r="BM1013" s="214" t="s">
        <v>1317</v>
      </c>
    </row>
    <row r="1014" spans="1:47" s="2" customFormat="1" ht="12">
      <c r="A1014" s="40"/>
      <c r="B1014" s="41"/>
      <c r="C1014" s="42"/>
      <c r="D1014" s="216" t="s">
        <v>156</v>
      </c>
      <c r="E1014" s="42"/>
      <c r="F1014" s="217" t="s">
        <v>1316</v>
      </c>
      <c r="G1014" s="42"/>
      <c r="H1014" s="42"/>
      <c r="I1014" s="218"/>
      <c r="J1014" s="42"/>
      <c r="K1014" s="42"/>
      <c r="L1014" s="46"/>
      <c r="M1014" s="219"/>
      <c r="N1014" s="220"/>
      <c r="O1014" s="86"/>
      <c r="P1014" s="86"/>
      <c r="Q1014" s="86"/>
      <c r="R1014" s="86"/>
      <c r="S1014" s="86"/>
      <c r="T1014" s="87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T1014" s="19" t="s">
        <v>156</v>
      </c>
      <c r="AU1014" s="19" t="s">
        <v>83</v>
      </c>
    </row>
    <row r="1015" spans="1:51" s="13" customFormat="1" ht="12">
      <c r="A1015" s="13"/>
      <c r="B1015" s="221"/>
      <c r="C1015" s="222"/>
      <c r="D1015" s="216" t="s">
        <v>163</v>
      </c>
      <c r="E1015" s="223" t="s">
        <v>19</v>
      </c>
      <c r="F1015" s="224" t="s">
        <v>1306</v>
      </c>
      <c r="G1015" s="222"/>
      <c r="H1015" s="223" t="s">
        <v>19</v>
      </c>
      <c r="I1015" s="225"/>
      <c r="J1015" s="222"/>
      <c r="K1015" s="222"/>
      <c r="L1015" s="226"/>
      <c r="M1015" s="227"/>
      <c r="N1015" s="228"/>
      <c r="O1015" s="228"/>
      <c r="P1015" s="228"/>
      <c r="Q1015" s="228"/>
      <c r="R1015" s="228"/>
      <c r="S1015" s="228"/>
      <c r="T1015" s="229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30" t="s">
        <v>163</v>
      </c>
      <c r="AU1015" s="230" t="s">
        <v>83</v>
      </c>
      <c r="AV1015" s="13" t="s">
        <v>81</v>
      </c>
      <c r="AW1015" s="13" t="s">
        <v>34</v>
      </c>
      <c r="AX1015" s="13" t="s">
        <v>73</v>
      </c>
      <c r="AY1015" s="230" t="s">
        <v>148</v>
      </c>
    </row>
    <row r="1016" spans="1:51" s="14" customFormat="1" ht="12">
      <c r="A1016" s="14"/>
      <c r="B1016" s="231"/>
      <c r="C1016" s="232"/>
      <c r="D1016" s="216" t="s">
        <v>163</v>
      </c>
      <c r="E1016" s="233" t="s">
        <v>19</v>
      </c>
      <c r="F1016" s="234" t="s">
        <v>1318</v>
      </c>
      <c r="G1016" s="232"/>
      <c r="H1016" s="235">
        <v>12.116</v>
      </c>
      <c r="I1016" s="236"/>
      <c r="J1016" s="232"/>
      <c r="K1016" s="232"/>
      <c r="L1016" s="237"/>
      <c r="M1016" s="238"/>
      <c r="N1016" s="239"/>
      <c r="O1016" s="239"/>
      <c r="P1016" s="239"/>
      <c r="Q1016" s="239"/>
      <c r="R1016" s="239"/>
      <c r="S1016" s="239"/>
      <c r="T1016" s="240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T1016" s="241" t="s">
        <v>163</v>
      </c>
      <c r="AU1016" s="241" t="s">
        <v>83</v>
      </c>
      <c r="AV1016" s="14" t="s">
        <v>83</v>
      </c>
      <c r="AW1016" s="14" t="s">
        <v>34</v>
      </c>
      <c r="AX1016" s="14" t="s">
        <v>73</v>
      </c>
      <c r="AY1016" s="241" t="s">
        <v>148</v>
      </c>
    </row>
    <row r="1017" spans="1:51" s="13" customFormat="1" ht="12">
      <c r="A1017" s="13"/>
      <c r="B1017" s="221"/>
      <c r="C1017" s="222"/>
      <c r="D1017" s="216" t="s">
        <v>163</v>
      </c>
      <c r="E1017" s="223" t="s">
        <v>19</v>
      </c>
      <c r="F1017" s="224" t="s">
        <v>1319</v>
      </c>
      <c r="G1017" s="222"/>
      <c r="H1017" s="223" t="s">
        <v>19</v>
      </c>
      <c r="I1017" s="225"/>
      <c r="J1017" s="222"/>
      <c r="K1017" s="222"/>
      <c r="L1017" s="226"/>
      <c r="M1017" s="227"/>
      <c r="N1017" s="228"/>
      <c r="O1017" s="228"/>
      <c r="P1017" s="228"/>
      <c r="Q1017" s="228"/>
      <c r="R1017" s="228"/>
      <c r="S1017" s="228"/>
      <c r="T1017" s="229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30" t="s">
        <v>163</v>
      </c>
      <c r="AU1017" s="230" t="s">
        <v>83</v>
      </c>
      <c r="AV1017" s="13" t="s">
        <v>81</v>
      </c>
      <c r="AW1017" s="13" t="s">
        <v>34</v>
      </c>
      <c r="AX1017" s="13" t="s">
        <v>73</v>
      </c>
      <c r="AY1017" s="230" t="s">
        <v>148</v>
      </c>
    </row>
    <row r="1018" spans="1:51" s="14" customFormat="1" ht="12">
      <c r="A1018" s="14"/>
      <c r="B1018" s="231"/>
      <c r="C1018" s="232"/>
      <c r="D1018" s="216" t="s">
        <v>163</v>
      </c>
      <c r="E1018" s="233" t="s">
        <v>19</v>
      </c>
      <c r="F1018" s="234" t="s">
        <v>1320</v>
      </c>
      <c r="G1018" s="232"/>
      <c r="H1018" s="235">
        <v>3.626</v>
      </c>
      <c r="I1018" s="236"/>
      <c r="J1018" s="232"/>
      <c r="K1018" s="232"/>
      <c r="L1018" s="237"/>
      <c r="M1018" s="238"/>
      <c r="N1018" s="239"/>
      <c r="O1018" s="239"/>
      <c r="P1018" s="239"/>
      <c r="Q1018" s="239"/>
      <c r="R1018" s="239"/>
      <c r="S1018" s="239"/>
      <c r="T1018" s="240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41" t="s">
        <v>163</v>
      </c>
      <c r="AU1018" s="241" t="s">
        <v>83</v>
      </c>
      <c r="AV1018" s="14" t="s">
        <v>83</v>
      </c>
      <c r="AW1018" s="14" t="s">
        <v>34</v>
      </c>
      <c r="AX1018" s="14" t="s">
        <v>73</v>
      </c>
      <c r="AY1018" s="241" t="s">
        <v>148</v>
      </c>
    </row>
    <row r="1019" spans="1:51" s="14" customFormat="1" ht="12">
      <c r="A1019" s="14"/>
      <c r="B1019" s="231"/>
      <c r="C1019" s="232"/>
      <c r="D1019" s="216" t="s">
        <v>163</v>
      </c>
      <c r="E1019" s="233" t="s">
        <v>19</v>
      </c>
      <c r="F1019" s="234" t="s">
        <v>1321</v>
      </c>
      <c r="G1019" s="232"/>
      <c r="H1019" s="235">
        <v>12.349</v>
      </c>
      <c r="I1019" s="236"/>
      <c r="J1019" s="232"/>
      <c r="K1019" s="232"/>
      <c r="L1019" s="237"/>
      <c r="M1019" s="238"/>
      <c r="N1019" s="239"/>
      <c r="O1019" s="239"/>
      <c r="P1019" s="239"/>
      <c r="Q1019" s="239"/>
      <c r="R1019" s="239"/>
      <c r="S1019" s="239"/>
      <c r="T1019" s="240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41" t="s">
        <v>163</v>
      </c>
      <c r="AU1019" s="241" t="s">
        <v>83</v>
      </c>
      <c r="AV1019" s="14" t="s">
        <v>83</v>
      </c>
      <c r="AW1019" s="14" t="s">
        <v>34</v>
      </c>
      <c r="AX1019" s="14" t="s">
        <v>73</v>
      </c>
      <c r="AY1019" s="241" t="s">
        <v>148</v>
      </c>
    </row>
    <row r="1020" spans="1:51" s="14" customFormat="1" ht="12">
      <c r="A1020" s="14"/>
      <c r="B1020" s="231"/>
      <c r="C1020" s="232"/>
      <c r="D1020" s="216" t="s">
        <v>163</v>
      </c>
      <c r="E1020" s="233" t="s">
        <v>19</v>
      </c>
      <c r="F1020" s="234" t="s">
        <v>1322</v>
      </c>
      <c r="G1020" s="232"/>
      <c r="H1020" s="235">
        <v>0.213</v>
      </c>
      <c r="I1020" s="236"/>
      <c r="J1020" s="232"/>
      <c r="K1020" s="232"/>
      <c r="L1020" s="237"/>
      <c r="M1020" s="238"/>
      <c r="N1020" s="239"/>
      <c r="O1020" s="239"/>
      <c r="P1020" s="239"/>
      <c r="Q1020" s="239"/>
      <c r="R1020" s="239"/>
      <c r="S1020" s="239"/>
      <c r="T1020" s="240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1" t="s">
        <v>163</v>
      </c>
      <c r="AU1020" s="241" t="s">
        <v>83</v>
      </c>
      <c r="AV1020" s="14" t="s">
        <v>83</v>
      </c>
      <c r="AW1020" s="14" t="s">
        <v>34</v>
      </c>
      <c r="AX1020" s="14" t="s">
        <v>73</v>
      </c>
      <c r="AY1020" s="241" t="s">
        <v>148</v>
      </c>
    </row>
    <row r="1021" spans="1:51" s="13" customFormat="1" ht="12">
      <c r="A1021" s="13"/>
      <c r="B1021" s="221"/>
      <c r="C1021" s="222"/>
      <c r="D1021" s="216" t="s">
        <v>163</v>
      </c>
      <c r="E1021" s="223" t="s">
        <v>19</v>
      </c>
      <c r="F1021" s="224" t="s">
        <v>1312</v>
      </c>
      <c r="G1021" s="222"/>
      <c r="H1021" s="223" t="s">
        <v>19</v>
      </c>
      <c r="I1021" s="225"/>
      <c r="J1021" s="222"/>
      <c r="K1021" s="222"/>
      <c r="L1021" s="226"/>
      <c r="M1021" s="227"/>
      <c r="N1021" s="228"/>
      <c r="O1021" s="228"/>
      <c r="P1021" s="228"/>
      <c r="Q1021" s="228"/>
      <c r="R1021" s="228"/>
      <c r="S1021" s="228"/>
      <c r="T1021" s="229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T1021" s="230" t="s">
        <v>163</v>
      </c>
      <c r="AU1021" s="230" t="s">
        <v>83</v>
      </c>
      <c r="AV1021" s="13" t="s">
        <v>81</v>
      </c>
      <c r="AW1021" s="13" t="s">
        <v>34</v>
      </c>
      <c r="AX1021" s="13" t="s">
        <v>73</v>
      </c>
      <c r="AY1021" s="230" t="s">
        <v>148</v>
      </c>
    </row>
    <row r="1022" spans="1:51" s="14" customFormat="1" ht="12">
      <c r="A1022" s="14"/>
      <c r="B1022" s="231"/>
      <c r="C1022" s="232"/>
      <c r="D1022" s="216" t="s">
        <v>163</v>
      </c>
      <c r="E1022" s="233" t="s">
        <v>19</v>
      </c>
      <c r="F1022" s="234" t="s">
        <v>1323</v>
      </c>
      <c r="G1022" s="232"/>
      <c r="H1022" s="235">
        <v>5.038</v>
      </c>
      <c r="I1022" s="236"/>
      <c r="J1022" s="232"/>
      <c r="K1022" s="232"/>
      <c r="L1022" s="237"/>
      <c r="M1022" s="238"/>
      <c r="N1022" s="239"/>
      <c r="O1022" s="239"/>
      <c r="P1022" s="239"/>
      <c r="Q1022" s="239"/>
      <c r="R1022" s="239"/>
      <c r="S1022" s="239"/>
      <c r="T1022" s="240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41" t="s">
        <v>163</v>
      </c>
      <c r="AU1022" s="241" t="s">
        <v>83</v>
      </c>
      <c r="AV1022" s="14" t="s">
        <v>83</v>
      </c>
      <c r="AW1022" s="14" t="s">
        <v>34</v>
      </c>
      <c r="AX1022" s="14" t="s">
        <v>73</v>
      </c>
      <c r="AY1022" s="241" t="s">
        <v>148</v>
      </c>
    </row>
    <row r="1023" spans="1:51" s="16" customFormat="1" ht="12">
      <c r="A1023" s="16"/>
      <c r="B1023" s="253"/>
      <c r="C1023" s="254"/>
      <c r="D1023" s="216" t="s">
        <v>163</v>
      </c>
      <c r="E1023" s="255" t="s">
        <v>19</v>
      </c>
      <c r="F1023" s="256" t="s">
        <v>174</v>
      </c>
      <c r="G1023" s="254"/>
      <c r="H1023" s="257">
        <v>33.342</v>
      </c>
      <c r="I1023" s="258"/>
      <c r="J1023" s="254"/>
      <c r="K1023" s="254"/>
      <c r="L1023" s="259"/>
      <c r="M1023" s="260"/>
      <c r="N1023" s="261"/>
      <c r="O1023" s="261"/>
      <c r="P1023" s="261"/>
      <c r="Q1023" s="261"/>
      <c r="R1023" s="261"/>
      <c r="S1023" s="261"/>
      <c r="T1023" s="262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T1023" s="263" t="s">
        <v>163</v>
      </c>
      <c r="AU1023" s="263" t="s">
        <v>83</v>
      </c>
      <c r="AV1023" s="16" t="s">
        <v>154</v>
      </c>
      <c r="AW1023" s="16" t="s">
        <v>34</v>
      </c>
      <c r="AX1023" s="16" t="s">
        <v>81</v>
      </c>
      <c r="AY1023" s="263" t="s">
        <v>148</v>
      </c>
    </row>
    <row r="1024" spans="1:65" s="2" customFormat="1" ht="21.75" customHeight="1">
      <c r="A1024" s="40"/>
      <c r="B1024" s="41"/>
      <c r="C1024" s="203" t="s">
        <v>1324</v>
      </c>
      <c r="D1024" s="203" t="s">
        <v>150</v>
      </c>
      <c r="E1024" s="204" t="s">
        <v>1290</v>
      </c>
      <c r="F1024" s="205" t="s">
        <v>1291</v>
      </c>
      <c r="G1024" s="206" t="s">
        <v>239</v>
      </c>
      <c r="H1024" s="207">
        <v>1.8</v>
      </c>
      <c r="I1024" s="208"/>
      <c r="J1024" s="209">
        <f>ROUND(I1024*H1024,2)</f>
        <v>0</v>
      </c>
      <c r="K1024" s="205" t="s">
        <v>160</v>
      </c>
      <c r="L1024" s="46"/>
      <c r="M1024" s="210" t="s">
        <v>19</v>
      </c>
      <c r="N1024" s="211" t="s">
        <v>44</v>
      </c>
      <c r="O1024" s="86"/>
      <c r="P1024" s="212">
        <f>O1024*H1024</f>
        <v>0</v>
      </c>
      <c r="Q1024" s="212">
        <v>0.00116</v>
      </c>
      <c r="R1024" s="212">
        <f>Q1024*H1024</f>
        <v>0.002088</v>
      </c>
      <c r="S1024" s="212">
        <v>0</v>
      </c>
      <c r="T1024" s="213">
        <f>S1024*H1024</f>
        <v>0</v>
      </c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R1024" s="214" t="s">
        <v>260</v>
      </c>
      <c r="AT1024" s="214" t="s">
        <v>150</v>
      </c>
      <c r="AU1024" s="214" t="s">
        <v>83</v>
      </c>
      <c r="AY1024" s="19" t="s">
        <v>148</v>
      </c>
      <c r="BE1024" s="215">
        <f>IF(N1024="základní",J1024,0)</f>
        <v>0</v>
      </c>
      <c r="BF1024" s="215">
        <f>IF(N1024="snížená",J1024,0)</f>
        <v>0</v>
      </c>
      <c r="BG1024" s="215">
        <f>IF(N1024="zákl. přenesená",J1024,0)</f>
        <v>0</v>
      </c>
      <c r="BH1024" s="215">
        <f>IF(N1024="sníž. přenesená",J1024,0)</f>
        <v>0</v>
      </c>
      <c r="BI1024" s="215">
        <f>IF(N1024="nulová",J1024,0)</f>
        <v>0</v>
      </c>
      <c r="BJ1024" s="19" t="s">
        <v>81</v>
      </c>
      <c r="BK1024" s="215">
        <f>ROUND(I1024*H1024,2)</f>
        <v>0</v>
      </c>
      <c r="BL1024" s="19" t="s">
        <v>260</v>
      </c>
      <c r="BM1024" s="214" t="s">
        <v>1325</v>
      </c>
    </row>
    <row r="1025" spans="1:47" s="2" customFormat="1" ht="12">
      <c r="A1025" s="40"/>
      <c r="B1025" s="41"/>
      <c r="C1025" s="42"/>
      <c r="D1025" s="216" t="s">
        <v>156</v>
      </c>
      <c r="E1025" s="42"/>
      <c r="F1025" s="217" t="s">
        <v>1293</v>
      </c>
      <c r="G1025" s="42"/>
      <c r="H1025" s="42"/>
      <c r="I1025" s="218"/>
      <c r="J1025" s="42"/>
      <c r="K1025" s="42"/>
      <c r="L1025" s="46"/>
      <c r="M1025" s="219"/>
      <c r="N1025" s="220"/>
      <c r="O1025" s="86"/>
      <c r="P1025" s="86"/>
      <c r="Q1025" s="86"/>
      <c r="R1025" s="86"/>
      <c r="S1025" s="86"/>
      <c r="T1025" s="87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T1025" s="19" t="s">
        <v>156</v>
      </c>
      <c r="AU1025" s="19" t="s">
        <v>83</v>
      </c>
    </row>
    <row r="1026" spans="1:51" s="13" customFormat="1" ht="12">
      <c r="A1026" s="13"/>
      <c r="B1026" s="221"/>
      <c r="C1026" s="222"/>
      <c r="D1026" s="216" t="s">
        <v>163</v>
      </c>
      <c r="E1026" s="223" t="s">
        <v>19</v>
      </c>
      <c r="F1026" s="224" t="s">
        <v>1326</v>
      </c>
      <c r="G1026" s="222"/>
      <c r="H1026" s="223" t="s">
        <v>19</v>
      </c>
      <c r="I1026" s="225"/>
      <c r="J1026" s="222"/>
      <c r="K1026" s="222"/>
      <c r="L1026" s="226"/>
      <c r="M1026" s="227"/>
      <c r="N1026" s="228"/>
      <c r="O1026" s="228"/>
      <c r="P1026" s="228"/>
      <c r="Q1026" s="228"/>
      <c r="R1026" s="228"/>
      <c r="S1026" s="228"/>
      <c r="T1026" s="229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0" t="s">
        <v>163</v>
      </c>
      <c r="AU1026" s="230" t="s">
        <v>83</v>
      </c>
      <c r="AV1026" s="13" t="s">
        <v>81</v>
      </c>
      <c r="AW1026" s="13" t="s">
        <v>34</v>
      </c>
      <c r="AX1026" s="13" t="s">
        <v>73</v>
      </c>
      <c r="AY1026" s="230" t="s">
        <v>148</v>
      </c>
    </row>
    <row r="1027" spans="1:51" s="13" customFormat="1" ht="12">
      <c r="A1027" s="13"/>
      <c r="B1027" s="221"/>
      <c r="C1027" s="222"/>
      <c r="D1027" s="216" t="s">
        <v>163</v>
      </c>
      <c r="E1027" s="223" t="s">
        <v>19</v>
      </c>
      <c r="F1027" s="224" t="s">
        <v>1327</v>
      </c>
      <c r="G1027" s="222"/>
      <c r="H1027" s="223" t="s">
        <v>19</v>
      </c>
      <c r="I1027" s="225"/>
      <c r="J1027" s="222"/>
      <c r="K1027" s="222"/>
      <c r="L1027" s="226"/>
      <c r="M1027" s="227"/>
      <c r="N1027" s="228"/>
      <c r="O1027" s="228"/>
      <c r="P1027" s="228"/>
      <c r="Q1027" s="228"/>
      <c r="R1027" s="228"/>
      <c r="S1027" s="228"/>
      <c r="T1027" s="229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30" t="s">
        <v>163</v>
      </c>
      <c r="AU1027" s="230" t="s">
        <v>83</v>
      </c>
      <c r="AV1027" s="13" t="s">
        <v>81</v>
      </c>
      <c r="AW1027" s="13" t="s">
        <v>34</v>
      </c>
      <c r="AX1027" s="13" t="s">
        <v>73</v>
      </c>
      <c r="AY1027" s="230" t="s">
        <v>148</v>
      </c>
    </row>
    <row r="1028" spans="1:51" s="14" customFormat="1" ht="12">
      <c r="A1028" s="14"/>
      <c r="B1028" s="231"/>
      <c r="C1028" s="232"/>
      <c r="D1028" s="216" t="s">
        <v>163</v>
      </c>
      <c r="E1028" s="233" t="s">
        <v>19</v>
      </c>
      <c r="F1028" s="234" t="s">
        <v>1328</v>
      </c>
      <c r="G1028" s="232"/>
      <c r="H1028" s="235">
        <v>1.8</v>
      </c>
      <c r="I1028" s="236"/>
      <c r="J1028" s="232"/>
      <c r="K1028" s="232"/>
      <c r="L1028" s="237"/>
      <c r="M1028" s="238"/>
      <c r="N1028" s="239"/>
      <c r="O1028" s="239"/>
      <c r="P1028" s="239"/>
      <c r="Q1028" s="239"/>
      <c r="R1028" s="239"/>
      <c r="S1028" s="239"/>
      <c r="T1028" s="240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41" t="s">
        <v>163</v>
      </c>
      <c r="AU1028" s="241" t="s">
        <v>83</v>
      </c>
      <c r="AV1028" s="14" t="s">
        <v>83</v>
      </c>
      <c r="AW1028" s="14" t="s">
        <v>34</v>
      </c>
      <c r="AX1028" s="14" t="s">
        <v>81</v>
      </c>
      <c r="AY1028" s="241" t="s">
        <v>148</v>
      </c>
    </row>
    <row r="1029" spans="1:65" s="2" customFormat="1" ht="16.5" customHeight="1">
      <c r="A1029" s="40"/>
      <c r="B1029" s="41"/>
      <c r="C1029" s="203" t="s">
        <v>1329</v>
      </c>
      <c r="D1029" s="203" t="s">
        <v>150</v>
      </c>
      <c r="E1029" s="204" t="s">
        <v>1330</v>
      </c>
      <c r="F1029" s="205" t="s">
        <v>1331</v>
      </c>
      <c r="G1029" s="206" t="s">
        <v>239</v>
      </c>
      <c r="H1029" s="207">
        <v>3</v>
      </c>
      <c r="I1029" s="208"/>
      <c r="J1029" s="209">
        <f>ROUND(I1029*H1029,2)</f>
        <v>0</v>
      </c>
      <c r="K1029" s="205" t="s">
        <v>160</v>
      </c>
      <c r="L1029" s="46"/>
      <c r="M1029" s="210" t="s">
        <v>19</v>
      </c>
      <c r="N1029" s="211" t="s">
        <v>44</v>
      </c>
      <c r="O1029" s="86"/>
      <c r="P1029" s="212">
        <f>O1029*H1029</f>
        <v>0</v>
      </c>
      <c r="Q1029" s="212">
        <v>0</v>
      </c>
      <c r="R1029" s="212">
        <f>Q1029*H1029</f>
        <v>0</v>
      </c>
      <c r="S1029" s="212">
        <v>0</v>
      </c>
      <c r="T1029" s="213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14" t="s">
        <v>260</v>
      </c>
      <c r="AT1029" s="214" t="s">
        <v>150</v>
      </c>
      <c r="AU1029" s="214" t="s">
        <v>83</v>
      </c>
      <c r="AY1029" s="19" t="s">
        <v>148</v>
      </c>
      <c r="BE1029" s="215">
        <f>IF(N1029="základní",J1029,0)</f>
        <v>0</v>
      </c>
      <c r="BF1029" s="215">
        <f>IF(N1029="snížená",J1029,0)</f>
        <v>0</v>
      </c>
      <c r="BG1029" s="215">
        <f>IF(N1029="zákl. přenesená",J1029,0)</f>
        <v>0</v>
      </c>
      <c r="BH1029" s="215">
        <f>IF(N1029="sníž. přenesená",J1029,0)</f>
        <v>0</v>
      </c>
      <c r="BI1029" s="215">
        <f>IF(N1029="nulová",J1029,0)</f>
        <v>0</v>
      </c>
      <c r="BJ1029" s="19" t="s">
        <v>81</v>
      </c>
      <c r="BK1029" s="215">
        <f>ROUND(I1029*H1029,2)</f>
        <v>0</v>
      </c>
      <c r="BL1029" s="19" t="s">
        <v>260</v>
      </c>
      <c r="BM1029" s="214" t="s">
        <v>1332</v>
      </c>
    </row>
    <row r="1030" spans="1:47" s="2" customFormat="1" ht="12">
      <c r="A1030" s="40"/>
      <c r="B1030" s="41"/>
      <c r="C1030" s="42"/>
      <c r="D1030" s="216" t="s">
        <v>156</v>
      </c>
      <c r="E1030" s="42"/>
      <c r="F1030" s="217" t="s">
        <v>1333</v>
      </c>
      <c r="G1030" s="42"/>
      <c r="H1030" s="42"/>
      <c r="I1030" s="218"/>
      <c r="J1030" s="42"/>
      <c r="K1030" s="42"/>
      <c r="L1030" s="46"/>
      <c r="M1030" s="219"/>
      <c r="N1030" s="220"/>
      <c r="O1030" s="86"/>
      <c r="P1030" s="86"/>
      <c r="Q1030" s="86"/>
      <c r="R1030" s="86"/>
      <c r="S1030" s="86"/>
      <c r="T1030" s="87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T1030" s="19" t="s">
        <v>156</v>
      </c>
      <c r="AU1030" s="19" t="s">
        <v>83</v>
      </c>
    </row>
    <row r="1031" spans="1:51" s="13" customFormat="1" ht="12">
      <c r="A1031" s="13"/>
      <c r="B1031" s="221"/>
      <c r="C1031" s="222"/>
      <c r="D1031" s="216" t="s">
        <v>163</v>
      </c>
      <c r="E1031" s="223" t="s">
        <v>19</v>
      </c>
      <c r="F1031" s="224" t="s">
        <v>1327</v>
      </c>
      <c r="G1031" s="222"/>
      <c r="H1031" s="223" t="s">
        <v>19</v>
      </c>
      <c r="I1031" s="225"/>
      <c r="J1031" s="222"/>
      <c r="K1031" s="222"/>
      <c r="L1031" s="226"/>
      <c r="M1031" s="227"/>
      <c r="N1031" s="228"/>
      <c r="O1031" s="228"/>
      <c r="P1031" s="228"/>
      <c r="Q1031" s="228"/>
      <c r="R1031" s="228"/>
      <c r="S1031" s="228"/>
      <c r="T1031" s="229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30" t="s">
        <v>163</v>
      </c>
      <c r="AU1031" s="230" t="s">
        <v>83</v>
      </c>
      <c r="AV1031" s="13" t="s">
        <v>81</v>
      </c>
      <c r="AW1031" s="13" t="s">
        <v>34</v>
      </c>
      <c r="AX1031" s="13" t="s">
        <v>73</v>
      </c>
      <c r="AY1031" s="230" t="s">
        <v>148</v>
      </c>
    </row>
    <row r="1032" spans="1:51" s="14" customFormat="1" ht="12">
      <c r="A1032" s="14"/>
      <c r="B1032" s="231"/>
      <c r="C1032" s="232"/>
      <c r="D1032" s="216" t="s">
        <v>163</v>
      </c>
      <c r="E1032" s="233" t="s">
        <v>19</v>
      </c>
      <c r="F1032" s="234" t="s">
        <v>1334</v>
      </c>
      <c r="G1032" s="232"/>
      <c r="H1032" s="235">
        <v>3</v>
      </c>
      <c r="I1032" s="236"/>
      <c r="J1032" s="232"/>
      <c r="K1032" s="232"/>
      <c r="L1032" s="237"/>
      <c r="M1032" s="238"/>
      <c r="N1032" s="239"/>
      <c r="O1032" s="239"/>
      <c r="P1032" s="239"/>
      <c r="Q1032" s="239"/>
      <c r="R1032" s="239"/>
      <c r="S1032" s="239"/>
      <c r="T1032" s="240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1" t="s">
        <v>163</v>
      </c>
      <c r="AU1032" s="241" t="s">
        <v>83</v>
      </c>
      <c r="AV1032" s="14" t="s">
        <v>83</v>
      </c>
      <c r="AW1032" s="14" t="s">
        <v>34</v>
      </c>
      <c r="AX1032" s="14" t="s">
        <v>81</v>
      </c>
      <c r="AY1032" s="241" t="s">
        <v>148</v>
      </c>
    </row>
    <row r="1033" spans="1:65" s="2" customFormat="1" ht="16.5" customHeight="1">
      <c r="A1033" s="40"/>
      <c r="B1033" s="41"/>
      <c r="C1033" s="203" t="s">
        <v>1335</v>
      </c>
      <c r="D1033" s="203" t="s">
        <v>150</v>
      </c>
      <c r="E1033" s="204" t="s">
        <v>1336</v>
      </c>
      <c r="F1033" s="205" t="s">
        <v>1337</v>
      </c>
      <c r="G1033" s="206" t="s">
        <v>586</v>
      </c>
      <c r="H1033" s="207">
        <v>1.533</v>
      </c>
      <c r="I1033" s="208"/>
      <c r="J1033" s="209">
        <f>ROUND(I1033*H1033,2)</f>
        <v>0</v>
      </c>
      <c r="K1033" s="205" t="s">
        <v>160</v>
      </c>
      <c r="L1033" s="46"/>
      <c r="M1033" s="210" t="s">
        <v>19</v>
      </c>
      <c r="N1033" s="211" t="s">
        <v>44</v>
      </c>
      <c r="O1033" s="86"/>
      <c r="P1033" s="212">
        <f>O1033*H1033</f>
        <v>0</v>
      </c>
      <c r="Q1033" s="212">
        <v>3E-05</v>
      </c>
      <c r="R1033" s="212">
        <f>Q1033*H1033</f>
        <v>4.599E-05</v>
      </c>
      <c r="S1033" s="212">
        <v>0</v>
      </c>
      <c r="T1033" s="213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14" t="s">
        <v>260</v>
      </c>
      <c r="AT1033" s="214" t="s">
        <v>150</v>
      </c>
      <c r="AU1033" s="214" t="s">
        <v>83</v>
      </c>
      <c r="AY1033" s="19" t="s">
        <v>148</v>
      </c>
      <c r="BE1033" s="215">
        <f>IF(N1033="základní",J1033,0)</f>
        <v>0</v>
      </c>
      <c r="BF1033" s="215">
        <f>IF(N1033="snížená",J1033,0)</f>
        <v>0</v>
      </c>
      <c r="BG1033" s="215">
        <f>IF(N1033="zákl. přenesená",J1033,0)</f>
        <v>0</v>
      </c>
      <c r="BH1033" s="215">
        <f>IF(N1033="sníž. přenesená",J1033,0)</f>
        <v>0</v>
      </c>
      <c r="BI1033" s="215">
        <f>IF(N1033="nulová",J1033,0)</f>
        <v>0</v>
      </c>
      <c r="BJ1033" s="19" t="s">
        <v>81</v>
      </c>
      <c r="BK1033" s="215">
        <f>ROUND(I1033*H1033,2)</f>
        <v>0</v>
      </c>
      <c r="BL1033" s="19" t="s">
        <v>260</v>
      </c>
      <c r="BM1033" s="214" t="s">
        <v>1338</v>
      </c>
    </row>
    <row r="1034" spans="1:47" s="2" customFormat="1" ht="12">
      <c r="A1034" s="40"/>
      <c r="B1034" s="41"/>
      <c r="C1034" s="42"/>
      <c r="D1034" s="216" t="s">
        <v>156</v>
      </c>
      <c r="E1034" s="42"/>
      <c r="F1034" s="217" t="s">
        <v>1339</v>
      </c>
      <c r="G1034" s="42"/>
      <c r="H1034" s="42"/>
      <c r="I1034" s="218"/>
      <c r="J1034" s="42"/>
      <c r="K1034" s="42"/>
      <c r="L1034" s="46"/>
      <c r="M1034" s="219"/>
      <c r="N1034" s="220"/>
      <c r="O1034" s="86"/>
      <c r="P1034" s="86"/>
      <c r="Q1034" s="86"/>
      <c r="R1034" s="86"/>
      <c r="S1034" s="86"/>
      <c r="T1034" s="87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9" t="s">
        <v>156</v>
      </c>
      <c r="AU1034" s="19" t="s">
        <v>83</v>
      </c>
    </row>
    <row r="1035" spans="1:65" s="2" customFormat="1" ht="16.5" customHeight="1">
      <c r="A1035" s="40"/>
      <c r="B1035" s="41"/>
      <c r="C1035" s="264" t="s">
        <v>1340</v>
      </c>
      <c r="D1035" s="264" t="s">
        <v>243</v>
      </c>
      <c r="E1035" s="265" t="s">
        <v>1341</v>
      </c>
      <c r="F1035" s="266" t="s">
        <v>1342</v>
      </c>
      <c r="G1035" s="267" t="s">
        <v>159</v>
      </c>
      <c r="H1035" s="268">
        <v>0.352</v>
      </c>
      <c r="I1035" s="269"/>
      <c r="J1035" s="270">
        <f>ROUND(I1035*H1035,2)</f>
        <v>0</v>
      </c>
      <c r="K1035" s="266" t="s">
        <v>160</v>
      </c>
      <c r="L1035" s="271"/>
      <c r="M1035" s="272" t="s">
        <v>19</v>
      </c>
      <c r="N1035" s="273" t="s">
        <v>44</v>
      </c>
      <c r="O1035" s="86"/>
      <c r="P1035" s="212">
        <f>O1035*H1035</f>
        <v>0</v>
      </c>
      <c r="Q1035" s="212">
        <v>0.02</v>
      </c>
      <c r="R1035" s="212">
        <f>Q1035*H1035</f>
        <v>0.007039999999999999</v>
      </c>
      <c r="S1035" s="212">
        <v>0</v>
      </c>
      <c r="T1035" s="213">
        <f>S1035*H1035</f>
        <v>0</v>
      </c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R1035" s="214" t="s">
        <v>375</v>
      </c>
      <c r="AT1035" s="214" t="s">
        <v>243</v>
      </c>
      <c r="AU1035" s="214" t="s">
        <v>83</v>
      </c>
      <c r="AY1035" s="19" t="s">
        <v>148</v>
      </c>
      <c r="BE1035" s="215">
        <f>IF(N1035="základní",J1035,0)</f>
        <v>0</v>
      </c>
      <c r="BF1035" s="215">
        <f>IF(N1035="snížená",J1035,0)</f>
        <v>0</v>
      </c>
      <c r="BG1035" s="215">
        <f>IF(N1035="zákl. přenesená",J1035,0)</f>
        <v>0</v>
      </c>
      <c r="BH1035" s="215">
        <f>IF(N1035="sníž. přenesená",J1035,0)</f>
        <v>0</v>
      </c>
      <c r="BI1035" s="215">
        <f>IF(N1035="nulová",J1035,0)</f>
        <v>0</v>
      </c>
      <c r="BJ1035" s="19" t="s">
        <v>81</v>
      </c>
      <c r="BK1035" s="215">
        <f>ROUND(I1035*H1035,2)</f>
        <v>0</v>
      </c>
      <c r="BL1035" s="19" t="s">
        <v>260</v>
      </c>
      <c r="BM1035" s="214" t="s">
        <v>1343</v>
      </c>
    </row>
    <row r="1036" spans="1:47" s="2" customFormat="1" ht="12">
      <c r="A1036" s="40"/>
      <c r="B1036" s="41"/>
      <c r="C1036" s="42"/>
      <c r="D1036" s="216" t="s">
        <v>156</v>
      </c>
      <c r="E1036" s="42"/>
      <c r="F1036" s="217" t="s">
        <v>1342</v>
      </c>
      <c r="G1036" s="42"/>
      <c r="H1036" s="42"/>
      <c r="I1036" s="218"/>
      <c r="J1036" s="42"/>
      <c r="K1036" s="42"/>
      <c r="L1036" s="46"/>
      <c r="M1036" s="219"/>
      <c r="N1036" s="220"/>
      <c r="O1036" s="86"/>
      <c r="P1036" s="86"/>
      <c r="Q1036" s="86"/>
      <c r="R1036" s="86"/>
      <c r="S1036" s="86"/>
      <c r="T1036" s="87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T1036" s="19" t="s">
        <v>156</v>
      </c>
      <c r="AU1036" s="19" t="s">
        <v>83</v>
      </c>
    </row>
    <row r="1037" spans="1:51" s="14" customFormat="1" ht="12">
      <c r="A1037" s="14"/>
      <c r="B1037" s="231"/>
      <c r="C1037" s="232"/>
      <c r="D1037" s="216" t="s">
        <v>163</v>
      </c>
      <c r="E1037" s="233" t="s">
        <v>19</v>
      </c>
      <c r="F1037" s="234" t="s">
        <v>1344</v>
      </c>
      <c r="G1037" s="232"/>
      <c r="H1037" s="235">
        <v>0.352</v>
      </c>
      <c r="I1037" s="236"/>
      <c r="J1037" s="232"/>
      <c r="K1037" s="232"/>
      <c r="L1037" s="237"/>
      <c r="M1037" s="238"/>
      <c r="N1037" s="239"/>
      <c r="O1037" s="239"/>
      <c r="P1037" s="239"/>
      <c r="Q1037" s="239"/>
      <c r="R1037" s="239"/>
      <c r="S1037" s="239"/>
      <c r="T1037" s="240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1" t="s">
        <v>163</v>
      </c>
      <c r="AU1037" s="241" t="s">
        <v>83</v>
      </c>
      <c r="AV1037" s="14" t="s">
        <v>83</v>
      </c>
      <c r="AW1037" s="14" t="s">
        <v>34</v>
      </c>
      <c r="AX1037" s="14" t="s">
        <v>81</v>
      </c>
      <c r="AY1037" s="241" t="s">
        <v>148</v>
      </c>
    </row>
    <row r="1038" spans="1:65" s="2" customFormat="1" ht="16.5" customHeight="1">
      <c r="A1038" s="40"/>
      <c r="B1038" s="41"/>
      <c r="C1038" s="203" t="s">
        <v>1345</v>
      </c>
      <c r="D1038" s="203" t="s">
        <v>150</v>
      </c>
      <c r="E1038" s="204" t="s">
        <v>1346</v>
      </c>
      <c r="F1038" s="205" t="s">
        <v>1347</v>
      </c>
      <c r="G1038" s="206" t="s">
        <v>232</v>
      </c>
      <c r="H1038" s="207">
        <v>13.77</v>
      </c>
      <c r="I1038" s="208"/>
      <c r="J1038" s="209">
        <f>ROUND(I1038*H1038,2)</f>
        <v>0</v>
      </c>
      <c r="K1038" s="205" t="s">
        <v>160</v>
      </c>
      <c r="L1038" s="46"/>
      <c r="M1038" s="210" t="s">
        <v>19</v>
      </c>
      <c r="N1038" s="211" t="s">
        <v>44</v>
      </c>
      <c r="O1038" s="86"/>
      <c r="P1038" s="212">
        <f>O1038*H1038</f>
        <v>0</v>
      </c>
      <c r="Q1038" s="212">
        <v>0</v>
      </c>
      <c r="R1038" s="212">
        <f>Q1038*H1038</f>
        <v>0</v>
      </c>
      <c r="S1038" s="212">
        <v>0</v>
      </c>
      <c r="T1038" s="213">
        <f>S1038*H1038</f>
        <v>0</v>
      </c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R1038" s="214" t="s">
        <v>260</v>
      </c>
      <c r="AT1038" s="214" t="s">
        <v>150</v>
      </c>
      <c r="AU1038" s="214" t="s">
        <v>83</v>
      </c>
      <c r="AY1038" s="19" t="s">
        <v>148</v>
      </c>
      <c r="BE1038" s="215">
        <f>IF(N1038="základní",J1038,0)</f>
        <v>0</v>
      </c>
      <c r="BF1038" s="215">
        <f>IF(N1038="snížená",J1038,0)</f>
        <v>0</v>
      </c>
      <c r="BG1038" s="215">
        <f>IF(N1038="zákl. přenesená",J1038,0)</f>
        <v>0</v>
      </c>
      <c r="BH1038" s="215">
        <f>IF(N1038="sníž. přenesená",J1038,0)</f>
        <v>0</v>
      </c>
      <c r="BI1038" s="215">
        <f>IF(N1038="nulová",J1038,0)</f>
        <v>0</v>
      </c>
      <c r="BJ1038" s="19" t="s">
        <v>81</v>
      </c>
      <c r="BK1038" s="215">
        <f>ROUND(I1038*H1038,2)</f>
        <v>0</v>
      </c>
      <c r="BL1038" s="19" t="s">
        <v>260</v>
      </c>
      <c r="BM1038" s="214" t="s">
        <v>1348</v>
      </c>
    </row>
    <row r="1039" spans="1:47" s="2" customFormat="1" ht="12">
      <c r="A1039" s="40"/>
      <c r="B1039" s="41"/>
      <c r="C1039" s="42"/>
      <c r="D1039" s="216" t="s">
        <v>156</v>
      </c>
      <c r="E1039" s="42"/>
      <c r="F1039" s="217" t="s">
        <v>1349</v>
      </c>
      <c r="G1039" s="42"/>
      <c r="H1039" s="42"/>
      <c r="I1039" s="218"/>
      <c r="J1039" s="42"/>
      <c r="K1039" s="42"/>
      <c r="L1039" s="46"/>
      <c r="M1039" s="219"/>
      <c r="N1039" s="220"/>
      <c r="O1039" s="86"/>
      <c r="P1039" s="86"/>
      <c r="Q1039" s="86"/>
      <c r="R1039" s="86"/>
      <c r="S1039" s="86"/>
      <c r="T1039" s="87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T1039" s="19" t="s">
        <v>156</v>
      </c>
      <c r="AU1039" s="19" t="s">
        <v>83</v>
      </c>
    </row>
    <row r="1040" spans="1:63" s="12" customFormat="1" ht="22.8" customHeight="1">
      <c r="A1040" s="12"/>
      <c r="B1040" s="187"/>
      <c r="C1040" s="188"/>
      <c r="D1040" s="189" t="s">
        <v>72</v>
      </c>
      <c r="E1040" s="201" t="s">
        <v>1350</v>
      </c>
      <c r="F1040" s="201" t="s">
        <v>1351</v>
      </c>
      <c r="G1040" s="188"/>
      <c r="H1040" s="188"/>
      <c r="I1040" s="191"/>
      <c r="J1040" s="202">
        <f>BK1040</f>
        <v>0</v>
      </c>
      <c r="K1040" s="188"/>
      <c r="L1040" s="193"/>
      <c r="M1040" s="194"/>
      <c r="N1040" s="195"/>
      <c r="O1040" s="195"/>
      <c r="P1040" s="196">
        <f>SUM(P1041:P1065)</f>
        <v>0</v>
      </c>
      <c r="Q1040" s="195"/>
      <c r="R1040" s="196">
        <f>SUM(R1041:R1065)</f>
        <v>3.0343536999999996</v>
      </c>
      <c r="S1040" s="195"/>
      <c r="T1040" s="197">
        <f>SUM(T1041:T1065)</f>
        <v>5.04</v>
      </c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R1040" s="198" t="s">
        <v>83</v>
      </c>
      <c r="AT1040" s="199" t="s">
        <v>72</v>
      </c>
      <c r="AU1040" s="199" t="s">
        <v>81</v>
      </c>
      <c r="AY1040" s="198" t="s">
        <v>148</v>
      </c>
      <c r="BK1040" s="200">
        <f>SUM(BK1041:BK1065)</f>
        <v>0</v>
      </c>
    </row>
    <row r="1041" spans="1:65" s="2" customFormat="1" ht="16.5" customHeight="1">
      <c r="A1041" s="40"/>
      <c r="B1041" s="41"/>
      <c r="C1041" s="203" t="s">
        <v>1352</v>
      </c>
      <c r="D1041" s="203" t="s">
        <v>150</v>
      </c>
      <c r="E1041" s="204" t="s">
        <v>1353</v>
      </c>
      <c r="F1041" s="205" t="s">
        <v>1354</v>
      </c>
      <c r="G1041" s="206" t="s">
        <v>586</v>
      </c>
      <c r="H1041" s="207">
        <v>630</v>
      </c>
      <c r="I1041" s="208"/>
      <c r="J1041" s="209">
        <f>ROUND(I1041*H1041,2)</f>
        <v>0</v>
      </c>
      <c r="K1041" s="205" t="s">
        <v>160</v>
      </c>
      <c r="L1041" s="46"/>
      <c r="M1041" s="210" t="s">
        <v>19</v>
      </c>
      <c r="N1041" s="211" t="s">
        <v>44</v>
      </c>
      <c r="O1041" s="86"/>
      <c r="P1041" s="212">
        <f>O1041*H1041</f>
        <v>0</v>
      </c>
      <c r="Q1041" s="212">
        <v>0</v>
      </c>
      <c r="R1041" s="212">
        <f>Q1041*H1041</f>
        <v>0</v>
      </c>
      <c r="S1041" s="212">
        <v>0.008</v>
      </c>
      <c r="T1041" s="213">
        <f>S1041*H1041</f>
        <v>5.04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14" t="s">
        <v>260</v>
      </c>
      <c r="AT1041" s="214" t="s">
        <v>150</v>
      </c>
      <c r="AU1041" s="214" t="s">
        <v>83</v>
      </c>
      <c r="AY1041" s="19" t="s">
        <v>148</v>
      </c>
      <c r="BE1041" s="215">
        <f>IF(N1041="základní",J1041,0)</f>
        <v>0</v>
      </c>
      <c r="BF1041" s="215">
        <f>IF(N1041="snížená",J1041,0)</f>
        <v>0</v>
      </c>
      <c r="BG1041" s="215">
        <f>IF(N1041="zákl. přenesená",J1041,0)</f>
        <v>0</v>
      </c>
      <c r="BH1041" s="215">
        <f>IF(N1041="sníž. přenesená",J1041,0)</f>
        <v>0</v>
      </c>
      <c r="BI1041" s="215">
        <f>IF(N1041="nulová",J1041,0)</f>
        <v>0</v>
      </c>
      <c r="BJ1041" s="19" t="s">
        <v>81</v>
      </c>
      <c r="BK1041" s="215">
        <f>ROUND(I1041*H1041,2)</f>
        <v>0</v>
      </c>
      <c r="BL1041" s="19" t="s">
        <v>260</v>
      </c>
      <c r="BM1041" s="214" t="s">
        <v>1355</v>
      </c>
    </row>
    <row r="1042" spans="1:47" s="2" customFormat="1" ht="12">
      <c r="A1042" s="40"/>
      <c r="B1042" s="41"/>
      <c r="C1042" s="42"/>
      <c r="D1042" s="216" t="s">
        <v>156</v>
      </c>
      <c r="E1042" s="42"/>
      <c r="F1042" s="217" t="s">
        <v>1356</v>
      </c>
      <c r="G1042" s="42"/>
      <c r="H1042" s="42"/>
      <c r="I1042" s="218"/>
      <c r="J1042" s="42"/>
      <c r="K1042" s="42"/>
      <c r="L1042" s="46"/>
      <c r="M1042" s="219"/>
      <c r="N1042" s="220"/>
      <c r="O1042" s="86"/>
      <c r="P1042" s="86"/>
      <c r="Q1042" s="86"/>
      <c r="R1042" s="86"/>
      <c r="S1042" s="86"/>
      <c r="T1042" s="87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T1042" s="19" t="s">
        <v>156</v>
      </c>
      <c r="AU1042" s="19" t="s">
        <v>83</v>
      </c>
    </row>
    <row r="1043" spans="1:51" s="14" customFormat="1" ht="12">
      <c r="A1043" s="14"/>
      <c r="B1043" s="231"/>
      <c r="C1043" s="232"/>
      <c r="D1043" s="216" t="s">
        <v>163</v>
      </c>
      <c r="E1043" s="233" t="s">
        <v>19</v>
      </c>
      <c r="F1043" s="234" t="s">
        <v>1357</v>
      </c>
      <c r="G1043" s="232"/>
      <c r="H1043" s="235">
        <v>630</v>
      </c>
      <c r="I1043" s="236"/>
      <c r="J1043" s="232"/>
      <c r="K1043" s="232"/>
      <c r="L1043" s="237"/>
      <c r="M1043" s="238"/>
      <c r="N1043" s="239"/>
      <c r="O1043" s="239"/>
      <c r="P1043" s="239"/>
      <c r="Q1043" s="239"/>
      <c r="R1043" s="239"/>
      <c r="S1043" s="239"/>
      <c r="T1043" s="240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1" t="s">
        <v>163</v>
      </c>
      <c r="AU1043" s="241" t="s">
        <v>83</v>
      </c>
      <c r="AV1043" s="14" t="s">
        <v>83</v>
      </c>
      <c r="AW1043" s="14" t="s">
        <v>34</v>
      </c>
      <c r="AX1043" s="14" t="s">
        <v>81</v>
      </c>
      <c r="AY1043" s="241" t="s">
        <v>148</v>
      </c>
    </row>
    <row r="1044" spans="1:65" s="2" customFormat="1" ht="24.15" customHeight="1">
      <c r="A1044" s="40"/>
      <c r="B1044" s="41"/>
      <c r="C1044" s="203" t="s">
        <v>1358</v>
      </c>
      <c r="D1044" s="203" t="s">
        <v>150</v>
      </c>
      <c r="E1044" s="204" t="s">
        <v>1359</v>
      </c>
      <c r="F1044" s="205" t="s">
        <v>1360</v>
      </c>
      <c r="G1044" s="206" t="s">
        <v>239</v>
      </c>
      <c r="H1044" s="207">
        <v>89.586</v>
      </c>
      <c r="I1044" s="208"/>
      <c r="J1044" s="209">
        <f>ROUND(I1044*H1044,2)</f>
        <v>0</v>
      </c>
      <c r="K1044" s="205" t="s">
        <v>19</v>
      </c>
      <c r="L1044" s="46"/>
      <c r="M1044" s="210" t="s">
        <v>19</v>
      </c>
      <c r="N1044" s="211" t="s">
        <v>44</v>
      </c>
      <c r="O1044" s="86"/>
      <c r="P1044" s="212">
        <f>O1044*H1044</f>
        <v>0</v>
      </c>
      <c r="Q1044" s="212">
        <v>0.01396</v>
      </c>
      <c r="R1044" s="212">
        <f>Q1044*H1044</f>
        <v>1.25062056</v>
      </c>
      <c r="S1044" s="212">
        <v>0</v>
      </c>
      <c r="T1044" s="213">
        <f>S1044*H1044</f>
        <v>0</v>
      </c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R1044" s="214" t="s">
        <v>260</v>
      </c>
      <c r="AT1044" s="214" t="s">
        <v>150</v>
      </c>
      <c r="AU1044" s="214" t="s">
        <v>83</v>
      </c>
      <c r="AY1044" s="19" t="s">
        <v>148</v>
      </c>
      <c r="BE1044" s="215">
        <f>IF(N1044="základní",J1044,0)</f>
        <v>0</v>
      </c>
      <c r="BF1044" s="215">
        <f>IF(N1044="snížená",J1044,0)</f>
        <v>0</v>
      </c>
      <c r="BG1044" s="215">
        <f>IF(N1044="zákl. přenesená",J1044,0)</f>
        <v>0</v>
      </c>
      <c r="BH1044" s="215">
        <f>IF(N1044="sníž. přenesená",J1044,0)</f>
        <v>0</v>
      </c>
      <c r="BI1044" s="215">
        <f>IF(N1044="nulová",J1044,0)</f>
        <v>0</v>
      </c>
      <c r="BJ1044" s="19" t="s">
        <v>81</v>
      </c>
      <c r="BK1044" s="215">
        <f>ROUND(I1044*H1044,2)</f>
        <v>0</v>
      </c>
      <c r="BL1044" s="19" t="s">
        <v>260</v>
      </c>
      <c r="BM1044" s="214" t="s">
        <v>1361</v>
      </c>
    </row>
    <row r="1045" spans="1:47" s="2" customFormat="1" ht="12">
      <c r="A1045" s="40"/>
      <c r="B1045" s="41"/>
      <c r="C1045" s="42"/>
      <c r="D1045" s="216" t="s">
        <v>156</v>
      </c>
      <c r="E1045" s="42"/>
      <c r="F1045" s="217" t="s">
        <v>1360</v>
      </c>
      <c r="G1045" s="42"/>
      <c r="H1045" s="42"/>
      <c r="I1045" s="218"/>
      <c r="J1045" s="42"/>
      <c r="K1045" s="42"/>
      <c r="L1045" s="46"/>
      <c r="M1045" s="219"/>
      <c r="N1045" s="220"/>
      <c r="O1045" s="86"/>
      <c r="P1045" s="86"/>
      <c r="Q1045" s="86"/>
      <c r="R1045" s="86"/>
      <c r="S1045" s="86"/>
      <c r="T1045" s="87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T1045" s="19" t="s">
        <v>156</v>
      </c>
      <c r="AU1045" s="19" t="s">
        <v>83</v>
      </c>
    </row>
    <row r="1046" spans="1:51" s="13" customFormat="1" ht="12">
      <c r="A1046" s="13"/>
      <c r="B1046" s="221"/>
      <c r="C1046" s="222"/>
      <c r="D1046" s="216" t="s">
        <v>163</v>
      </c>
      <c r="E1046" s="223" t="s">
        <v>19</v>
      </c>
      <c r="F1046" s="224" t="s">
        <v>1362</v>
      </c>
      <c r="G1046" s="222"/>
      <c r="H1046" s="223" t="s">
        <v>19</v>
      </c>
      <c r="I1046" s="225"/>
      <c r="J1046" s="222"/>
      <c r="K1046" s="222"/>
      <c r="L1046" s="226"/>
      <c r="M1046" s="227"/>
      <c r="N1046" s="228"/>
      <c r="O1046" s="228"/>
      <c r="P1046" s="228"/>
      <c r="Q1046" s="228"/>
      <c r="R1046" s="228"/>
      <c r="S1046" s="228"/>
      <c r="T1046" s="229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0" t="s">
        <v>163</v>
      </c>
      <c r="AU1046" s="230" t="s">
        <v>83</v>
      </c>
      <c r="AV1046" s="13" t="s">
        <v>81</v>
      </c>
      <c r="AW1046" s="13" t="s">
        <v>34</v>
      </c>
      <c r="AX1046" s="13" t="s">
        <v>73</v>
      </c>
      <c r="AY1046" s="230" t="s">
        <v>148</v>
      </c>
    </row>
    <row r="1047" spans="1:51" s="14" customFormat="1" ht="12">
      <c r="A1047" s="14"/>
      <c r="B1047" s="231"/>
      <c r="C1047" s="232"/>
      <c r="D1047" s="216" t="s">
        <v>163</v>
      </c>
      <c r="E1047" s="233" t="s">
        <v>19</v>
      </c>
      <c r="F1047" s="234" t="s">
        <v>1363</v>
      </c>
      <c r="G1047" s="232"/>
      <c r="H1047" s="235">
        <v>15.456</v>
      </c>
      <c r="I1047" s="236"/>
      <c r="J1047" s="232"/>
      <c r="K1047" s="232"/>
      <c r="L1047" s="237"/>
      <c r="M1047" s="238"/>
      <c r="N1047" s="239"/>
      <c r="O1047" s="239"/>
      <c r="P1047" s="239"/>
      <c r="Q1047" s="239"/>
      <c r="R1047" s="239"/>
      <c r="S1047" s="239"/>
      <c r="T1047" s="240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1" t="s">
        <v>163</v>
      </c>
      <c r="AU1047" s="241" t="s">
        <v>83</v>
      </c>
      <c r="AV1047" s="14" t="s">
        <v>83</v>
      </c>
      <c r="AW1047" s="14" t="s">
        <v>34</v>
      </c>
      <c r="AX1047" s="14" t="s">
        <v>73</v>
      </c>
      <c r="AY1047" s="241" t="s">
        <v>148</v>
      </c>
    </row>
    <row r="1048" spans="1:51" s="14" customFormat="1" ht="12">
      <c r="A1048" s="14"/>
      <c r="B1048" s="231"/>
      <c r="C1048" s="232"/>
      <c r="D1048" s="216" t="s">
        <v>163</v>
      </c>
      <c r="E1048" s="233" t="s">
        <v>19</v>
      </c>
      <c r="F1048" s="234" t="s">
        <v>1364</v>
      </c>
      <c r="G1048" s="232"/>
      <c r="H1048" s="235">
        <v>52.64</v>
      </c>
      <c r="I1048" s="236"/>
      <c r="J1048" s="232"/>
      <c r="K1048" s="232"/>
      <c r="L1048" s="237"/>
      <c r="M1048" s="238"/>
      <c r="N1048" s="239"/>
      <c r="O1048" s="239"/>
      <c r="P1048" s="239"/>
      <c r="Q1048" s="239"/>
      <c r="R1048" s="239"/>
      <c r="S1048" s="239"/>
      <c r="T1048" s="240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T1048" s="241" t="s">
        <v>163</v>
      </c>
      <c r="AU1048" s="241" t="s">
        <v>83</v>
      </c>
      <c r="AV1048" s="14" t="s">
        <v>83</v>
      </c>
      <c r="AW1048" s="14" t="s">
        <v>34</v>
      </c>
      <c r="AX1048" s="14" t="s">
        <v>73</v>
      </c>
      <c r="AY1048" s="241" t="s">
        <v>148</v>
      </c>
    </row>
    <row r="1049" spans="1:51" s="14" customFormat="1" ht="12">
      <c r="A1049" s="14"/>
      <c r="B1049" s="231"/>
      <c r="C1049" s="232"/>
      <c r="D1049" s="216" t="s">
        <v>163</v>
      </c>
      <c r="E1049" s="233" t="s">
        <v>19</v>
      </c>
      <c r="F1049" s="234" t="s">
        <v>1365</v>
      </c>
      <c r="G1049" s="232"/>
      <c r="H1049" s="235">
        <v>0.91</v>
      </c>
      <c r="I1049" s="236"/>
      <c r="J1049" s="232"/>
      <c r="K1049" s="232"/>
      <c r="L1049" s="237"/>
      <c r="M1049" s="238"/>
      <c r="N1049" s="239"/>
      <c r="O1049" s="239"/>
      <c r="P1049" s="239"/>
      <c r="Q1049" s="239"/>
      <c r="R1049" s="239"/>
      <c r="S1049" s="239"/>
      <c r="T1049" s="240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41" t="s">
        <v>163</v>
      </c>
      <c r="AU1049" s="241" t="s">
        <v>83</v>
      </c>
      <c r="AV1049" s="14" t="s">
        <v>83</v>
      </c>
      <c r="AW1049" s="14" t="s">
        <v>34</v>
      </c>
      <c r="AX1049" s="14" t="s">
        <v>73</v>
      </c>
      <c r="AY1049" s="241" t="s">
        <v>148</v>
      </c>
    </row>
    <row r="1050" spans="1:51" s="13" customFormat="1" ht="12">
      <c r="A1050" s="13"/>
      <c r="B1050" s="221"/>
      <c r="C1050" s="222"/>
      <c r="D1050" s="216" t="s">
        <v>163</v>
      </c>
      <c r="E1050" s="223" t="s">
        <v>19</v>
      </c>
      <c r="F1050" s="224" t="s">
        <v>1312</v>
      </c>
      <c r="G1050" s="222"/>
      <c r="H1050" s="223" t="s">
        <v>19</v>
      </c>
      <c r="I1050" s="225"/>
      <c r="J1050" s="222"/>
      <c r="K1050" s="222"/>
      <c r="L1050" s="226"/>
      <c r="M1050" s="227"/>
      <c r="N1050" s="228"/>
      <c r="O1050" s="228"/>
      <c r="P1050" s="228"/>
      <c r="Q1050" s="228"/>
      <c r="R1050" s="228"/>
      <c r="S1050" s="228"/>
      <c r="T1050" s="229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0" t="s">
        <v>163</v>
      </c>
      <c r="AU1050" s="230" t="s">
        <v>83</v>
      </c>
      <c r="AV1050" s="13" t="s">
        <v>81</v>
      </c>
      <c r="AW1050" s="13" t="s">
        <v>34</v>
      </c>
      <c r="AX1050" s="13" t="s">
        <v>73</v>
      </c>
      <c r="AY1050" s="230" t="s">
        <v>148</v>
      </c>
    </row>
    <row r="1051" spans="1:51" s="14" customFormat="1" ht="12">
      <c r="A1051" s="14"/>
      <c r="B1051" s="231"/>
      <c r="C1051" s="232"/>
      <c r="D1051" s="216" t="s">
        <v>163</v>
      </c>
      <c r="E1051" s="233" t="s">
        <v>19</v>
      </c>
      <c r="F1051" s="234" t="s">
        <v>1366</v>
      </c>
      <c r="G1051" s="232"/>
      <c r="H1051" s="235">
        <v>20.58</v>
      </c>
      <c r="I1051" s="236"/>
      <c r="J1051" s="232"/>
      <c r="K1051" s="232"/>
      <c r="L1051" s="237"/>
      <c r="M1051" s="238"/>
      <c r="N1051" s="239"/>
      <c r="O1051" s="239"/>
      <c r="P1051" s="239"/>
      <c r="Q1051" s="239"/>
      <c r="R1051" s="239"/>
      <c r="S1051" s="239"/>
      <c r="T1051" s="240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41" t="s">
        <v>163</v>
      </c>
      <c r="AU1051" s="241" t="s">
        <v>83</v>
      </c>
      <c r="AV1051" s="14" t="s">
        <v>83</v>
      </c>
      <c r="AW1051" s="14" t="s">
        <v>34</v>
      </c>
      <c r="AX1051" s="14" t="s">
        <v>73</v>
      </c>
      <c r="AY1051" s="241" t="s">
        <v>148</v>
      </c>
    </row>
    <row r="1052" spans="1:51" s="16" customFormat="1" ht="12">
      <c r="A1052" s="16"/>
      <c r="B1052" s="253"/>
      <c r="C1052" s="254"/>
      <c r="D1052" s="216" t="s">
        <v>163</v>
      </c>
      <c r="E1052" s="255" t="s">
        <v>19</v>
      </c>
      <c r="F1052" s="256" t="s">
        <v>174</v>
      </c>
      <c r="G1052" s="254"/>
      <c r="H1052" s="257">
        <v>89.586</v>
      </c>
      <c r="I1052" s="258"/>
      <c r="J1052" s="254"/>
      <c r="K1052" s="254"/>
      <c r="L1052" s="259"/>
      <c r="M1052" s="260"/>
      <c r="N1052" s="261"/>
      <c r="O1052" s="261"/>
      <c r="P1052" s="261"/>
      <c r="Q1052" s="261"/>
      <c r="R1052" s="261"/>
      <c r="S1052" s="261"/>
      <c r="T1052" s="262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T1052" s="263" t="s">
        <v>163</v>
      </c>
      <c r="AU1052" s="263" t="s">
        <v>83</v>
      </c>
      <c r="AV1052" s="16" t="s">
        <v>154</v>
      </c>
      <c r="AW1052" s="16" t="s">
        <v>34</v>
      </c>
      <c r="AX1052" s="16" t="s">
        <v>81</v>
      </c>
      <c r="AY1052" s="263" t="s">
        <v>148</v>
      </c>
    </row>
    <row r="1053" spans="1:65" s="2" customFormat="1" ht="16.5" customHeight="1">
      <c r="A1053" s="40"/>
      <c r="B1053" s="41"/>
      <c r="C1053" s="203" t="s">
        <v>1367</v>
      </c>
      <c r="D1053" s="203" t="s">
        <v>150</v>
      </c>
      <c r="E1053" s="204" t="s">
        <v>1368</v>
      </c>
      <c r="F1053" s="205" t="s">
        <v>1369</v>
      </c>
      <c r="G1053" s="206" t="s">
        <v>239</v>
      </c>
      <c r="H1053" s="207">
        <v>112.966</v>
      </c>
      <c r="I1053" s="208"/>
      <c r="J1053" s="209">
        <f>ROUND(I1053*H1053,2)</f>
        <v>0</v>
      </c>
      <c r="K1053" s="205" t="s">
        <v>160</v>
      </c>
      <c r="L1053" s="46"/>
      <c r="M1053" s="210" t="s">
        <v>19</v>
      </c>
      <c r="N1053" s="211" t="s">
        <v>44</v>
      </c>
      <c r="O1053" s="86"/>
      <c r="P1053" s="212">
        <f>O1053*H1053</f>
        <v>0</v>
      </c>
      <c r="Q1053" s="212">
        <v>0.01579</v>
      </c>
      <c r="R1053" s="212">
        <f>Q1053*H1053</f>
        <v>1.7837331399999998</v>
      </c>
      <c r="S1053" s="212">
        <v>0</v>
      </c>
      <c r="T1053" s="213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14" t="s">
        <v>260</v>
      </c>
      <c r="AT1053" s="214" t="s">
        <v>150</v>
      </c>
      <c r="AU1053" s="214" t="s">
        <v>83</v>
      </c>
      <c r="AY1053" s="19" t="s">
        <v>148</v>
      </c>
      <c r="BE1053" s="215">
        <f>IF(N1053="základní",J1053,0)</f>
        <v>0</v>
      </c>
      <c r="BF1053" s="215">
        <f>IF(N1053="snížená",J1053,0)</f>
        <v>0</v>
      </c>
      <c r="BG1053" s="215">
        <f>IF(N1053="zákl. přenesená",J1053,0)</f>
        <v>0</v>
      </c>
      <c r="BH1053" s="215">
        <f>IF(N1053="sníž. přenesená",J1053,0)</f>
        <v>0</v>
      </c>
      <c r="BI1053" s="215">
        <f>IF(N1053="nulová",J1053,0)</f>
        <v>0</v>
      </c>
      <c r="BJ1053" s="19" t="s">
        <v>81</v>
      </c>
      <c r="BK1053" s="215">
        <f>ROUND(I1053*H1053,2)</f>
        <v>0</v>
      </c>
      <c r="BL1053" s="19" t="s">
        <v>260</v>
      </c>
      <c r="BM1053" s="214" t="s">
        <v>1370</v>
      </c>
    </row>
    <row r="1054" spans="1:47" s="2" customFormat="1" ht="12">
      <c r="A1054" s="40"/>
      <c r="B1054" s="41"/>
      <c r="C1054" s="42"/>
      <c r="D1054" s="216" t="s">
        <v>156</v>
      </c>
      <c r="E1054" s="42"/>
      <c r="F1054" s="217" t="s">
        <v>1371</v>
      </c>
      <c r="G1054" s="42"/>
      <c r="H1054" s="42"/>
      <c r="I1054" s="218"/>
      <c r="J1054" s="42"/>
      <c r="K1054" s="42"/>
      <c r="L1054" s="46"/>
      <c r="M1054" s="219"/>
      <c r="N1054" s="220"/>
      <c r="O1054" s="86"/>
      <c r="P1054" s="86"/>
      <c r="Q1054" s="86"/>
      <c r="R1054" s="86"/>
      <c r="S1054" s="86"/>
      <c r="T1054" s="87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T1054" s="19" t="s">
        <v>156</v>
      </c>
      <c r="AU1054" s="19" t="s">
        <v>83</v>
      </c>
    </row>
    <row r="1055" spans="1:51" s="13" customFormat="1" ht="12">
      <c r="A1055" s="13"/>
      <c r="B1055" s="221"/>
      <c r="C1055" s="222"/>
      <c r="D1055" s="216" t="s">
        <v>163</v>
      </c>
      <c r="E1055" s="223" t="s">
        <v>19</v>
      </c>
      <c r="F1055" s="224" t="s">
        <v>1372</v>
      </c>
      <c r="G1055" s="222"/>
      <c r="H1055" s="223" t="s">
        <v>19</v>
      </c>
      <c r="I1055" s="225"/>
      <c r="J1055" s="222"/>
      <c r="K1055" s="222"/>
      <c r="L1055" s="226"/>
      <c r="M1055" s="227"/>
      <c r="N1055" s="228"/>
      <c r="O1055" s="228"/>
      <c r="P1055" s="228"/>
      <c r="Q1055" s="228"/>
      <c r="R1055" s="228"/>
      <c r="S1055" s="228"/>
      <c r="T1055" s="229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0" t="s">
        <v>163</v>
      </c>
      <c r="AU1055" s="230" t="s">
        <v>83</v>
      </c>
      <c r="AV1055" s="13" t="s">
        <v>81</v>
      </c>
      <c r="AW1055" s="13" t="s">
        <v>34</v>
      </c>
      <c r="AX1055" s="13" t="s">
        <v>73</v>
      </c>
      <c r="AY1055" s="230" t="s">
        <v>148</v>
      </c>
    </row>
    <row r="1056" spans="1:51" s="14" customFormat="1" ht="12">
      <c r="A1056" s="14"/>
      <c r="B1056" s="231"/>
      <c r="C1056" s="232"/>
      <c r="D1056" s="216" t="s">
        <v>163</v>
      </c>
      <c r="E1056" s="233" t="s">
        <v>19</v>
      </c>
      <c r="F1056" s="234" t="s">
        <v>1373</v>
      </c>
      <c r="G1056" s="232"/>
      <c r="H1056" s="235">
        <v>40.96</v>
      </c>
      <c r="I1056" s="236"/>
      <c r="J1056" s="232"/>
      <c r="K1056" s="232"/>
      <c r="L1056" s="237"/>
      <c r="M1056" s="238"/>
      <c r="N1056" s="239"/>
      <c r="O1056" s="239"/>
      <c r="P1056" s="239"/>
      <c r="Q1056" s="239"/>
      <c r="R1056" s="239"/>
      <c r="S1056" s="239"/>
      <c r="T1056" s="240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41" t="s">
        <v>163</v>
      </c>
      <c r="AU1056" s="241" t="s">
        <v>83</v>
      </c>
      <c r="AV1056" s="14" t="s">
        <v>83</v>
      </c>
      <c r="AW1056" s="14" t="s">
        <v>34</v>
      </c>
      <c r="AX1056" s="14" t="s">
        <v>73</v>
      </c>
      <c r="AY1056" s="241" t="s">
        <v>148</v>
      </c>
    </row>
    <row r="1057" spans="1:51" s="13" customFormat="1" ht="12">
      <c r="A1057" s="13"/>
      <c r="B1057" s="221"/>
      <c r="C1057" s="222"/>
      <c r="D1057" s="216" t="s">
        <v>163</v>
      </c>
      <c r="E1057" s="223" t="s">
        <v>19</v>
      </c>
      <c r="F1057" s="224" t="s">
        <v>1362</v>
      </c>
      <c r="G1057" s="222"/>
      <c r="H1057" s="223" t="s">
        <v>19</v>
      </c>
      <c r="I1057" s="225"/>
      <c r="J1057" s="222"/>
      <c r="K1057" s="222"/>
      <c r="L1057" s="226"/>
      <c r="M1057" s="227"/>
      <c r="N1057" s="228"/>
      <c r="O1057" s="228"/>
      <c r="P1057" s="228"/>
      <c r="Q1057" s="228"/>
      <c r="R1057" s="228"/>
      <c r="S1057" s="228"/>
      <c r="T1057" s="229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30" t="s">
        <v>163</v>
      </c>
      <c r="AU1057" s="230" t="s">
        <v>83</v>
      </c>
      <c r="AV1057" s="13" t="s">
        <v>81</v>
      </c>
      <c r="AW1057" s="13" t="s">
        <v>34</v>
      </c>
      <c r="AX1057" s="13" t="s">
        <v>73</v>
      </c>
      <c r="AY1057" s="230" t="s">
        <v>148</v>
      </c>
    </row>
    <row r="1058" spans="1:51" s="14" customFormat="1" ht="12">
      <c r="A1058" s="14"/>
      <c r="B1058" s="231"/>
      <c r="C1058" s="232"/>
      <c r="D1058" s="216" t="s">
        <v>163</v>
      </c>
      <c r="E1058" s="233" t="s">
        <v>19</v>
      </c>
      <c r="F1058" s="234" t="s">
        <v>1363</v>
      </c>
      <c r="G1058" s="232"/>
      <c r="H1058" s="235">
        <v>15.456</v>
      </c>
      <c r="I1058" s="236"/>
      <c r="J1058" s="232"/>
      <c r="K1058" s="232"/>
      <c r="L1058" s="237"/>
      <c r="M1058" s="238"/>
      <c r="N1058" s="239"/>
      <c r="O1058" s="239"/>
      <c r="P1058" s="239"/>
      <c r="Q1058" s="239"/>
      <c r="R1058" s="239"/>
      <c r="S1058" s="239"/>
      <c r="T1058" s="240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41" t="s">
        <v>163</v>
      </c>
      <c r="AU1058" s="241" t="s">
        <v>83</v>
      </c>
      <c r="AV1058" s="14" t="s">
        <v>83</v>
      </c>
      <c r="AW1058" s="14" t="s">
        <v>34</v>
      </c>
      <c r="AX1058" s="14" t="s">
        <v>73</v>
      </c>
      <c r="AY1058" s="241" t="s">
        <v>148</v>
      </c>
    </row>
    <row r="1059" spans="1:51" s="14" customFormat="1" ht="12">
      <c r="A1059" s="14"/>
      <c r="B1059" s="231"/>
      <c r="C1059" s="232"/>
      <c r="D1059" s="216" t="s">
        <v>163</v>
      </c>
      <c r="E1059" s="233" t="s">
        <v>19</v>
      </c>
      <c r="F1059" s="234" t="s">
        <v>1364</v>
      </c>
      <c r="G1059" s="232"/>
      <c r="H1059" s="235">
        <v>52.64</v>
      </c>
      <c r="I1059" s="236"/>
      <c r="J1059" s="232"/>
      <c r="K1059" s="232"/>
      <c r="L1059" s="237"/>
      <c r="M1059" s="238"/>
      <c r="N1059" s="239"/>
      <c r="O1059" s="239"/>
      <c r="P1059" s="239"/>
      <c r="Q1059" s="239"/>
      <c r="R1059" s="239"/>
      <c r="S1059" s="239"/>
      <c r="T1059" s="240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1" t="s">
        <v>163</v>
      </c>
      <c r="AU1059" s="241" t="s">
        <v>83</v>
      </c>
      <c r="AV1059" s="14" t="s">
        <v>83</v>
      </c>
      <c r="AW1059" s="14" t="s">
        <v>34</v>
      </c>
      <c r="AX1059" s="14" t="s">
        <v>73</v>
      </c>
      <c r="AY1059" s="241" t="s">
        <v>148</v>
      </c>
    </row>
    <row r="1060" spans="1:51" s="14" customFormat="1" ht="12">
      <c r="A1060" s="14"/>
      <c r="B1060" s="231"/>
      <c r="C1060" s="232"/>
      <c r="D1060" s="216" t="s">
        <v>163</v>
      </c>
      <c r="E1060" s="233" t="s">
        <v>19</v>
      </c>
      <c r="F1060" s="234" t="s">
        <v>1365</v>
      </c>
      <c r="G1060" s="232"/>
      <c r="H1060" s="235">
        <v>0.91</v>
      </c>
      <c r="I1060" s="236"/>
      <c r="J1060" s="232"/>
      <c r="K1060" s="232"/>
      <c r="L1060" s="237"/>
      <c r="M1060" s="238"/>
      <c r="N1060" s="239"/>
      <c r="O1060" s="239"/>
      <c r="P1060" s="239"/>
      <c r="Q1060" s="239"/>
      <c r="R1060" s="239"/>
      <c r="S1060" s="239"/>
      <c r="T1060" s="240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41" t="s">
        <v>163</v>
      </c>
      <c r="AU1060" s="241" t="s">
        <v>83</v>
      </c>
      <c r="AV1060" s="14" t="s">
        <v>83</v>
      </c>
      <c r="AW1060" s="14" t="s">
        <v>34</v>
      </c>
      <c r="AX1060" s="14" t="s">
        <v>73</v>
      </c>
      <c r="AY1060" s="241" t="s">
        <v>148</v>
      </c>
    </row>
    <row r="1061" spans="1:51" s="13" customFormat="1" ht="12">
      <c r="A1061" s="13"/>
      <c r="B1061" s="221"/>
      <c r="C1061" s="222"/>
      <c r="D1061" s="216" t="s">
        <v>163</v>
      </c>
      <c r="E1061" s="223" t="s">
        <v>19</v>
      </c>
      <c r="F1061" s="224" t="s">
        <v>1327</v>
      </c>
      <c r="G1061" s="222"/>
      <c r="H1061" s="223" t="s">
        <v>19</v>
      </c>
      <c r="I1061" s="225"/>
      <c r="J1061" s="222"/>
      <c r="K1061" s="222"/>
      <c r="L1061" s="226"/>
      <c r="M1061" s="227"/>
      <c r="N1061" s="228"/>
      <c r="O1061" s="228"/>
      <c r="P1061" s="228"/>
      <c r="Q1061" s="228"/>
      <c r="R1061" s="228"/>
      <c r="S1061" s="228"/>
      <c r="T1061" s="229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30" t="s">
        <v>163</v>
      </c>
      <c r="AU1061" s="230" t="s">
        <v>83</v>
      </c>
      <c r="AV1061" s="13" t="s">
        <v>81</v>
      </c>
      <c r="AW1061" s="13" t="s">
        <v>34</v>
      </c>
      <c r="AX1061" s="13" t="s">
        <v>73</v>
      </c>
      <c r="AY1061" s="230" t="s">
        <v>148</v>
      </c>
    </row>
    <row r="1062" spans="1:51" s="14" customFormat="1" ht="12">
      <c r="A1062" s="14"/>
      <c r="B1062" s="231"/>
      <c r="C1062" s="232"/>
      <c r="D1062" s="216" t="s">
        <v>163</v>
      </c>
      <c r="E1062" s="233" t="s">
        <v>19</v>
      </c>
      <c r="F1062" s="234" t="s">
        <v>1374</v>
      </c>
      <c r="G1062" s="232"/>
      <c r="H1062" s="235">
        <v>3</v>
      </c>
      <c r="I1062" s="236"/>
      <c r="J1062" s="232"/>
      <c r="K1062" s="232"/>
      <c r="L1062" s="237"/>
      <c r="M1062" s="238"/>
      <c r="N1062" s="239"/>
      <c r="O1062" s="239"/>
      <c r="P1062" s="239"/>
      <c r="Q1062" s="239"/>
      <c r="R1062" s="239"/>
      <c r="S1062" s="239"/>
      <c r="T1062" s="240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41" t="s">
        <v>163</v>
      </c>
      <c r="AU1062" s="241" t="s">
        <v>83</v>
      </c>
      <c r="AV1062" s="14" t="s">
        <v>83</v>
      </c>
      <c r="AW1062" s="14" t="s">
        <v>34</v>
      </c>
      <c r="AX1062" s="14" t="s">
        <v>73</v>
      </c>
      <c r="AY1062" s="241" t="s">
        <v>148</v>
      </c>
    </row>
    <row r="1063" spans="1:51" s="16" customFormat="1" ht="12">
      <c r="A1063" s="16"/>
      <c r="B1063" s="253"/>
      <c r="C1063" s="254"/>
      <c r="D1063" s="216" t="s">
        <v>163</v>
      </c>
      <c r="E1063" s="255" t="s">
        <v>19</v>
      </c>
      <c r="F1063" s="256" t="s">
        <v>174</v>
      </c>
      <c r="G1063" s="254"/>
      <c r="H1063" s="257">
        <v>112.966</v>
      </c>
      <c r="I1063" s="258"/>
      <c r="J1063" s="254"/>
      <c r="K1063" s="254"/>
      <c r="L1063" s="259"/>
      <c r="M1063" s="260"/>
      <c r="N1063" s="261"/>
      <c r="O1063" s="261"/>
      <c r="P1063" s="261"/>
      <c r="Q1063" s="261"/>
      <c r="R1063" s="261"/>
      <c r="S1063" s="261"/>
      <c r="T1063" s="262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T1063" s="263" t="s">
        <v>163</v>
      </c>
      <c r="AU1063" s="263" t="s">
        <v>83</v>
      </c>
      <c r="AV1063" s="16" t="s">
        <v>154</v>
      </c>
      <c r="AW1063" s="16" t="s">
        <v>34</v>
      </c>
      <c r="AX1063" s="16" t="s">
        <v>81</v>
      </c>
      <c r="AY1063" s="263" t="s">
        <v>148</v>
      </c>
    </row>
    <row r="1064" spans="1:65" s="2" customFormat="1" ht="16.5" customHeight="1">
      <c r="A1064" s="40"/>
      <c r="B1064" s="41"/>
      <c r="C1064" s="203" t="s">
        <v>1375</v>
      </c>
      <c r="D1064" s="203" t="s">
        <v>150</v>
      </c>
      <c r="E1064" s="204" t="s">
        <v>1376</v>
      </c>
      <c r="F1064" s="205" t="s">
        <v>1377</v>
      </c>
      <c r="G1064" s="206" t="s">
        <v>232</v>
      </c>
      <c r="H1064" s="207">
        <v>3.034</v>
      </c>
      <c r="I1064" s="208"/>
      <c r="J1064" s="209">
        <f>ROUND(I1064*H1064,2)</f>
        <v>0</v>
      </c>
      <c r="K1064" s="205" t="s">
        <v>160</v>
      </c>
      <c r="L1064" s="46"/>
      <c r="M1064" s="210" t="s">
        <v>19</v>
      </c>
      <c r="N1064" s="211" t="s">
        <v>44</v>
      </c>
      <c r="O1064" s="86"/>
      <c r="P1064" s="212">
        <f>O1064*H1064</f>
        <v>0</v>
      </c>
      <c r="Q1064" s="212">
        <v>0</v>
      </c>
      <c r="R1064" s="212">
        <f>Q1064*H1064</f>
        <v>0</v>
      </c>
      <c r="S1064" s="212">
        <v>0</v>
      </c>
      <c r="T1064" s="213">
        <f>S1064*H1064</f>
        <v>0</v>
      </c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R1064" s="214" t="s">
        <v>260</v>
      </c>
      <c r="AT1064" s="214" t="s">
        <v>150</v>
      </c>
      <c r="AU1064" s="214" t="s">
        <v>83</v>
      </c>
      <c r="AY1064" s="19" t="s">
        <v>148</v>
      </c>
      <c r="BE1064" s="215">
        <f>IF(N1064="základní",J1064,0)</f>
        <v>0</v>
      </c>
      <c r="BF1064" s="215">
        <f>IF(N1064="snížená",J1064,0)</f>
        <v>0</v>
      </c>
      <c r="BG1064" s="215">
        <f>IF(N1064="zákl. přenesená",J1064,0)</f>
        <v>0</v>
      </c>
      <c r="BH1064" s="215">
        <f>IF(N1064="sníž. přenesená",J1064,0)</f>
        <v>0</v>
      </c>
      <c r="BI1064" s="215">
        <f>IF(N1064="nulová",J1064,0)</f>
        <v>0</v>
      </c>
      <c r="BJ1064" s="19" t="s">
        <v>81</v>
      </c>
      <c r="BK1064" s="215">
        <f>ROUND(I1064*H1064,2)</f>
        <v>0</v>
      </c>
      <c r="BL1064" s="19" t="s">
        <v>260</v>
      </c>
      <c r="BM1064" s="214" t="s">
        <v>1378</v>
      </c>
    </row>
    <row r="1065" spans="1:47" s="2" customFormat="1" ht="12">
      <c r="A1065" s="40"/>
      <c r="B1065" s="41"/>
      <c r="C1065" s="42"/>
      <c r="D1065" s="216" t="s">
        <v>156</v>
      </c>
      <c r="E1065" s="42"/>
      <c r="F1065" s="217" t="s">
        <v>1379</v>
      </c>
      <c r="G1065" s="42"/>
      <c r="H1065" s="42"/>
      <c r="I1065" s="218"/>
      <c r="J1065" s="42"/>
      <c r="K1065" s="42"/>
      <c r="L1065" s="46"/>
      <c r="M1065" s="219"/>
      <c r="N1065" s="220"/>
      <c r="O1065" s="86"/>
      <c r="P1065" s="86"/>
      <c r="Q1065" s="86"/>
      <c r="R1065" s="86"/>
      <c r="S1065" s="86"/>
      <c r="T1065" s="87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T1065" s="19" t="s">
        <v>156</v>
      </c>
      <c r="AU1065" s="19" t="s">
        <v>83</v>
      </c>
    </row>
    <row r="1066" spans="1:63" s="12" customFormat="1" ht="22.8" customHeight="1">
      <c r="A1066" s="12"/>
      <c r="B1066" s="187"/>
      <c r="C1066" s="188"/>
      <c r="D1066" s="189" t="s">
        <v>72</v>
      </c>
      <c r="E1066" s="201" t="s">
        <v>1380</v>
      </c>
      <c r="F1066" s="201" t="s">
        <v>1381</v>
      </c>
      <c r="G1066" s="188"/>
      <c r="H1066" s="188"/>
      <c r="I1066" s="191"/>
      <c r="J1066" s="202">
        <f>BK1066</f>
        <v>0</v>
      </c>
      <c r="K1066" s="188"/>
      <c r="L1066" s="193"/>
      <c r="M1066" s="194"/>
      <c r="N1066" s="195"/>
      <c r="O1066" s="195"/>
      <c r="P1066" s="196">
        <f>SUM(P1067:P1173)</f>
        <v>0</v>
      </c>
      <c r="Q1066" s="195"/>
      <c r="R1066" s="196">
        <f>SUM(R1067:R1173)</f>
        <v>2.07491</v>
      </c>
      <c r="S1066" s="195"/>
      <c r="T1066" s="197">
        <f>SUM(T1067:T1173)</f>
        <v>2.5488</v>
      </c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R1066" s="198" t="s">
        <v>83</v>
      </c>
      <c r="AT1066" s="199" t="s">
        <v>72</v>
      </c>
      <c r="AU1066" s="199" t="s">
        <v>81</v>
      </c>
      <c r="AY1066" s="198" t="s">
        <v>148</v>
      </c>
      <c r="BK1066" s="200">
        <f>SUM(BK1067:BK1173)</f>
        <v>0</v>
      </c>
    </row>
    <row r="1067" spans="1:65" s="2" customFormat="1" ht="16.5" customHeight="1">
      <c r="A1067" s="40"/>
      <c r="B1067" s="41"/>
      <c r="C1067" s="203" t="s">
        <v>1382</v>
      </c>
      <c r="D1067" s="203" t="s">
        <v>150</v>
      </c>
      <c r="E1067" s="204" t="s">
        <v>1383</v>
      </c>
      <c r="F1067" s="205" t="s">
        <v>1384</v>
      </c>
      <c r="G1067" s="206" t="s">
        <v>586</v>
      </c>
      <c r="H1067" s="207">
        <v>46.5</v>
      </c>
      <c r="I1067" s="208"/>
      <c r="J1067" s="209">
        <f>ROUND(I1067*H1067,2)</f>
        <v>0</v>
      </c>
      <c r="K1067" s="205" t="s">
        <v>160</v>
      </c>
      <c r="L1067" s="46"/>
      <c r="M1067" s="210" t="s">
        <v>19</v>
      </c>
      <c r="N1067" s="211" t="s">
        <v>44</v>
      </c>
      <c r="O1067" s="86"/>
      <c r="P1067" s="212">
        <f>O1067*H1067</f>
        <v>0</v>
      </c>
      <c r="Q1067" s="212">
        <v>0</v>
      </c>
      <c r="R1067" s="212">
        <f>Q1067*H1067</f>
        <v>0</v>
      </c>
      <c r="S1067" s="212">
        <v>0.00067</v>
      </c>
      <c r="T1067" s="213">
        <f>S1067*H1067</f>
        <v>0.031155000000000002</v>
      </c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0"/>
      <c r="AE1067" s="40"/>
      <c r="AR1067" s="214" t="s">
        <v>260</v>
      </c>
      <c r="AT1067" s="214" t="s">
        <v>150</v>
      </c>
      <c r="AU1067" s="214" t="s">
        <v>83</v>
      </c>
      <c r="AY1067" s="19" t="s">
        <v>148</v>
      </c>
      <c r="BE1067" s="215">
        <f>IF(N1067="základní",J1067,0)</f>
        <v>0</v>
      </c>
      <c r="BF1067" s="215">
        <f>IF(N1067="snížená",J1067,0)</f>
        <v>0</v>
      </c>
      <c r="BG1067" s="215">
        <f>IF(N1067="zákl. přenesená",J1067,0)</f>
        <v>0</v>
      </c>
      <c r="BH1067" s="215">
        <f>IF(N1067="sníž. přenesená",J1067,0)</f>
        <v>0</v>
      </c>
      <c r="BI1067" s="215">
        <f>IF(N1067="nulová",J1067,0)</f>
        <v>0</v>
      </c>
      <c r="BJ1067" s="19" t="s">
        <v>81</v>
      </c>
      <c r="BK1067" s="215">
        <f>ROUND(I1067*H1067,2)</f>
        <v>0</v>
      </c>
      <c r="BL1067" s="19" t="s">
        <v>260</v>
      </c>
      <c r="BM1067" s="214" t="s">
        <v>1385</v>
      </c>
    </row>
    <row r="1068" spans="1:47" s="2" customFormat="1" ht="12">
      <c r="A1068" s="40"/>
      <c r="B1068" s="41"/>
      <c r="C1068" s="42"/>
      <c r="D1068" s="216" t="s">
        <v>156</v>
      </c>
      <c r="E1068" s="42"/>
      <c r="F1068" s="217" t="s">
        <v>1386</v>
      </c>
      <c r="G1068" s="42"/>
      <c r="H1068" s="42"/>
      <c r="I1068" s="218"/>
      <c r="J1068" s="42"/>
      <c r="K1068" s="42"/>
      <c r="L1068" s="46"/>
      <c r="M1068" s="219"/>
      <c r="N1068" s="220"/>
      <c r="O1068" s="86"/>
      <c r="P1068" s="86"/>
      <c r="Q1068" s="86"/>
      <c r="R1068" s="86"/>
      <c r="S1068" s="86"/>
      <c r="T1068" s="87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T1068" s="19" t="s">
        <v>156</v>
      </c>
      <c r="AU1068" s="19" t="s">
        <v>83</v>
      </c>
    </row>
    <row r="1069" spans="1:51" s="14" customFormat="1" ht="12">
      <c r="A1069" s="14"/>
      <c r="B1069" s="231"/>
      <c r="C1069" s="232"/>
      <c r="D1069" s="216" t="s">
        <v>163</v>
      </c>
      <c r="E1069" s="233" t="s">
        <v>19</v>
      </c>
      <c r="F1069" s="234" t="s">
        <v>1387</v>
      </c>
      <c r="G1069" s="232"/>
      <c r="H1069" s="235">
        <v>43</v>
      </c>
      <c r="I1069" s="236"/>
      <c r="J1069" s="232"/>
      <c r="K1069" s="232"/>
      <c r="L1069" s="237"/>
      <c r="M1069" s="238"/>
      <c r="N1069" s="239"/>
      <c r="O1069" s="239"/>
      <c r="P1069" s="239"/>
      <c r="Q1069" s="239"/>
      <c r="R1069" s="239"/>
      <c r="S1069" s="239"/>
      <c r="T1069" s="240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1" t="s">
        <v>163</v>
      </c>
      <c r="AU1069" s="241" t="s">
        <v>83</v>
      </c>
      <c r="AV1069" s="14" t="s">
        <v>83</v>
      </c>
      <c r="AW1069" s="14" t="s">
        <v>34</v>
      </c>
      <c r="AX1069" s="14" t="s">
        <v>73</v>
      </c>
      <c r="AY1069" s="241" t="s">
        <v>148</v>
      </c>
    </row>
    <row r="1070" spans="1:51" s="14" customFormat="1" ht="12">
      <c r="A1070" s="14"/>
      <c r="B1070" s="231"/>
      <c r="C1070" s="232"/>
      <c r="D1070" s="216" t="s">
        <v>163</v>
      </c>
      <c r="E1070" s="233" t="s">
        <v>19</v>
      </c>
      <c r="F1070" s="234" t="s">
        <v>1388</v>
      </c>
      <c r="G1070" s="232"/>
      <c r="H1070" s="235">
        <v>3.5</v>
      </c>
      <c r="I1070" s="236"/>
      <c r="J1070" s="232"/>
      <c r="K1070" s="232"/>
      <c r="L1070" s="237"/>
      <c r="M1070" s="238"/>
      <c r="N1070" s="239"/>
      <c r="O1070" s="239"/>
      <c r="P1070" s="239"/>
      <c r="Q1070" s="239"/>
      <c r="R1070" s="239"/>
      <c r="S1070" s="239"/>
      <c r="T1070" s="240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41" t="s">
        <v>163</v>
      </c>
      <c r="AU1070" s="241" t="s">
        <v>83</v>
      </c>
      <c r="AV1070" s="14" t="s">
        <v>83</v>
      </c>
      <c r="AW1070" s="14" t="s">
        <v>34</v>
      </c>
      <c r="AX1070" s="14" t="s">
        <v>73</v>
      </c>
      <c r="AY1070" s="241" t="s">
        <v>148</v>
      </c>
    </row>
    <row r="1071" spans="1:51" s="16" customFormat="1" ht="12">
      <c r="A1071" s="16"/>
      <c r="B1071" s="253"/>
      <c r="C1071" s="254"/>
      <c r="D1071" s="216" t="s">
        <v>163</v>
      </c>
      <c r="E1071" s="255" t="s">
        <v>19</v>
      </c>
      <c r="F1071" s="256" t="s">
        <v>174</v>
      </c>
      <c r="G1071" s="254"/>
      <c r="H1071" s="257">
        <v>46.5</v>
      </c>
      <c r="I1071" s="258"/>
      <c r="J1071" s="254"/>
      <c r="K1071" s="254"/>
      <c r="L1071" s="259"/>
      <c r="M1071" s="260"/>
      <c r="N1071" s="261"/>
      <c r="O1071" s="261"/>
      <c r="P1071" s="261"/>
      <c r="Q1071" s="261"/>
      <c r="R1071" s="261"/>
      <c r="S1071" s="261"/>
      <c r="T1071" s="262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T1071" s="263" t="s">
        <v>163</v>
      </c>
      <c r="AU1071" s="263" t="s">
        <v>83</v>
      </c>
      <c r="AV1071" s="16" t="s">
        <v>154</v>
      </c>
      <c r="AW1071" s="16" t="s">
        <v>34</v>
      </c>
      <c r="AX1071" s="16" t="s">
        <v>81</v>
      </c>
      <c r="AY1071" s="263" t="s">
        <v>148</v>
      </c>
    </row>
    <row r="1072" spans="1:65" s="2" customFormat="1" ht="16.5" customHeight="1">
      <c r="A1072" s="40"/>
      <c r="B1072" s="41"/>
      <c r="C1072" s="203" t="s">
        <v>1389</v>
      </c>
      <c r="D1072" s="203" t="s">
        <v>150</v>
      </c>
      <c r="E1072" s="204" t="s">
        <v>1390</v>
      </c>
      <c r="F1072" s="205" t="s">
        <v>1391</v>
      </c>
      <c r="G1072" s="206" t="s">
        <v>239</v>
      </c>
      <c r="H1072" s="207">
        <v>7.5</v>
      </c>
      <c r="I1072" s="208"/>
      <c r="J1072" s="209">
        <f>ROUND(I1072*H1072,2)</f>
        <v>0</v>
      </c>
      <c r="K1072" s="205" t="s">
        <v>160</v>
      </c>
      <c r="L1072" s="46"/>
      <c r="M1072" s="210" t="s">
        <v>19</v>
      </c>
      <c r="N1072" s="211" t="s">
        <v>44</v>
      </c>
      <c r="O1072" s="86"/>
      <c r="P1072" s="212">
        <f>O1072*H1072</f>
        <v>0</v>
      </c>
      <c r="Q1072" s="212">
        <v>0</v>
      </c>
      <c r="R1072" s="212">
        <f>Q1072*H1072</f>
        <v>0</v>
      </c>
      <c r="S1072" s="212">
        <v>0.00594</v>
      </c>
      <c r="T1072" s="213">
        <f>S1072*H1072</f>
        <v>0.04455</v>
      </c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R1072" s="214" t="s">
        <v>260</v>
      </c>
      <c r="AT1072" s="214" t="s">
        <v>150</v>
      </c>
      <c r="AU1072" s="214" t="s">
        <v>83</v>
      </c>
      <c r="AY1072" s="19" t="s">
        <v>148</v>
      </c>
      <c r="BE1072" s="215">
        <f>IF(N1072="základní",J1072,0)</f>
        <v>0</v>
      </c>
      <c r="BF1072" s="215">
        <f>IF(N1072="snížená",J1072,0)</f>
        <v>0</v>
      </c>
      <c r="BG1072" s="215">
        <f>IF(N1072="zákl. přenesená",J1072,0)</f>
        <v>0</v>
      </c>
      <c r="BH1072" s="215">
        <f>IF(N1072="sníž. přenesená",J1072,0)</f>
        <v>0</v>
      </c>
      <c r="BI1072" s="215">
        <f>IF(N1072="nulová",J1072,0)</f>
        <v>0</v>
      </c>
      <c r="BJ1072" s="19" t="s">
        <v>81</v>
      </c>
      <c r="BK1072" s="215">
        <f>ROUND(I1072*H1072,2)</f>
        <v>0</v>
      </c>
      <c r="BL1072" s="19" t="s">
        <v>260</v>
      </c>
      <c r="BM1072" s="214" t="s">
        <v>1392</v>
      </c>
    </row>
    <row r="1073" spans="1:47" s="2" customFormat="1" ht="12">
      <c r="A1073" s="40"/>
      <c r="B1073" s="41"/>
      <c r="C1073" s="42"/>
      <c r="D1073" s="216" t="s">
        <v>156</v>
      </c>
      <c r="E1073" s="42"/>
      <c r="F1073" s="217" t="s">
        <v>1393</v>
      </c>
      <c r="G1073" s="42"/>
      <c r="H1073" s="42"/>
      <c r="I1073" s="218"/>
      <c r="J1073" s="42"/>
      <c r="K1073" s="42"/>
      <c r="L1073" s="46"/>
      <c r="M1073" s="219"/>
      <c r="N1073" s="220"/>
      <c r="O1073" s="86"/>
      <c r="P1073" s="86"/>
      <c r="Q1073" s="86"/>
      <c r="R1073" s="86"/>
      <c r="S1073" s="86"/>
      <c r="T1073" s="87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T1073" s="19" t="s">
        <v>156</v>
      </c>
      <c r="AU1073" s="19" t="s">
        <v>83</v>
      </c>
    </row>
    <row r="1074" spans="1:51" s="14" customFormat="1" ht="12">
      <c r="A1074" s="14"/>
      <c r="B1074" s="231"/>
      <c r="C1074" s="232"/>
      <c r="D1074" s="216" t="s">
        <v>163</v>
      </c>
      <c r="E1074" s="233" t="s">
        <v>19</v>
      </c>
      <c r="F1074" s="234" t="s">
        <v>1394</v>
      </c>
      <c r="G1074" s="232"/>
      <c r="H1074" s="235">
        <v>1.5</v>
      </c>
      <c r="I1074" s="236"/>
      <c r="J1074" s="232"/>
      <c r="K1074" s="232"/>
      <c r="L1074" s="237"/>
      <c r="M1074" s="238"/>
      <c r="N1074" s="239"/>
      <c r="O1074" s="239"/>
      <c r="P1074" s="239"/>
      <c r="Q1074" s="239"/>
      <c r="R1074" s="239"/>
      <c r="S1074" s="239"/>
      <c r="T1074" s="240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41" t="s">
        <v>163</v>
      </c>
      <c r="AU1074" s="241" t="s">
        <v>83</v>
      </c>
      <c r="AV1074" s="14" t="s">
        <v>83</v>
      </c>
      <c r="AW1074" s="14" t="s">
        <v>34</v>
      </c>
      <c r="AX1074" s="14" t="s">
        <v>73</v>
      </c>
      <c r="AY1074" s="241" t="s">
        <v>148</v>
      </c>
    </row>
    <row r="1075" spans="1:51" s="14" customFormat="1" ht="12">
      <c r="A1075" s="14"/>
      <c r="B1075" s="231"/>
      <c r="C1075" s="232"/>
      <c r="D1075" s="216" t="s">
        <v>163</v>
      </c>
      <c r="E1075" s="233" t="s">
        <v>19</v>
      </c>
      <c r="F1075" s="234" t="s">
        <v>1395</v>
      </c>
      <c r="G1075" s="232"/>
      <c r="H1075" s="235">
        <v>1</v>
      </c>
      <c r="I1075" s="236"/>
      <c r="J1075" s="232"/>
      <c r="K1075" s="232"/>
      <c r="L1075" s="237"/>
      <c r="M1075" s="238"/>
      <c r="N1075" s="239"/>
      <c r="O1075" s="239"/>
      <c r="P1075" s="239"/>
      <c r="Q1075" s="239"/>
      <c r="R1075" s="239"/>
      <c r="S1075" s="239"/>
      <c r="T1075" s="240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1" t="s">
        <v>163</v>
      </c>
      <c r="AU1075" s="241" t="s">
        <v>83</v>
      </c>
      <c r="AV1075" s="14" t="s">
        <v>83</v>
      </c>
      <c r="AW1075" s="14" t="s">
        <v>34</v>
      </c>
      <c r="AX1075" s="14" t="s">
        <v>73</v>
      </c>
      <c r="AY1075" s="241" t="s">
        <v>148</v>
      </c>
    </row>
    <row r="1076" spans="1:51" s="14" customFormat="1" ht="12">
      <c r="A1076" s="14"/>
      <c r="B1076" s="231"/>
      <c r="C1076" s="232"/>
      <c r="D1076" s="216" t="s">
        <v>163</v>
      </c>
      <c r="E1076" s="233" t="s">
        <v>19</v>
      </c>
      <c r="F1076" s="234" t="s">
        <v>1396</v>
      </c>
      <c r="G1076" s="232"/>
      <c r="H1076" s="235">
        <v>4</v>
      </c>
      <c r="I1076" s="236"/>
      <c r="J1076" s="232"/>
      <c r="K1076" s="232"/>
      <c r="L1076" s="237"/>
      <c r="M1076" s="238"/>
      <c r="N1076" s="239"/>
      <c r="O1076" s="239"/>
      <c r="P1076" s="239"/>
      <c r="Q1076" s="239"/>
      <c r="R1076" s="239"/>
      <c r="S1076" s="239"/>
      <c r="T1076" s="240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41" t="s">
        <v>163</v>
      </c>
      <c r="AU1076" s="241" t="s">
        <v>83</v>
      </c>
      <c r="AV1076" s="14" t="s">
        <v>83</v>
      </c>
      <c r="AW1076" s="14" t="s">
        <v>34</v>
      </c>
      <c r="AX1076" s="14" t="s">
        <v>73</v>
      </c>
      <c r="AY1076" s="241" t="s">
        <v>148</v>
      </c>
    </row>
    <row r="1077" spans="1:51" s="14" customFormat="1" ht="12">
      <c r="A1077" s="14"/>
      <c r="B1077" s="231"/>
      <c r="C1077" s="232"/>
      <c r="D1077" s="216" t="s">
        <v>163</v>
      </c>
      <c r="E1077" s="233" t="s">
        <v>19</v>
      </c>
      <c r="F1077" s="234" t="s">
        <v>1397</v>
      </c>
      <c r="G1077" s="232"/>
      <c r="H1077" s="235">
        <v>1</v>
      </c>
      <c r="I1077" s="236"/>
      <c r="J1077" s="232"/>
      <c r="K1077" s="232"/>
      <c r="L1077" s="237"/>
      <c r="M1077" s="238"/>
      <c r="N1077" s="239"/>
      <c r="O1077" s="239"/>
      <c r="P1077" s="239"/>
      <c r="Q1077" s="239"/>
      <c r="R1077" s="239"/>
      <c r="S1077" s="239"/>
      <c r="T1077" s="240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1" t="s">
        <v>163</v>
      </c>
      <c r="AU1077" s="241" t="s">
        <v>83</v>
      </c>
      <c r="AV1077" s="14" t="s">
        <v>83</v>
      </c>
      <c r="AW1077" s="14" t="s">
        <v>34</v>
      </c>
      <c r="AX1077" s="14" t="s">
        <v>73</v>
      </c>
      <c r="AY1077" s="241" t="s">
        <v>148</v>
      </c>
    </row>
    <row r="1078" spans="1:51" s="16" customFormat="1" ht="12">
      <c r="A1078" s="16"/>
      <c r="B1078" s="253"/>
      <c r="C1078" s="254"/>
      <c r="D1078" s="216" t="s">
        <v>163</v>
      </c>
      <c r="E1078" s="255" t="s">
        <v>19</v>
      </c>
      <c r="F1078" s="256" t="s">
        <v>174</v>
      </c>
      <c r="G1078" s="254"/>
      <c r="H1078" s="257">
        <v>7.5</v>
      </c>
      <c r="I1078" s="258"/>
      <c r="J1078" s="254"/>
      <c r="K1078" s="254"/>
      <c r="L1078" s="259"/>
      <c r="M1078" s="260"/>
      <c r="N1078" s="261"/>
      <c r="O1078" s="261"/>
      <c r="P1078" s="261"/>
      <c r="Q1078" s="261"/>
      <c r="R1078" s="261"/>
      <c r="S1078" s="261"/>
      <c r="T1078" s="262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T1078" s="263" t="s">
        <v>163</v>
      </c>
      <c r="AU1078" s="263" t="s">
        <v>83</v>
      </c>
      <c r="AV1078" s="16" t="s">
        <v>154</v>
      </c>
      <c r="AW1078" s="16" t="s">
        <v>34</v>
      </c>
      <c r="AX1078" s="16" t="s">
        <v>81</v>
      </c>
      <c r="AY1078" s="263" t="s">
        <v>148</v>
      </c>
    </row>
    <row r="1079" spans="1:65" s="2" customFormat="1" ht="16.5" customHeight="1">
      <c r="A1079" s="40"/>
      <c r="B1079" s="41"/>
      <c r="C1079" s="203" t="s">
        <v>1398</v>
      </c>
      <c r="D1079" s="203" t="s">
        <v>150</v>
      </c>
      <c r="E1079" s="204" t="s">
        <v>1399</v>
      </c>
      <c r="F1079" s="205" t="s">
        <v>1400</v>
      </c>
      <c r="G1079" s="206" t="s">
        <v>586</v>
      </c>
      <c r="H1079" s="207">
        <v>57.5</v>
      </c>
      <c r="I1079" s="208"/>
      <c r="J1079" s="209">
        <f>ROUND(I1079*H1079,2)</f>
        <v>0</v>
      </c>
      <c r="K1079" s="205" t="s">
        <v>160</v>
      </c>
      <c r="L1079" s="46"/>
      <c r="M1079" s="210" t="s">
        <v>19</v>
      </c>
      <c r="N1079" s="211" t="s">
        <v>44</v>
      </c>
      <c r="O1079" s="86"/>
      <c r="P1079" s="212">
        <f>O1079*H1079</f>
        <v>0</v>
      </c>
      <c r="Q1079" s="212">
        <v>0</v>
      </c>
      <c r="R1079" s="212">
        <f>Q1079*H1079</f>
        <v>0</v>
      </c>
      <c r="S1079" s="212">
        <v>0.0017</v>
      </c>
      <c r="T1079" s="213">
        <f>S1079*H1079</f>
        <v>0.09774999999999999</v>
      </c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R1079" s="214" t="s">
        <v>260</v>
      </c>
      <c r="AT1079" s="214" t="s">
        <v>150</v>
      </c>
      <c r="AU1079" s="214" t="s">
        <v>83</v>
      </c>
      <c r="AY1079" s="19" t="s">
        <v>148</v>
      </c>
      <c r="BE1079" s="215">
        <f>IF(N1079="základní",J1079,0)</f>
        <v>0</v>
      </c>
      <c r="BF1079" s="215">
        <f>IF(N1079="snížená",J1079,0)</f>
        <v>0</v>
      </c>
      <c r="BG1079" s="215">
        <f>IF(N1079="zákl. přenesená",J1079,0)</f>
        <v>0</v>
      </c>
      <c r="BH1079" s="215">
        <f>IF(N1079="sníž. přenesená",J1079,0)</f>
        <v>0</v>
      </c>
      <c r="BI1079" s="215">
        <f>IF(N1079="nulová",J1079,0)</f>
        <v>0</v>
      </c>
      <c r="BJ1079" s="19" t="s">
        <v>81</v>
      </c>
      <c r="BK1079" s="215">
        <f>ROUND(I1079*H1079,2)</f>
        <v>0</v>
      </c>
      <c r="BL1079" s="19" t="s">
        <v>260</v>
      </c>
      <c r="BM1079" s="214" t="s">
        <v>1401</v>
      </c>
    </row>
    <row r="1080" spans="1:47" s="2" customFormat="1" ht="12">
      <c r="A1080" s="40"/>
      <c r="B1080" s="41"/>
      <c r="C1080" s="42"/>
      <c r="D1080" s="216" t="s">
        <v>156</v>
      </c>
      <c r="E1080" s="42"/>
      <c r="F1080" s="217" t="s">
        <v>1402</v>
      </c>
      <c r="G1080" s="42"/>
      <c r="H1080" s="42"/>
      <c r="I1080" s="218"/>
      <c r="J1080" s="42"/>
      <c r="K1080" s="42"/>
      <c r="L1080" s="46"/>
      <c r="M1080" s="219"/>
      <c r="N1080" s="220"/>
      <c r="O1080" s="86"/>
      <c r="P1080" s="86"/>
      <c r="Q1080" s="86"/>
      <c r="R1080" s="86"/>
      <c r="S1080" s="86"/>
      <c r="T1080" s="87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T1080" s="19" t="s">
        <v>156</v>
      </c>
      <c r="AU1080" s="19" t="s">
        <v>83</v>
      </c>
    </row>
    <row r="1081" spans="1:51" s="14" customFormat="1" ht="12">
      <c r="A1081" s="14"/>
      <c r="B1081" s="231"/>
      <c r="C1081" s="232"/>
      <c r="D1081" s="216" t="s">
        <v>163</v>
      </c>
      <c r="E1081" s="233" t="s">
        <v>19</v>
      </c>
      <c r="F1081" s="234" t="s">
        <v>1403</v>
      </c>
      <c r="G1081" s="232"/>
      <c r="H1081" s="235">
        <v>57.5</v>
      </c>
      <c r="I1081" s="236"/>
      <c r="J1081" s="232"/>
      <c r="K1081" s="232"/>
      <c r="L1081" s="237"/>
      <c r="M1081" s="238"/>
      <c r="N1081" s="239"/>
      <c r="O1081" s="239"/>
      <c r="P1081" s="239"/>
      <c r="Q1081" s="239"/>
      <c r="R1081" s="239"/>
      <c r="S1081" s="239"/>
      <c r="T1081" s="240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1" t="s">
        <v>163</v>
      </c>
      <c r="AU1081" s="241" t="s">
        <v>83</v>
      </c>
      <c r="AV1081" s="14" t="s">
        <v>83</v>
      </c>
      <c r="AW1081" s="14" t="s">
        <v>34</v>
      </c>
      <c r="AX1081" s="14" t="s">
        <v>81</v>
      </c>
      <c r="AY1081" s="241" t="s">
        <v>148</v>
      </c>
    </row>
    <row r="1082" spans="1:65" s="2" customFormat="1" ht="16.5" customHeight="1">
      <c r="A1082" s="40"/>
      <c r="B1082" s="41"/>
      <c r="C1082" s="203" t="s">
        <v>1404</v>
      </c>
      <c r="D1082" s="203" t="s">
        <v>150</v>
      </c>
      <c r="E1082" s="204" t="s">
        <v>1405</v>
      </c>
      <c r="F1082" s="205" t="s">
        <v>1406</v>
      </c>
      <c r="G1082" s="206" t="s">
        <v>586</v>
      </c>
      <c r="H1082" s="207">
        <v>191</v>
      </c>
      <c r="I1082" s="208"/>
      <c r="J1082" s="209">
        <f>ROUND(I1082*H1082,2)</f>
        <v>0</v>
      </c>
      <c r="K1082" s="205" t="s">
        <v>160</v>
      </c>
      <c r="L1082" s="46"/>
      <c r="M1082" s="210" t="s">
        <v>19</v>
      </c>
      <c r="N1082" s="211" t="s">
        <v>44</v>
      </c>
      <c r="O1082" s="86"/>
      <c r="P1082" s="212">
        <f>O1082*H1082</f>
        <v>0</v>
      </c>
      <c r="Q1082" s="212">
        <v>0</v>
      </c>
      <c r="R1082" s="212">
        <f>Q1082*H1082</f>
        <v>0</v>
      </c>
      <c r="S1082" s="212">
        <v>0.00177</v>
      </c>
      <c r="T1082" s="213">
        <f>S1082*H1082</f>
        <v>0.33807000000000004</v>
      </c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R1082" s="214" t="s">
        <v>260</v>
      </c>
      <c r="AT1082" s="214" t="s">
        <v>150</v>
      </c>
      <c r="AU1082" s="214" t="s">
        <v>83</v>
      </c>
      <c r="AY1082" s="19" t="s">
        <v>148</v>
      </c>
      <c r="BE1082" s="215">
        <f>IF(N1082="základní",J1082,0)</f>
        <v>0</v>
      </c>
      <c r="BF1082" s="215">
        <f>IF(N1082="snížená",J1082,0)</f>
        <v>0</v>
      </c>
      <c r="BG1082" s="215">
        <f>IF(N1082="zákl. přenesená",J1082,0)</f>
        <v>0</v>
      </c>
      <c r="BH1082" s="215">
        <f>IF(N1082="sníž. přenesená",J1082,0)</f>
        <v>0</v>
      </c>
      <c r="BI1082" s="215">
        <f>IF(N1082="nulová",J1082,0)</f>
        <v>0</v>
      </c>
      <c r="BJ1082" s="19" t="s">
        <v>81</v>
      </c>
      <c r="BK1082" s="215">
        <f>ROUND(I1082*H1082,2)</f>
        <v>0</v>
      </c>
      <c r="BL1082" s="19" t="s">
        <v>260</v>
      </c>
      <c r="BM1082" s="214" t="s">
        <v>1407</v>
      </c>
    </row>
    <row r="1083" spans="1:47" s="2" customFormat="1" ht="12">
      <c r="A1083" s="40"/>
      <c r="B1083" s="41"/>
      <c r="C1083" s="42"/>
      <c r="D1083" s="216" t="s">
        <v>156</v>
      </c>
      <c r="E1083" s="42"/>
      <c r="F1083" s="217" t="s">
        <v>1408</v>
      </c>
      <c r="G1083" s="42"/>
      <c r="H1083" s="42"/>
      <c r="I1083" s="218"/>
      <c r="J1083" s="42"/>
      <c r="K1083" s="42"/>
      <c r="L1083" s="46"/>
      <c r="M1083" s="219"/>
      <c r="N1083" s="220"/>
      <c r="O1083" s="86"/>
      <c r="P1083" s="86"/>
      <c r="Q1083" s="86"/>
      <c r="R1083" s="86"/>
      <c r="S1083" s="86"/>
      <c r="T1083" s="87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T1083" s="19" t="s">
        <v>156</v>
      </c>
      <c r="AU1083" s="19" t="s">
        <v>83</v>
      </c>
    </row>
    <row r="1084" spans="1:51" s="14" customFormat="1" ht="12">
      <c r="A1084" s="14"/>
      <c r="B1084" s="231"/>
      <c r="C1084" s="232"/>
      <c r="D1084" s="216" t="s">
        <v>163</v>
      </c>
      <c r="E1084" s="233" t="s">
        <v>19</v>
      </c>
      <c r="F1084" s="234" t="s">
        <v>1409</v>
      </c>
      <c r="G1084" s="232"/>
      <c r="H1084" s="235">
        <v>191</v>
      </c>
      <c r="I1084" s="236"/>
      <c r="J1084" s="232"/>
      <c r="K1084" s="232"/>
      <c r="L1084" s="237"/>
      <c r="M1084" s="238"/>
      <c r="N1084" s="239"/>
      <c r="O1084" s="239"/>
      <c r="P1084" s="239"/>
      <c r="Q1084" s="239"/>
      <c r="R1084" s="239"/>
      <c r="S1084" s="239"/>
      <c r="T1084" s="240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1" t="s">
        <v>163</v>
      </c>
      <c r="AU1084" s="241" t="s">
        <v>83</v>
      </c>
      <c r="AV1084" s="14" t="s">
        <v>83</v>
      </c>
      <c r="AW1084" s="14" t="s">
        <v>34</v>
      </c>
      <c r="AX1084" s="14" t="s">
        <v>81</v>
      </c>
      <c r="AY1084" s="241" t="s">
        <v>148</v>
      </c>
    </row>
    <row r="1085" spans="1:65" s="2" customFormat="1" ht="16.5" customHeight="1">
      <c r="A1085" s="40"/>
      <c r="B1085" s="41"/>
      <c r="C1085" s="203" t="s">
        <v>1410</v>
      </c>
      <c r="D1085" s="203" t="s">
        <v>150</v>
      </c>
      <c r="E1085" s="204" t="s">
        <v>1411</v>
      </c>
      <c r="F1085" s="205" t="s">
        <v>1412</v>
      </c>
      <c r="G1085" s="206" t="s">
        <v>586</v>
      </c>
      <c r="H1085" s="207">
        <v>192</v>
      </c>
      <c r="I1085" s="208"/>
      <c r="J1085" s="209">
        <f>ROUND(I1085*H1085,2)</f>
        <v>0</v>
      </c>
      <c r="K1085" s="205" t="s">
        <v>160</v>
      </c>
      <c r="L1085" s="46"/>
      <c r="M1085" s="210" t="s">
        <v>19</v>
      </c>
      <c r="N1085" s="211" t="s">
        <v>44</v>
      </c>
      <c r="O1085" s="86"/>
      <c r="P1085" s="212">
        <f>O1085*H1085</f>
        <v>0</v>
      </c>
      <c r="Q1085" s="212">
        <v>0</v>
      </c>
      <c r="R1085" s="212">
        <f>Q1085*H1085</f>
        <v>0</v>
      </c>
      <c r="S1085" s="212">
        <v>0.00191</v>
      </c>
      <c r="T1085" s="213">
        <f>S1085*H1085</f>
        <v>0.36672</v>
      </c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R1085" s="214" t="s">
        <v>260</v>
      </c>
      <c r="AT1085" s="214" t="s">
        <v>150</v>
      </c>
      <c r="AU1085" s="214" t="s">
        <v>83</v>
      </c>
      <c r="AY1085" s="19" t="s">
        <v>148</v>
      </c>
      <c r="BE1085" s="215">
        <f>IF(N1085="základní",J1085,0)</f>
        <v>0</v>
      </c>
      <c r="BF1085" s="215">
        <f>IF(N1085="snížená",J1085,0)</f>
        <v>0</v>
      </c>
      <c r="BG1085" s="215">
        <f>IF(N1085="zákl. přenesená",J1085,0)</f>
        <v>0</v>
      </c>
      <c r="BH1085" s="215">
        <f>IF(N1085="sníž. přenesená",J1085,0)</f>
        <v>0</v>
      </c>
      <c r="BI1085" s="215">
        <f>IF(N1085="nulová",J1085,0)</f>
        <v>0</v>
      </c>
      <c r="BJ1085" s="19" t="s">
        <v>81</v>
      </c>
      <c r="BK1085" s="215">
        <f>ROUND(I1085*H1085,2)</f>
        <v>0</v>
      </c>
      <c r="BL1085" s="19" t="s">
        <v>260</v>
      </c>
      <c r="BM1085" s="214" t="s">
        <v>1413</v>
      </c>
    </row>
    <row r="1086" spans="1:47" s="2" customFormat="1" ht="12">
      <c r="A1086" s="40"/>
      <c r="B1086" s="41"/>
      <c r="C1086" s="42"/>
      <c r="D1086" s="216" t="s">
        <v>156</v>
      </c>
      <c r="E1086" s="42"/>
      <c r="F1086" s="217" t="s">
        <v>1414</v>
      </c>
      <c r="G1086" s="42"/>
      <c r="H1086" s="42"/>
      <c r="I1086" s="218"/>
      <c r="J1086" s="42"/>
      <c r="K1086" s="42"/>
      <c r="L1086" s="46"/>
      <c r="M1086" s="219"/>
      <c r="N1086" s="220"/>
      <c r="O1086" s="86"/>
      <c r="P1086" s="86"/>
      <c r="Q1086" s="86"/>
      <c r="R1086" s="86"/>
      <c r="S1086" s="86"/>
      <c r="T1086" s="87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T1086" s="19" t="s">
        <v>156</v>
      </c>
      <c r="AU1086" s="19" t="s">
        <v>83</v>
      </c>
    </row>
    <row r="1087" spans="1:51" s="14" customFormat="1" ht="12">
      <c r="A1087" s="14"/>
      <c r="B1087" s="231"/>
      <c r="C1087" s="232"/>
      <c r="D1087" s="216" t="s">
        <v>163</v>
      </c>
      <c r="E1087" s="233" t="s">
        <v>19</v>
      </c>
      <c r="F1087" s="234" t="s">
        <v>1415</v>
      </c>
      <c r="G1087" s="232"/>
      <c r="H1087" s="235">
        <v>132</v>
      </c>
      <c r="I1087" s="236"/>
      <c r="J1087" s="232"/>
      <c r="K1087" s="232"/>
      <c r="L1087" s="237"/>
      <c r="M1087" s="238"/>
      <c r="N1087" s="239"/>
      <c r="O1087" s="239"/>
      <c r="P1087" s="239"/>
      <c r="Q1087" s="239"/>
      <c r="R1087" s="239"/>
      <c r="S1087" s="239"/>
      <c r="T1087" s="240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1" t="s">
        <v>163</v>
      </c>
      <c r="AU1087" s="241" t="s">
        <v>83</v>
      </c>
      <c r="AV1087" s="14" t="s">
        <v>83</v>
      </c>
      <c r="AW1087" s="14" t="s">
        <v>34</v>
      </c>
      <c r="AX1087" s="14" t="s">
        <v>73</v>
      </c>
      <c r="AY1087" s="241" t="s">
        <v>148</v>
      </c>
    </row>
    <row r="1088" spans="1:51" s="14" customFormat="1" ht="12">
      <c r="A1088" s="14"/>
      <c r="B1088" s="231"/>
      <c r="C1088" s="232"/>
      <c r="D1088" s="216" t="s">
        <v>163</v>
      </c>
      <c r="E1088" s="233" t="s">
        <v>19</v>
      </c>
      <c r="F1088" s="234" t="s">
        <v>1416</v>
      </c>
      <c r="G1088" s="232"/>
      <c r="H1088" s="235">
        <v>60</v>
      </c>
      <c r="I1088" s="236"/>
      <c r="J1088" s="232"/>
      <c r="K1088" s="232"/>
      <c r="L1088" s="237"/>
      <c r="M1088" s="238"/>
      <c r="N1088" s="239"/>
      <c r="O1088" s="239"/>
      <c r="P1088" s="239"/>
      <c r="Q1088" s="239"/>
      <c r="R1088" s="239"/>
      <c r="S1088" s="239"/>
      <c r="T1088" s="240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1" t="s">
        <v>163</v>
      </c>
      <c r="AU1088" s="241" t="s">
        <v>83</v>
      </c>
      <c r="AV1088" s="14" t="s">
        <v>83</v>
      </c>
      <c r="AW1088" s="14" t="s">
        <v>34</v>
      </c>
      <c r="AX1088" s="14" t="s">
        <v>73</v>
      </c>
      <c r="AY1088" s="241" t="s">
        <v>148</v>
      </c>
    </row>
    <row r="1089" spans="1:51" s="16" customFormat="1" ht="12">
      <c r="A1089" s="16"/>
      <c r="B1089" s="253"/>
      <c r="C1089" s="254"/>
      <c r="D1089" s="216" t="s">
        <v>163</v>
      </c>
      <c r="E1089" s="255" t="s">
        <v>19</v>
      </c>
      <c r="F1089" s="256" t="s">
        <v>174</v>
      </c>
      <c r="G1089" s="254"/>
      <c r="H1089" s="257">
        <v>192</v>
      </c>
      <c r="I1089" s="258"/>
      <c r="J1089" s="254"/>
      <c r="K1089" s="254"/>
      <c r="L1089" s="259"/>
      <c r="M1089" s="260"/>
      <c r="N1089" s="261"/>
      <c r="O1089" s="261"/>
      <c r="P1089" s="261"/>
      <c r="Q1089" s="261"/>
      <c r="R1089" s="261"/>
      <c r="S1089" s="261"/>
      <c r="T1089" s="262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T1089" s="263" t="s">
        <v>163</v>
      </c>
      <c r="AU1089" s="263" t="s">
        <v>83</v>
      </c>
      <c r="AV1089" s="16" t="s">
        <v>154</v>
      </c>
      <c r="AW1089" s="16" t="s">
        <v>34</v>
      </c>
      <c r="AX1089" s="16" t="s">
        <v>81</v>
      </c>
      <c r="AY1089" s="263" t="s">
        <v>148</v>
      </c>
    </row>
    <row r="1090" spans="1:65" s="2" customFormat="1" ht="16.5" customHeight="1">
      <c r="A1090" s="40"/>
      <c r="B1090" s="41"/>
      <c r="C1090" s="203" t="s">
        <v>1417</v>
      </c>
      <c r="D1090" s="203" t="s">
        <v>150</v>
      </c>
      <c r="E1090" s="204" t="s">
        <v>1418</v>
      </c>
      <c r="F1090" s="205" t="s">
        <v>1419</v>
      </c>
      <c r="G1090" s="206" t="s">
        <v>586</v>
      </c>
      <c r="H1090" s="207">
        <v>138.5</v>
      </c>
      <c r="I1090" s="208"/>
      <c r="J1090" s="209">
        <f>ROUND(I1090*H1090,2)</f>
        <v>0</v>
      </c>
      <c r="K1090" s="205" t="s">
        <v>160</v>
      </c>
      <c r="L1090" s="46"/>
      <c r="M1090" s="210" t="s">
        <v>19</v>
      </c>
      <c r="N1090" s="211" t="s">
        <v>44</v>
      </c>
      <c r="O1090" s="86"/>
      <c r="P1090" s="212">
        <f>O1090*H1090</f>
        <v>0</v>
      </c>
      <c r="Q1090" s="212">
        <v>0</v>
      </c>
      <c r="R1090" s="212">
        <f>Q1090*H1090</f>
        <v>0</v>
      </c>
      <c r="S1090" s="212">
        <v>0.00167</v>
      </c>
      <c r="T1090" s="213">
        <f>S1090*H1090</f>
        <v>0.231295</v>
      </c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R1090" s="214" t="s">
        <v>260</v>
      </c>
      <c r="AT1090" s="214" t="s">
        <v>150</v>
      </c>
      <c r="AU1090" s="214" t="s">
        <v>83</v>
      </c>
      <c r="AY1090" s="19" t="s">
        <v>148</v>
      </c>
      <c r="BE1090" s="215">
        <f>IF(N1090="základní",J1090,0)</f>
        <v>0</v>
      </c>
      <c r="BF1090" s="215">
        <f>IF(N1090="snížená",J1090,0)</f>
        <v>0</v>
      </c>
      <c r="BG1090" s="215">
        <f>IF(N1090="zákl. přenesená",J1090,0)</f>
        <v>0</v>
      </c>
      <c r="BH1090" s="215">
        <f>IF(N1090="sníž. přenesená",J1090,0)</f>
        <v>0</v>
      </c>
      <c r="BI1090" s="215">
        <f>IF(N1090="nulová",J1090,0)</f>
        <v>0</v>
      </c>
      <c r="BJ1090" s="19" t="s">
        <v>81</v>
      </c>
      <c r="BK1090" s="215">
        <f>ROUND(I1090*H1090,2)</f>
        <v>0</v>
      </c>
      <c r="BL1090" s="19" t="s">
        <v>260</v>
      </c>
      <c r="BM1090" s="214" t="s">
        <v>1420</v>
      </c>
    </row>
    <row r="1091" spans="1:47" s="2" customFormat="1" ht="12">
      <c r="A1091" s="40"/>
      <c r="B1091" s="41"/>
      <c r="C1091" s="42"/>
      <c r="D1091" s="216" t="s">
        <v>156</v>
      </c>
      <c r="E1091" s="42"/>
      <c r="F1091" s="217" t="s">
        <v>1421</v>
      </c>
      <c r="G1091" s="42"/>
      <c r="H1091" s="42"/>
      <c r="I1091" s="218"/>
      <c r="J1091" s="42"/>
      <c r="K1091" s="42"/>
      <c r="L1091" s="46"/>
      <c r="M1091" s="219"/>
      <c r="N1091" s="220"/>
      <c r="O1091" s="86"/>
      <c r="P1091" s="86"/>
      <c r="Q1091" s="86"/>
      <c r="R1091" s="86"/>
      <c r="S1091" s="86"/>
      <c r="T1091" s="87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T1091" s="19" t="s">
        <v>156</v>
      </c>
      <c r="AU1091" s="19" t="s">
        <v>83</v>
      </c>
    </row>
    <row r="1092" spans="1:51" s="14" customFormat="1" ht="12">
      <c r="A1092" s="14"/>
      <c r="B1092" s="231"/>
      <c r="C1092" s="232"/>
      <c r="D1092" s="216" t="s">
        <v>163</v>
      </c>
      <c r="E1092" s="233" t="s">
        <v>19</v>
      </c>
      <c r="F1092" s="234" t="s">
        <v>1422</v>
      </c>
      <c r="G1092" s="232"/>
      <c r="H1092" s="235">
        <v>6.5</v>
      </c>
      <c r="I1092" s="236"/>
      <c r="J1092" s="232"/>
      <c r="K1092" s="232"/>
      <c r="L1092" s="237"/>
      <c r="M1092" s="238"/>
      <c r="N1092" s="239"/>
      <c r="O1092" s="239"/>
      <c r="P1092" s="239"/>
      <c r="Q1092" s="239"/>
      <c r="R1092" s="239"/>
      <c r="S1092" s="239"/>
      <c r="T1092" s="240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1" t="s">
        <v>163</v>
      </c>
      <c r="AU1092" s="241" t="s">
        <v>83</v>
      </c>
      <c r="AV1092" s="14" t="s">
        <v>83</v>
      </c>
      <c r="AW1092" s="14" t="s">
        <v>34</v>
      </c>
      <c r="AX1092" s="14" t="s">
        <v>73</v>
      </c>
      <c r="AY1092" s="241" t="s">
        <v>148</v>
      </c>
    </row>
    <row r="1093" spans="1:51" s="14" customFormat="1" ht="12">
      <c r="A1093" s="14"/>
      <c r="B1093" s="231"/>
      <c r="C1093" s="232"/>
      <c r="D1093" s="216" t="s">
        <v>163</v>
      </c>
      <c r="E1093" s="233" t="s">
        <v>19</v>
      </c>
      <c r="F1093" s="234" t="s">
        <v>1423</v>
      </c>
      <c r="G1093" s="232"/>
      <c r="H1093" s="235">
        <v>132</v>
      </c>
      <c r="I1093" s="236"/>
      <c r="J1093" s="232"/>
      <c r="K1093" s="232"/>
      <c r="L1093" s="237"/>
      <c r="M1093" s="238"/>
      <c r="N1093" s="239"/>
      <c r="O1093" s="239"/>
      <c r="P1093" s="239"/>
      <c r="Q1093" s="239"/>
      <c r="R1093" s="239"/>
      <c r="S1093" s="239"/>
      <c r="T1093" s="240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41" t="s">
        <v>163</v>
      </c>
      <c r="AU1093" s="241" t="s">
        <v>83</v>
      </c>
      <c r="AV1093" s="14" t="s">
        <v>83</v>
      </c>
      <c r="AW1093" s="14" t="s">
        <v>34</v>
      </c>
      <c r="AX1093" s="14" t="s">
        <v>73</v>
      </c>
      <c r="AY1093" s="241" t="s">
        <v>148</v>
      </c>
    </row>
    <row r="1094" spans="1:51" s="16" customFormat="1" ht="12">
      <c r="A1094" s="16"/>
      <c r="B1094" s="253"/>
      <c r="C1094" s="254"/>
      <c r="D1094" s="216" t="s">
        <v>163</v>
      </c>
      <c r="E1094" s="255" t="s">
        <v>19</v>
      </c>
      <c r="F1094" s="256" t="s">
        <v>174</v>
      </c>
      <c r="G1094" s="254"/>
      <c r="H1094" s="257">
        <v>138.5</v>
      </c>
      <c r="I1094" s="258"/>
      <c r="J1094" s="254"/>
      <c r="K1094" s="254"/>
      <c r="L1094" s="259"/>
      <c r="M1094" s="260"/>
      <c r="N1094" s="261"/>
      <c r="O1094" s="261"/>
      <c r="P1094" s="261"/>
      <c r="Q1094" s="261"/>
      <c r="R1094" s="261"/>
      <c r="S1094" s="261"/>
      <c r="T1094" s="262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T1094" s="263" t="s">
        <v>163</v>
      </c>
      <c r="AU1094" s="263" t="s">
        <v>83</v>
      </c>
      <c r="AV1094" s="16" t="s">
        <v>154</v>
      </c>
      <c r="AW1094" s="16" t="s">
        <v>34</v>
      </c>
      <c r="AX1094" s="16" t="s">
        <v>81</v>
      </c>
      <c r="AY1094" s="263" t="s">
        <v>148</v>
      </c>
    </row>
    <row r="1095" spans="1:65" s="2" customFormat="1" ht="16.5" customHeight="1">
      <c r="A1095" s="40"/>
      <c r="B1095" s="41"/>
      <c r="C1095" s="203" t="s">
        <v>1424</v>
      </c>
      <c r="D1095" s="203" t="s">
        <v>150</v>
      </c>
      <c r="E1095" s="204" t="s">
        <v>1425</v>
      </c>
      <c r="F1095" s="205" t="s">
        <v>1426</v>
      </c>
      <c r="G1095" s="206" t="s">
        <v>586</v>
      </c>
      <c r="H1095" s="207">
        <v>310</v>
      </c>
      <c r="I1095" s="208"/>
      <c r="J1095" s="209">
        <f>ROUND(I1095*H1095,2)</f>
        <v>0</v>
      </c>
      <c r="K1095" s="205" t="s">
        <v>160</v>
      </c>
      <c r="L1095" s="46"/>
      <c r="M1095" s="210" t="s">
        <v>19</v>
      </c>
      <c r="N1095" s="211" t="s">
        <v>44</v>
      </c>
      <c r="O1095" s="86"/>
      <c r="P1095" s="212">
        <f>O1095*H1095</f>
        <v>0</v>
      </c>
      <c r="Q1095" s="212">
        <v>0</v>
      </c>
      <c r="R1095" s="212">
        <f>Q1095*H1095</f>
        <v>0</v>
      </c>
      <c r="S1095" s="212">
        <v>0.00223</v>
      </c>
      <c r="T1095" s="213">
        <f>S1095*H1095</f>
        <v>0.6913</v>
      </c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0"/>
      <c r="AE1095" s="40"/>
      <c r="AR1095" s="214" t="s">
        <v>260</v>
      </c>
      <c r="AT1095" s="214" t="s">
        <v>150</v>
      </c>
      <c r="AU1095" s="214" t="s">
        <v>83</v>
      </c>
      <c r="AY1095" s="19" t="s">
        <v>148</v>
      </c>
      <c r="BE1095" s="215">
        <f>IF(N1095="základní",J1095,0)</f>
        <v>0</v>
      </c>
      <c r="BF1095" s="215">
        <f>IF(N1095="snížená",J1095,0)</f>
        <v>0</v>
      </c>
      <c r="BG1095" s="215">
        <f>IF(N1095="zákl. přenesená",J1095,0)</f>
        <v>0</v>
      </c>
      <c r="BH1095" s="215">
        <f>IF(N1095="sníž. přenesená",J1095,0)</f>
        <v>0</v>
      </c>
      <c r="BI1095" s="215">
        <f>IF(N1095="nulová",J1095,0)</f>
        <v>0</v>
      </c>
      <c r="BJ1095" s="19" t="s">
        <v>81</v>
      </c>
      <c r="BK1095" s="215">
        <f>ROUND(I1095*H1095,2)</f>
        <v>0</v>
      </c>
      <c r="BL1095" s="19" t="s">
        <v>260</v>
      </c>
      <c r="BM1095" s="214" t="s">
        <v>1427</v>
      </c>
    </row>
    <row r="1096" spans="1:47" s="2" customFormat="1" ht="12">
      <c r="A1096" s="40"/>
      <c r="B1096" s="41"/>
      <c r="C1096" s="42"/>
      <c r="D1096" s="216" t="s">
        <v>156</v>
      </c>
      <c r="E1096" s="42"/>
      <c r="F1096" s="217" t="s">
        <v>1428</v>
      </c>
      <c r="G1096" s="42"/>
      <c r="H1096" s="42"/>
      <c r="I1096" s="218"/>
      <c r="J1096" s="42"/>
      <c r="K1096" s="42"/>
      <c r="L1096" s="46"/>
      <c r="M1096" s="219"/>
      <c r="N1096" s="220"/>
      <c r="O1096" s="86"/>
      <c r="P1096" s="86"/>
      <c r="Q1096" s="86"/>
      <c r="R1096" s="86"/>
      <c r="S1096" s="86"/>
      <c r="T1096" s="87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T1096" s="19" t="s">
        <v>156</v>
      </c>
      <c r="AU1096" s="19" t="s">
        <v>83</v>
      </c>
    </row>
    <row r="1097" spans="1:51" s="14" customFormat="1" ht="12">
      <c r="A1097" s="14"/>
      <c r="B1097" s="231"/>
      <c r="C1097" s="232"/>
      <c r="D1097" s="216" t="s">
        <v>163</v>
      </c>
      <c r="E1097" s="233" t="s">
        <v>19</v>
      </c>
      <c r="F1097" s="234" t="s">
        <v>1429</v>
      </c>
      <c r="G1097" s="232"/>
      <c r="H1097" s="235">
        <v>310</v>
      </c>
      <c r="I1097" s="236"/>
      <c r="J1097" s="232"/>
      <c r="K1097" s="232"/>
      <c r="L1097" s="237"/>
      <c r="M1097" s="238"/>
      <c r="N1097" s="239"/>
      <c r="O1097" s="239"/>
      <c r="P1097" s="239"/>
      <c r="Q1097" s="239"/>
      <c r="R1097" s="239"/>
      <c r="S1097" s="239"/>
      <c r="T1097" s="240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1" t="s">
        <v>163</v>
      </c>
      <c r="AU1097" s="241" t="s">
        <v>83</v>
      </c>
      <c r="AV1097" s="14" t="s">
        <v>83</v>
      </c>
      <c r="AW1097" s="14" t="s">
        <v>34</v>
      </c>
      <c r="AX1097" s="14" t="s">
        <v>81</v>
      </c>
      <c r="AY1097" s="241" t="s">
        <v>148</v>
      </c>
    </row>
    <row r="1098" spans="1:65" s="2" customFormat="1" ht="16.5" customHeight="1">
      <c r="A1098" s="40"/>
      <c r="B1098" s="41"/>
      <c r="C1098" s="203" t="s">
        <v>1430</v>
      </c>
      <c r="D1098" s="203" t="s">
        <v>150</v>
      </c>
      <c r="E1098" s="204" t="s">
        <v>1431</v>
      </c>
      <c r="F1098" s="205" t="s">
        <v>1432</v>
      </c>
      <c r="G1098" s="206" t="s">
        <v>586</v>
      </c>
      <c r="H1098" s="207">
        <v>196</v>
      </c>
      <c r="I1098" s="208"/>
      <c r="J1098" s="209">
        <f>ROUND(I1098*H1098,2)</f>
        <v>0</v>
      </c>
      <c r="K1098" s="205" t="s">
        <v>160</v>
      </c>
      <c r="L1098" s="46"/>
      <c r="M1098" s="210" t="s">
        <v>19</v>
      </c>
      <c r="N1098" s="211" t="s">
        <v>44</v>
      </c>
      <c r="O1098" s="86"/>
      <c r="P1098" s="212">
        <f>O1098*H1098</f>
        <v>0</v>
      </c>
      <c r="Q1098" s="212">
        <v>0</v>
      </c>
      <c r="R1098" s="212">
        <f>Q1098*H1098</f>
        <v>0</v>
      </c>
      <c r="S1098" s="212">
        <v>0.0026</v>
      </c>
      <c r="T1098" s="213">
        <f>S1098*H1098</f>
        <v>0.5095999999999999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14" t="s">
        <v>260</v>
      </c>
      <c r="AT1098" s="214" t="s">
        <v>150</v>
      </c>
      <c r="AU1098" s="214" t="s">
        <v>83</v>
      </c>
      <c r="AY1098" s="19" t="s">
        <v>148</v>
      </c>
      <c r="BE1098" s="215">
        <f>IF(N1098="základní",J1098,0)</f>
        <v>0</v>
      </c>
      <c r="BF1098" s="215">
        <f>IF(N1098="snížená",J1098,0)</f>
        <v>0</v>
      </c>
      <c r="BG1098" s="215">
        <f>IF(N1098="zákl. přenesená",J1098,0)</f>
        <v>0</v>
      </c>
      <c r="BH1098" s="215">
        <f>IF(N1098="sníž. přenesená",J1098,0)</f>
        <v>0</v>
      </c>
      <c r="BI1098" s="215">
        <f>IF(N1098="nulová",J1098,0)</f>
        <v>0</v>
      </c>
      <c r="BJ1098" s="19" t="s">
        <v>81</v>
      </c>
      <c r="BK1098" s="215">
        <f>ROUND(I1098*H1098,2)</f>
        <v>0</v>
      </c>
      <c r="BL1098" s="19" t="s">
        <v>260</v>
      </c>
      <c r="BM1098" s="214" t="s">
        <v>1433</v>
      </c>
    </row>
    <row r="1099" spans="1:47" s="2" customFormat="1" ht="12">
      <c r="A1099" s="40"/>
      <c r="B1099" s="41"/>
      <c r="C1099" s="42"/>
      <c r="D1099" s="216" t="s">
        <v>156</v>
      </c>
      <c r="E1099" s="42"/>
      <c r="F1099" s="217" t="s">
        <v>1434</v>
      </c>
      <c r="G1099" s="42"/>
      <c r="H1099" s="42"/>
      <c r="I1099" s="218"/>
      <c r="J1099" s="42"/>
      <c r="K1099" s="42"/>
      <c r="L1099" s="46"/>
      <c r="M1099" s="219"/>
      <c r="N1099" s="220"/>
      <c r="O1099" s="86"/>
      <c r="P1099" s="86"/>
      <c r="Q1099" s="86"/>
      <c r="R1099" s="86"/>
      <c r="S1099" s="86"/>
      <c r="T1099" s="87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T1099" s="19" t="s">
        <v>156</v>
      </c>
      <c r="AU1099" s="19" t="s">
        <v>83</v>
      </c>
    </row>
    <row r="1100" spans="1:51" s="14" customFormat="1" ht="12">
      <c r="A1100" s="14"/>
      <c r="B1100" s="231"/>
      <c r="C1100" s="232"/>
      <c r="D1100" s="216" t="s">
        <v>163</v>
      </c>
      <c r="E1100" s="233" t="s">
        <v>19</v>
      </c>
      <c r="F1100" s="234" t="s">
        <v>1435</v>
      </c>
      <c r="G1100" s="232"/>
      <c r="H1100" s="235">
        <v>3</v>
      </c>
      <c r="I1100" s="236"/>
      <c r="J1100" s="232"/>
      <c r="K1100" s="232"/>
      <c r="L1100" s="237"/>
      <c r="M1100" s="238"/>
      <c r="N1100" s="239"/>
      <c r="O1100" s="239"/>
      <c r="P1100" s="239"/>
      <c r="Q1100" s="239"/>
      <c r="R1100" s="239"/>
      <c r="S1100" s="239"/>
      <c r="T1100" s="240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1" t="s">
        <v>163</v>
      </c>
      <c r="AU1100" s="241" t="s">
        <v>83</v>
      </c>
      <c r="AV1100" s="14" t="s">
        <v>83</v>
      </c>
      <c r="AW1100" s="14" t="s">
        <v>34</v>
      </c>
      <c r="AX1100" s="14" t="s">
        <v>73</v>
      </c>
      <c r="AY1100" s="241" t="s">
        <v>148</v>
      </c>
    </row>
    <row r="1101" spans="1:51" s="14" customFormat="1" ht="12">
      <c r="A1101" s="14"/>
      <c r="B1101" s="231"/>
      <c r="C1101" s="232"/>
      <c r="D1101" s="216" t="s">
        <v>163</v>
      </c>
      <c r="E1101" s="233" t="s">
        <v>19</v>
      </c>
      <c r="F1101" s="234" t="s">
        <v>1436</v>
      </c>
      <c r="G1101" s="232"/>
      <c r="H1101" s="235">
        <v>193</v>
      </c>
      <c r="I1101" s="236"/>
      <c r="J1101" s="232"/>
      <c r="K1101" s="232"/>
      <c r="L1101" s="237"/>
      <c r="M1101" s="238"/>
      <c r="N1101" s="239"/>
      <c r="O1101" s="239"/>
      <c r="P1101" s="239"/>
      <c r="Q1101" s="239"/>
      <c r="R1101" s="239"/>
      <c r="S1101" s="239"/>
      <c r="T1101" s="240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41" t="s">
        <v>163</v>
      </c>
      <c r="AU1101" s="241" t="s">
        <v>83</v>
      </c>
      <c r="AV1101" s="14" t="s">
        <v>83</v>
      </c>
      <c r="AW1101" s="14" t="s">
        <v>34</v>
      </c>
      <c r="AX1101" s="14" t="s">
        <v>73</v>
      </c>
      <c r="AY1101" s="241" t="s">
        <v>148</v>
      </c>
    </row>
    <row r="1102" spans="1:51" s="16" customFormat="1" ht="12">
      <c r="A1102" s="16"/>
      <c r="B1102" s="253"/>
      <c r="C1102" s="254"/>
      <c r="D1102" s="216" t="s">
        <v>163</v>
      </c>
      <c r="E1102" s="255" t="s">
        <v>19</v>
      </c>
      <c r="F1102" s="256" t="s">
        <v>174</v>
      </c>
      <c r="G1102" s="254"/>
      <c r="H1102" s="257">
        <v>196</v>
      </c>
      <c r="I1102" s="258"/>
      <c r="J1102" s="254"/>
      <c r="K1102" s="254"/>
      <c r="L1102" s="259"/>
      <c r="M1102" s="260"/>
      <c r="N1102" s="261"/>
      <c r="O1102" s="261"/>
      <c r="P1102" s="261"/>
      <c r="Q1102" s="261"/>
      <c r="R1102" s="261"/>
      <c r="S1102" s="261"/>
      <c r="T1102" s="262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T1102" s="263" t="s">
        <v>163</v>
      </c>
      <c r="AU1102" s="263" t="s">
        <v>83</v>
      </c>
      <c r="AV1102" s="16" t="s">
        <v>154</v>
      </c>
      <c r="AW1102" s="16" t="s">
        <v>34</v>
      </c>
      <c r="AX1102" s="16" t="s">
        <v>81</v>
      </c>
      <c r="AY1102" s="263" t="s">
        <v>148</v>
      </c>
    </row>
    <row r="1103" spans="1:65" s="2" customFormat="1" ht="16.5" customHeight="1">
      <c r="A1103" s="40"/>
      <c r="B1103" s="41"/>
      <c r="C1103" s="203" t="s">
        <v>1437</v>
      </c>
      <c r="D1103" s="203" t="s">
        <v>150</v>
      </c>
      <c r="E1103" s="204" t="s">
        <v>1438</v>
      </c>
      <c r="F1103" s="205" t="s">
        <v>1439</v>
      </c>
      <c r="G1103" s="206" t="s">
        <v>586</v>
      </c>
      <c r="H1103" s="207">
        <v>50</v>
      </c>
      <c r="I1103" s="208"/>
      <c r="J1103" s="209">
        <f>ROUND(I1103*H1103,2)</f>
        <v>0</v>
      </c>
      <c r="K1103" s="205" t="s">
        <v>160</v>
      </c>
      <c r="L1103" s="46"/>
      <c r="M1103" s="210" t="s">
        <v>19</v>
      </c>
      <c r="N1103" s="211" t="s">
        <v>44</v>
      </c>
      <c r="O1103" s="86"/>
      <c r="P1103" s="212">
        <f>O1103*H1103</f>
        <v>0</v>
      </c>
      <c r="Q1103" s="212">
        <v>0</v>
      </c>
      <c r="R1103" s="212">
        <f>Q1103*H1103</f>
        <v>0</v>
      </c>
      <c r="S1103" s="212">
        <v>0.00394</v>
      </c>
      <c r="T1103" s="213">
        <f>S1103*H1103</f>
        <v>0.197</v>
      </c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R1103" s="214" t="s">
        <v>260</v>
      </c>
      <c r="AT1103" s="214" t="s">
        <v>150</v>
      </c>
      <c r="AU1103" s="214" t="s">
        <v>83</v>
      </c>
      <c r="AY1103" s="19" t="s">
        <v>148</v>
      </c>
      <c r="BE1103" s="215">
        <f>IF(N1103="základní",J1103,0)</f>
        <v>0</v>
      </c>
      <c r="BF1103" s="215">
        <f>IF(N1103="snížená",J1103,0)</f>
        <v>0</v>
      </c>
      <c r="BG1103" s="215">
        <f>IF(N1103="zákl. přenesená",J1103,0)</f>
        <v>0</v>
      </c>
      <c r="BH1103" s="215">
        <f>IF(N1103="sníž. přenesená",J1103,0)</f>
        <v>0</v>
      </c>
      <c r="BI1103" s="215">
        <f>IF(N1103="nulová",J1103,0)</f>
        <v>0</v>
      </c>
      <c r="BJ1103" s="19" t="s">
        <v>81</v>
      </c>
      <c r="BK1103" s="215">
        <f>ROUND(I1103*H1103,2)</f>
        <v>0</v>
      </c>
      <c r="BL1103" s="19" t="s">
        <v>260</v>
      </c>
      <c r="BM1103" s="214" t="s">
        <v>1440</v>
      </c>
    </row>
    <row r="1104" spans="1:47" s="2" customFormat="1" ht="12">
      <c r="A1104" s="40"/>
      <c r="B1104" s="41"/>
      <c r="C1104" s="42"/>
      <c r="D1104" s="216" t="s">
        <v>156</v>
      </c>
      <c r="E1104" s="42"/>
      <c r="F1104" s="217" t="s">
        <v>1441</v>
      </c>
      <c r="G1104" s="42"/>
      <c r="H1104" s="42"/>
      <c r="I1104" s="218"/>
      <c r="J1104" s="42"/>
      <c r="K1104" s="42"/>
      <c r="L1104" s="46"/>
      <c r="M1104" s="219"/>
      <c r="N1104" s="220"/>
      <c r="O1104" s="86"/>
      <c r="P1104" s="86"/>
      <c r="Q1104" s="86"/>
      <c r="R1104" s="86"/>
      <c r="S1104" s="86"/>
      <c r="T1104" s="87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T1104" s="19" t="s">
        <v>156</v>
      </c>
      <c r="AU1104" s="19" t="s">
        <v>83</v>
      </c>
    </row>
    <row r="1105" spans="1:51" s="14" customFormat="1" ht="12">
      <c r="A1105" s="14"/>
      <c r="B1105" s="231"/>
      <c r="C1105" s="232"/>
      <c r="D1105" s="216" t="s">
        <v>163</v>
      </c>
      <c r="E1105" s="233" t="s">
        <v>19</v>
      </c>
      <c r="F1105" s="234" t="s">
        <v>1442</v>
      </c>
      <c r="G1105" s="232"/>
      <c r="H1105" s="235">
        <v>7</v>
      </c>
      <c r="I1105" s="236"/>
      <c r="J1105" s="232"/>
      <c r="K1105" s="232"/>
      <c r="L1105" s="237"/>
      <c r="M1105" s="238"/>
      <c r="N1105" s="239"/>
      <c r="O1105" s="239"/>
      <c r="P1105" s="239"/>
      <c r="Q1105" s="239"/>
      <c r="R1105" s="239"/>
      <c r="S1105" s="239"/>
      <c r="T1105" s="240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41" t="s">
        <v>163</v>
      </c>
      <c r="AU1105" s="241" t="s">
        <v>83</v>
      </c>
      <c r="AV1105" s="14" t="s">
        <v>83</v>
      </c>
      <c r="AW1105" s="14" t="s">
        <v>34</v>
      </c>
      <c r="AX1105" s="14" t="s">
        <v>73</v>
      </c>
      <c r="AY1105" s="241" t="s">
        <v>148</v>
      </c>
    </row>
    <row r="1106" spans="1:51" s="14" customFormat="1" ht="12">
      <c r="A1106" s="14"/>
      <c r="B1106" s="231"/>
      <c r="C1106" s="232"/>
      <c r="D1106" s="216" t="s">
        <v>163</v>
      </c>
      <c r="E1106" s="233" t="s">
        <v>19</v>
      </c>
      <c r="F1106" s="234" t="s">
        <v>1443</v>
      </c>
      <c r="G1106" s="232"/>
      <c r="H1106" s="235">
        <v>43</v>
      </c>
      <c r="I1106" s="236"/>
      <c r="J1106" s="232"/>
      <c r="K1106" s="232"/>
      <c r="L1106" s="237"/>
      <c r="M1106" s="238"/>
      <c r="N1106" s="239"/>
      <c r="O1106" s="239"/>
      <c r="P1106" s="239"/>
      <c r="Q1106" s="239"/>
      <c r="R1106" s="239"/>
      <c r="S1106" s="239"/>
      <c r="T1106" s="240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1" t="s">
        <v>163</v>
      </c>
      <c r="AU1106" s="241" t="s">
        <v>83</v>
      </c>
      <c r="AV1106" s="14" t="s">
        <v>83</v>
      </c>
      <c r="AW1106" s="14" t="s">
        <v>34</v>
      </c>
      <c r="AX1106" s="14" t="s">
        <v>73</v>
      </c>
      <c r="AY1106" s="241" t="s">
        <v>148</v>
      </c>
    </row>
    <row r="1107" spans="1:51" s="16" customFormat="1" ht="12">
      <c r="A1107" s="16"/>
      <c r="B1107" s="253"/>
      <c r="C1107" s="254"/>
      <c r="D1107" s="216" t="s">
        <v>163</v>
      </c>
      <c r="E1107" s="255" t="s">
        <v>19</v>
      </c>
      <c r="F1107" s="256" t="s">
        <v>174</v>
      </c>
      <c r="G1107" s="254"/>
      <c r="H1107" s="257">
        <v>50</v>
      </c>
      <c r="I1107" s="258"/>
      <c r="J1107" s="254"/>
      <c r="K1107" s="254"/>
      <c r="L1107" s="259"/>
      <c r="M1107" s="260"/>
      <c r="N1107" s="261"/>
      <c r="O1107" s="261"/>
      <c r="P1107" s="261"/>
      <c r="Q1107" s="261"/>
      <c r="R1107" s="261"/>
      <c r="S1107" s="261"/>
      <c r="T1107" s="262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T1107" s="263" t="s">
        <v>163</v>
      </c>
      <c r="AU1107" s="263" t="s">
        <v>83</v>
      </c>
      <c r="AV1107" s="16" t="s">
        <v>154</v>
      </c>
      <c r="AW1107" s="16" t="s">
        <v>34</v>
      </c>
      <c r="AX1107" s="16" t="s">
        <v>81</v>
      </c>
      <c r="AY1107" s="263" t="s">
        <v>148</v>
      </c>
    </row>
    <row r="1108" spans="1:65" s="2" customFormat="1" ht="16.5" customHeight="1">
      <c r="A1108" s="40"/>
      <c r="B1108" s="41"/>
      <c r="C1108" s="203" t="s">
        <v>1444</v>
      </c>
      <c r="D1108" s="203" t="s">
        <v>150</v>
      </c>
      <c r="E1108" s="204" t="s">
        <v>1445</v>
      </c>
      <c r="F1108" s="205" t="s">
        <v>1446</v>
      </c>
      <c r="G1108" s="206" t="s">
        <v>312</v>
      </c>
      <c r="H1108" s="207">
        <v>22</v>
      </c>
      <c r="I1108" s="208"/>
      <c r="J1108" s="209">
        <f>ROUND(I1108*H1108,2)</f>
        <v>0</v>
      </c>
      <c r="K1108" s="205" t="s">
        <v>160</v>
      </c>
      <c r="L1108" s="46"/>
      <c r="M1108" s="210" t="s">
        <v>19</v>
      </c>
      <c r="N1108" s="211" t="s">
        <v>44</v>
      </c>
      <c r="O1108" s="86"/>
      <c r="P1108" s="212">
        <f>O1108*H1108</f>
        <v>0</v>
      </c>
      <c r="Q1108" s="212">
        <v>0</v>
      </c>
      <c r="R1108" s="212">
        <f>Q1108*H1108</f>
        <v>0</v>
      </c>
      <c r="S1108" s="212">
        <v>0.00188</v>
      </c>
      <c r="T1108" s="213">
        <f>S1108*H1108</f>
        <v>0.04136</v>
      </c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R1108" s="214" t="s">
        <v>260</v>
      </c>
      <c r="AT1108" s="214" t="s">
        <v>150</v>
      </c>
      <c r="AU1108" s="214" t="s">
        <v>83</v>
      </c>
      <c r="AY1108" s="19" t="s">
        <v>148</v>
      </c>
      <c r="BE1108" s="215">
        <f>IF(N1108="základní",J1108,0)</f>
        <v>0</v>
      </c>
      <c r="BF1108" s="215">
        <f>IF(N1108="snížená",J1108,0)</f>
        <v>0</v>
      </c>
      <c r="BG1108" s="215">
        <f>IF(N1108="zákl. přenesená",J1108,0)</f>
        <v>0</v>
      </c>
      <c r="BH1108" s="215">
        <f>IF(N1108="sníž. přenesená",J1108,0)</f>
        <v>0</v>
      </c>
      <c r="BI1108" s="215">
        <f>IF(N1108="nulová",J1108,0)</f>
        <v>0</v>
      </c>
      <c r="BJ1108" s="19" t="s">
        <v>81</v>
      </c>
      <c r="BK1108" s="215">
        <f>ROUND(I1108*H1108,2)</f>
        <v>0</v>
      </c>
      <c r="BL1108" s="19" t="s">
        <v>260</v>
      </c>
      <c r="BM1108" s="214" t="s">
        <v>1447</v>
      </c>
    </row>
    <row r="1109" spans="1:47" s="2" customFormat="1" ht="12">
      <c r="A1109" s="40"/>
      <c r="B1109" s="41"/>
      <c r="C1109" s="42"/>
      <c r="D1109" s="216" t="s">
        <v>156</v>
      </c>
      <c r="E1109" s="42"/>
      <c r="F1109" s="217" t="s">
        <v>1448</v>
      </c>
      <c r="G1109" s="42"/>
      <c r="H1109" s="42"/>
      <c r="I1109" s="218"/>
      <c r="J1109" s="42"/>
      <c r="K1109" s="42"/>
      <c r="L1109" s="46"/>
      <c r="M1109" s="219"/>
      <c r="N1109" s="220"/>
      <c r="O1109" s="86"/>
      <c r="P1109" s="86"/>
      <c r="Q1109" s="86"/>
      <c r="R1109" s="86"/>
      <c r="S1109" s="86"/>
      <c r="T1109" s="87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T1109" s="19" t="s">
        <v>156</v>
      </c>
      <c r="AU1109" s="19" t="s">
        <v>83</v>
      </c>
    </row>
    <row r="1110" spans="1:51" s="14" customFormat="1" ht="12">
      <c r="A1110" s="14"/>
      <c r="B1110" s="231"/>
      <c r="C1110" s="232"/>
      <c r="D1110" s="216" t="s">
        <v>163</v>
      </c>
      <c r="E1110" s="233" t="s">
        <v>19</v>
      </c>
      <c r="F1110" s="234" t="s">
        <v>1449</v>
      </c>
      <c r="G1110" s="232"/>
      <c r="H1110" s="235">
        <v>4</v>
      </c>
      <c r="I1110" s="236"/>
      <c r="J1110" s="232"/>
      <c r="K1110" s="232"/>
      <c r="L1110" s="237"/>
      <c r="M1110" s="238"/>
      <c r="N1110" s="239"/>
      <c r="O1110" s="239"/>
      <c r="P1110" s="239"/>
      <c r="Q1110" s="239"/>
      <c r="R1110" s="239"/>
      <c r="S1110" s="239"/>
      <c r="T1110" s="240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1" t="s">
        <v>163</v>
      </c>
      <c r="AU1110" s="241" t="s">
        <v>83</v>
      </c>
      <c r="AV1110" s="14" t="s">
        <v>83</v>
      </c>
      <c r="AW1110" s="14" t="s">
        <v>34</v>
      </c>
      <c r="AX1110" s="14" t="s">
        <v>73</v>
      </c>
      <c r="AY1110" s="241" t="s">
        <v>148</v>
      </c>
    </row>
    <row r="1111" spans="1:51" s="14" customFormat="1" ht="12">
      <c r="A1111" s="14"/>
      <c r="B1111" s="231"/>
      <c r="C1111" s="232"/>
      <c r="D1111" s="216" t="s">
        <v>163</v>
      </c>
      <c r="E1111" s="233" t="s">
        <v>19</v>
      </c>
      <c r="F1111" s="234" t="s">
        <v>1450</v>
      </c>
      <c r="G1111" s="232"/>
      <c r="H1111" s="235">
        <v>6</v>
      </c>
      <c r="I1111" s="236"/>
      <c r="J1111" s="232"/>
      <c r="K1111" s="232"/>
      <c r="L1111" s="237"/>
      <c r="M1111" s="238"/>
      <c r="N1111" s="239"/>
      <c r="O1111" s="239"/>
      <c r="P1111" s="239"/>
      <c r="Q1111" s="239"/>
      <c r="R1111" s="239"/>
      <c r="S1111" s="239"/>
      <c r="T1111" s="240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41" t="s">
        <v>163</v>
      </c>
      <c r="AU1111" s="241" t="s">
        <v>83</v>
      </c>
      <c r="AV1111" s="14" t="s">
        <v>83</v>
      </c>
      <c r="AW1111" s="14" t="s">
        <v>34</v>
      </c>
      <c r="AX1111" s="14" t="s">
        <v>73</v>
      </c>
      <c r="AY1111" s="241" t="s">
        <v>148</v>
      </c>
    </row>
    <row r="1112" spans="1:51" s="14" customFormat="1" ht="12">
      <c r="A1112" s="14"/>
      <c r="B1112" s="231"/>
      <c r="C1112" s="232"/>
      <c r="D1112" s="216" t="s">
        <v>163</v>
      </c>
      <c r="E1112" s="233" t="s">
        <v>19</v>
      </c>
      <c r="F1112" s="234" t="s">
        <v>1451</v>
      </c>
      <c r="G1112" s="232"/>
      <c r="H1112" s="235">
        <v>11</v>
      </c>
      <c r="I1112" s="236"/>
      <c r="J1112" s="232"/>
      <c r="K1112" s="232"/>
      <c r="L1112" s="237"/>
      <c r="M1112" s="238"/>
      <c r="N1112" s="239"/>
      <c r="O1112" s="239"/>
      <c r="P1112" s="239"/>
      <c r="Q1112" s="239"/>
      <c r="R1112" s="239"/>
      <c r="S1112" s="239"/>
      <c r="T1112" s="240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1" t="s">
        <v>163</v>
      </c>
      <c r="AU1112" s="241" t="s">
        <v>83</v>
      </c>
      <c r="AV1112" s="14" t="s">
        <v>83</v>
      </c>
      <c r="AW1112" s="14" t="s">
        <v>34</v>
      </c>
      <c r="AX1112" s="14" t="s">
        <v>73</v>
      </c>
      <c r="AY1112" s="241" t="s">
        <v>148</v>
      </c>
    </row>
    <row r="1113" spans="1:51" s="14" customFormat="1" ht="12">
      <c r="A1113" s="14"/>
      <c r="B1113" s="231"/>
      <c r="C1113" s="232"/>
      <c r="D1113" s="216" t="s">
        <v>163</v>
      </c>
      <c r="E1113" s="233" t="s">
        <v>19</v>
      </c>
      <c r="F1113" s="234" t="s">
        <v>1452</v>
      </c>
      <c r="G1113" s="232"/>
      <c r="H1113" s="235">
        <v>1</v>
      </c>
      <c r="I1113" s="236"/>
      <c r="J1113" s="232"/>
      <c r="K1113" s="232"/>
      <c r="L1113" s="237"/>
      <c r="M1113" s="238"/>
      <c r="N1113" s="239"/>
      <c r="O1113" s="239"/>
      <c r="P1113" s="239"/>
      <c r="Q1113" s="239"/>
      <c r="R1113" s="239"/>
      <c r="S1113" s="239"/>
      <c r="T1113" s="240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1" t="s">
        <v>163</v>
      </c>
      <c r="AU1113" s="241" t="s">
        <v>83</v>
      </c>
      <c r="AV1113" s="14" t="s">
        <v>83</v>
      </c>
      <c r="AW1113" s="14" t="s">
        <v>34</v>
      </c>
      <c r="AX1113" s="14" t="s">
        <v>73</v>
      </c>
      <c r="AY1113" s="241" t="s">
        <v>148</v>
      </c>
    </row>
    <row r="1114" spans="1:51" s="16" customFormat="1" ht="12">
      <c r="A1114" s="16"/>
      <c r="B1114" s="253"/>
      <c r="C1114" s="254"/>
      <c r="D1114" s="216" t="s">
        <v>163</v>
      </c>
      <c r="E1114" s="255" t="s">
        <v>19</v>
      </c>
      <c r="F1114" s="256" t="s">
        <v>174</v>
      </c>
      <c r="G1114" s="254"/>
      <c r="H1114" s="257">
        <v>22</v>
      </c>
      <c r="I1114" s="258"/>
      <c r="J1114" s="254"/>
      <c r="K1114" s="254"/>
      <c r="L1114" s="259"/>
      <c r="M1114" s="260"/>
      <c r="N1114" s="261"/>
      <c r="O1114" s="261"/>
      <c r="P1114" s="261"/>
      <c r="Q1114" s="261"/>
      <c r="R1114" s="261"/>
      <c r="S1114" s="261"/>
      <c r="T1114" s="262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T1114" s="263" t="s">
        <v>163</v>
      </c>
      <c r="AU1114" s="263" t="s">
        <v>83</v>
      </c>
      <c r="AV1114" s="16" t="s">
        <v>154</v>
      </c>
      <c r="AW1114" s="16" t="s">
        <v>34</v>
      </c>
      <c r="AX1114" s="16" t="s">
        <v>81</v>
      </c>
      <c r="AY1114" s="263" t="s">
        <v>148</v>
      </c>
    </row>
    <row r="1115" spans="1:65" s="2" customFormat="1" ht="16.5" customHeight="1">
      <c r="A1115" s="40"/>
      <c r="B1115" s="41"/>
      <c r="C1115" s="203" t="s">
        <v>1453</v>
      </c>
      <c r="D1115" s="203" t="s">
        <v>150</v>
      </c>
      <c r="E1115" s="204" t="s">
        <v>1454</v>
      </c>
      <c r="F1115" s="205" t="s">
        <v>1455</v>
      </c>
      <c r="G1115" s="206" t="s">
        <v>586</v>
      </c>
      <c r="H1115" s="207">
        <v>138.5</v>
      </c>
      <c r="I1115" s="208"/>
      <c r="J1115" s="209">
        <f>ROUND(I1115*H1115,2)</f>
        <v>0</v>
      </c>
      <c r="K1115" s="205" t="s">
        <v>160</v>
      </c>
      <c r="L1115" s="46"/>
      <c r="M1115" s="210" t="s">
        <v>19</v>
      </c>
      <c r="N1115" s="211" t="s">
        <v>44</v>
      </c>
      <c r="O1115" s="86"/>
      <c r="P1115" s="212">
        <f>O1115*H1115</f>
        <v>0</v>
      </c>
      <c r="Q1115" s="212">
        <v>0.00264</v>
      </c>
      <c r="R1115" s="212">
        <f>Q1115*H1115</f>
        <v>0.36564</v>
      </c>
      <c r="S1115" s="212">
        <v>0</v>
      </c>
      <c r="T1115" s="213">
        <f>S1115*H1115</f>
        <v>0</v>
      </c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R1115" s="214" t="s">
        <v>260</v>
      </c>
      <c r="AT1115" s="214" t="s">
        <v>150</v>
      </c>
      <c r="AU1115" s="214" t="s">
        <v>83</v>
      </c>
      <c r="AY1115" s="19" t="s">
        <v>148</v>
      </c>
      <c r="BE1115" s="215">
        <f>IF(N1115="základní",J1115,0)</f>
        <v>0</v>
      </c>
      <c r="BF1115" s="215">
        <f>IF(N1115="snížená",J1115,0)</f>
        <v>0</v>
      </c>
      <c r="BG1115" s="215">
        <f>IF(N1115="zákl. přenesená",J1115,0)</f>
        <v>0</v>
      </c>
      <c r="BH1115" s="215">
        <f>IF(N1115="sníž. přenesená",J1115,0)</f>
        <v>0</v>
      </c>
      <c r="BI1115" s="215">
        <f>IF(N1115="nulová",J1115,0)</f>
        <v>0</v>
      </c>
      <c r="BJ1115" s="19" t="s">
        <v>81</v>
      </c>
      <c r="BK1115" s="215">
        <f>ROUND(I1115*H1115,2)</f>
        <v>0</v>
      </c>
      <c r="BL1115" s="19" t="s">
        <v>260</v>
      </c>
      <c r="BM1115" s="214" t="s">
        <v>1456</v>
      </c>
    </row>
    <row r="1116" spans="1:47" s="2" customFormat="1" ht="12">
      <c r="A1116" s="40"/>
      <c r="B1116" s="41"/>
      <c r="C1116" s="42"/>
      <c r="D1116" s="216" t="s">
        <v>156</v>
      </c>
      <c r="E1116" s="42"/>
      <c r="F1116" s="217" t="s">
        <v>1457</v>
      </c>
      <c r="G1116" s="42"/>
      <c r="H1116" s="42"/>
      <c r="I1116" s="218"/>
      <c r="J1116" s="42"/>
      <c r="K1116" s="42"/>
      <c r="L1116" s="46"/>
      <c r="M1116" s="219"/>
      <c r="N1116" s="220"/>
      <c r="O1116" s="86"/>
      <c r="P1116" s="86"/>
      <c r="Q1116" s="86"/>
      <c r="R1116" s="86"/>
      <c r="S1116" s="86"/>
      <c r="T1116" s="87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T1116" s="19" t="s">
        <v>156</v>
      </c>
      <c r="AU1116" s="19" t="s">
        <v>83</v>
      </c>
    </row>
    <row r="1117" spans="1:51" s="14" customFormat="1" ht="12">
      <c r="A1117" s="14"/>
      <c r="B1117" s="231"/>
      <c r="C1117" s="232"/>
      <c r="D1117" s="216" t="s">
        <v>163</v>
      </c>
      <c r="E1117" s="233" t="s">
        <v>19</v>
      </c>
      <c r="F1117" s="234" t="s">
        <v>1422</v>
      </c>
      <c r="G1117" s="232"/>
      <c r="H1117" s="235">
        <v>6.5</v>
      </c>
      <c r="I1117" s="236"/>
      <c r="J1117" s="232"/>
      <c r="K1117" s="232"/>
      <c r="L1117" s="237"/>
      <c r="M1117" s="238"/>
      <c r="N1117" s="239"/>
      <c r="O1117" s="239"/>
      <c r="P1117" s="239"/>
      <c r="Q1117" s="239"/>
      <c r="R1117" s="239"/>
      <c r="S1117" s="239"/>
      <c r="T1117" s="240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41" t="s">
        <v>163</v>
      </c>
      <c r="AU1117" s="241" t="s">
        <v>83</v>
      </c>
      <c r="AV1117" s="14" t="s">
        <v>83</v>
      </c>
      <c r="AW1117" s="14" t="s">
        <v>34</v>
      </c>
      <c r="AX1117" s="14" t="s">
        <v>73</v>
      </c>
      <c r="AY1117" s="241" t="s">
        <v>148</v>
      </c>
    </row>
    <row r="1118" spans="1:51" s="14" customFormat="1" ht="12">
      <c r="A1118" s="14"/>
      <c r="B1118" s="231"/>
      <c r="C1118" s="232"/>
      <c r="D1118" s="216" t="s">
        <v>163</v>
      </c>
      <c r="E1118" s="233" t="s">
        <v>19</v>
      </c>
      <c r="F1118" s="234" t="s">
        <v>1423</v>
      </c>
      <c r="G1118" s="232"/>
      <c r="H1118" s="235">
        <v>132</v>
      </c>
      <c r="I1118" s="236"/>
      <c r="J1118" s="232"/>
      <c r="K1118" s="232"/>
      <c r="L1118" s="237"/>
      <c r="M1118" s="238"/>
      <c r="N1118" s="239"/>
      <c r="O1118" s="239"/>
      <c r="P1118" s="239"/>
      <c r="Q1118" s="239"/>
      <c r="R1118" s="239"/>
      <c r="S1118" s="239"/>
      <c r="T1118" s="240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41" t="s">
        <v>163</v>
      </c>
      <c r="AU1118" s="241" t="s">
        <v>83</v>
      </c>
      <c r="AV1118" s="14" t="s">
        <v>83</v>
      </c>
      <c r="AW1118" s="14" t="s">
        <v>34</v>
      </c>
      <c r="AX1118" s="14" t="s">
        <v>73</v>
      </c>
      <c r="AY1118" s="241" t="s">
        <v>148</v>
      </c>
    </row>
    <row r="1119" spans="1:51" s="16" customFormat="1" ht="12">
      <c r="A1119" s="16"/>
      <c r="B1119" s="253"/>
      <c r="C1119" s="254"/>
      <c r="D1119" s="216" t="s">
        <v>163</v>
      </c>
      <c r="E1119" s="255" t="s">
        <v>19</v>
      </c>
      <c r="F1119" s="256" t="s">
        <v>174</v>
      </c>
      <c r="G1119" s="254"/>
      <c r="H1119" s="257">
        <v>138.5</v>
      </c>
      <c r="I1119" s="258"/>
      <c r="J1119" s="254"/>
      <c r="K1119" s="254"/>
      <c r="L1119" s="259"/>
      <c r="M1119" s="260"/>
      <c r="N1119" s="261"/>
      <c r="O1119" s="261"/>
      <c r="P1119" s="261"/>
      <c r="Q1119" s="261"/>
      <c r="R1119" s="261"/>
      <c r="S1119" s="261"/>
      <c r="T1119" s="262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T1119" s="263" t="s">
        <v>163</v>
      </c>
      <c r="AU1119" s="263" t="s">
        <v>83</v>
      </c>
      <c r="AV1119" s="16" t="s">
        <v>154</v>
      </c>
      <c r="AW1119" s="16" t="s">
        <v>34</v>
      </c>
      <c r="AX1119" s="16" t="s">
        <v>81</v>
      </c>
      <c r="AY1119" s="263" t="s">
        <v>148</v>
      </c>
    </row>
    <row r="1120" spans="1:65" s="2" customFormat="1" ht="16.5" customHeight="1">
      <c r="A1120" s="40"/>
      <c r="B1120" s="41"/>
      <c r="C1120" s="203" t="s">
        <v>1458</v>
      </c>
      <c r="D1120" s="203" t="s">
        <v>150</v>
      </c>
      <c r="E1120" s="204" t="s">
        <v>1459</v>
      </c>
      <c r="F1120" s="205" t="s">
        <v>1460</v>
      </c>
      <c r="G1120" s="206" t="s">
        <v>586</v>
      </c>
      <c r="H1120" s="207">
        <v>7</v>
      </c>
      <c r="I1120" s="208"/>
      <c r="J1120" s="209">
        <f>ROUND(I1120*H1120,2)</f>
        <v>0</v>
      </c>
      <c r="K1120" s="205" t="s">
        <v>160</v>
      </c>
      <c r="L1120" s="46"/>
      <c r="M1120" s="210" t="s">
        <v>19</v>
      </c>
      <c r="N1120" s="211" t="s">
        <v>44</v>
      </c>
      <c r="O1120" s="86"/>
      <c r="P1120" s="212">
        <f>O1120*H1120</f>
        <v>0</v>
      </c>
      <c r="Q1120" s="212">
        <v>0.00223</v>
      </c>
      <c r="R1120" s="212">
        <f>Q1120*H1120</f>
        <v>0.015610000000000002</v>
      </c>
      <c r="S1120" s="212">
        <v>0</v>
      </c>
      <c r="T1120" s="213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14" t="s">
        <v>260</v>
      </c>
      <c r="AT1120" s="214" t="s">
        <v>150</v>
      </c>
      <c r="AU1120" s="214" t="s">
        <v>83</v>
      </c>
      <c r="AY1120" s="19" t="s">
        <v>148</v>
      </c>
      <c r="BE1120" s="215">
        <f>IF(N1120="základní",J1120,0)</f>
        <v>0</v>
      </c>
      <c r="BF1120" s="215">
        <f>IF(N1120="snížená",J1120,0)</f>
        <v>0</v>
      </c>
      <c r="BG1120" s="215">
        <f>IF(N1120="zákl. přenesená",J1120,0)</f>
        <v>0</v>
      </c>
      <c r="BH1120" s="215">
        <f>IF(N1120="sníž. přenesená",J1120,0)</f>
        <v>0</v>
      </c>
      <c r="BI1120" s="215">
        <f>IF(N1120="nulová",J1120,0)</f>
        <v>0</v>
      </c>
      <c r="BJ1120" s="19" t="s">
        <v>81</v>
      </c>
      <c r="BK1120" s="215">
        <f>ROUND(I1120*H1120,2)</f>
        <v>0</v>
      </c>
      <c r="BL1120" s="19" t="s">
        <v>260</v>
      </c>
      <c r="BM1120" s="214" t="s">
        <v>1461</v>
      </c>
    </row>
    <row r="1121" spans="1:47" s="2" customFormat="1" ht="12">
      <c r="A1121" s="40"/>
      <c r="B1121" s="41"/>
      <c r="C1121" s="42"/>
      <c r="D1121" s="216" t="s">
        <v>156</v>
      </c>
      <c r="E1121" s="42"/>
      <c r="F1121" s="217" t="s">
        <v>1462</v>
      </c>
      <c r="G1121" s="42"/>
      <c r="H1121" s="42"/>
      <c r="I1121" s="218"/>
      <c r="J1121" s="42"/>
      <c r="K1121" s="42"/>
      <c r="L1121" s="46"/>
      <c r="M1121" s="219"/>
      <c r="N1121" s="220"/>
      <c r="O1121" s="86"/>
      <c r="P1121" s="86"/>
      <c r="Q1121" s="86"/>
      <c r="R1121" s="86"/>
      <c r="S1121" s="86"/>
      <c r="T1121" s="87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T1121" s="19" t="s">
        <v>156</v>
      </c>
      <c r="AU1121" s="19" t="s">
        <v>83</v>
      </c>
    </row>
    <row r="1122" spans="1:51" s="14" customFormat="1" ht="12">
      <c r="A1122" s="14"/>
      <c r="B1122" s="231"/>
      <c r="C1122" s="232"/>
      <c r="D1122" s="216" t="s">
        <v>163</v>
      </c>
      <c r="E1122" s="233" t="s">
        <v>19</v>
      </c>
      <c r="F1122" s="234" t="s">
        <v>1442</v>
      </c>
      <c r="G1122" s="232"/>
      <c r="H1122" s="235">
        <v>7</v>
      </c>
      <c r="I1122" s="236"/>
      <c r="J1122" s="232"/>
      <c r="K1122" s="232"/>
      <c r="L1122" s="237"/>
      <c r="M1122" s="238"/>
      <c r="N1122" s="239"/>
      <c r="O1122" s="239"/>
      <c r="P1122" s="239"/>
      <c r="Q1122" s="239"/>
      <c r="R1122" s="239"/>
      <c r="S1122" s="239"/>
      <c r="T1122" s="240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41" t="s">
        <v>163</v>
      </c>
      <c r="AU1122" s="241" t="s">
        <v>83</v>
      </c>
      <c r="AV1122" s="14" t="s">
        <v>83</v>
      </c>
      <c r="AW1122" s="14" t="s">
        <v>34</v>
      </c>
      <c r="AX1122" s="14" t="s">
        <v>81</v>
      </c>
      <c r="AY1122" s="241" t="s">
        <v>148</v>
      </c>
    </row>
    <row r="1123" spans="1:65" s="2" customFormat="1" ht="16.5" customHeight="1">
      <c r="A1123" s="40"/>
      <c r="B1123" s="41"/>
      <c r="C1123" s="203" t="s">
        <v>1463</v>
      </c>
      <c r="D1123" s="203" t="s">
        <v>150</v>
      </c>
      <c r="E1123" s="204" t="s">
        <v>1464</v>
      </c>
      <c r="F1123" s="205" t="s">
        <v>1465</v>
      </c>
      <c r="G1123" s="206" t="s">
        <v>586</v>
      </c>
      <c r="H1123" s="207">
        <v>43</v>
      </c>
      <c r="I1123" s="208"/>
      <c r="J1123" s="209">
        <f>ROUND(I1123*H1123,2)</f>
        <v>0</v>
      </c>
      <c r="K1123" s="205" t="s">
        <v>160</v>
      </c>
      <c r="L1123" s="46"/>
      <c r="M1123" s="210" t="s">
        <v>19</v>
      </c>
      <c r="N1123" s="211" t="s">
        <v>44</v>
      </c>
      <c r="O1123" s="86"/>
      <c r="P1123" s="212">
        <f>O1123*H1123</f>
        <v>0</v>
      </c>
      <c r="Q1123" s="212">
        <v>0.00289</v>
      </c>
      <c r="R1123" s="212">
        <f>Q1123*H1123</f>
        <v>0.12427</v>
      </c>
      <c r="S1123" s="212">
        <v>0</v>
      </c>
      <c r="T1123" s="213">
        <f>S1123*H1123</f>
        <v>0</v>
      </c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R1123" s="214" t="s">
        <v>260</v>
      </c>
      <c r="AT1123" s="214" t="s">
        <v>150</v>
      </c>
      <c r="AU1123" s="214" t="s">
        <v>83</v>
      </c>
      <c r="AY1123" s="19" t="s">
        <v>148</v>
      </c>
      <c r="BE1123" s="215">
        <f>IF(N1123="základní",J1123,0)</f>
        <v>0</v>
      </c>
      <c r="BF1123" s="215">
        <f>IF(N1123="snížená",J1123,0)</f>
        <v>0</v>
      </c>
      <c r="BG1123" s="215">
        <f>IF(N1123="zákl. přenesená",J1123,0)</f>
        <v>0</v>
      </c>
      <c r="BH1123" s="215">
        <f>IF(N1123="sníž. přenesená",J1123,0)</f>
        <v>0</v>
      </c>
      <c r="BI1123" s="215">
        <f>IF(N1123="nulová",J1123,0)</f>
        <v>0</v>
      </c>
      <c r="BJ1123" s="19" t="s">
        <v>81</v>
      </c>
      <c r="BK1123" s="215">
        <f>ROUND(I1123*H1123,2)</f>
        <v>0</v>
      </c>
      <c r="BL1123" s="19" t="s">
        <v>260</v>
      </c>
      <c r="BM1123" s="214" t="s">
        <v>1466</v>
      </c>
    </row>
    <row r="1124" spans="1:47" s="2" customFormat="1" ht="12">
      <c r="A1124" s="40"/>
      <c r="B1124" s="41"/>
      <c r="C1124" s="42"/>
      <c r="D1124" s="216" t="s">
        <v>156</v>
      </c>
      <c r="E1124" s="42"/>
      <c r="F1124" s="217" t="s">
        <v>1467</v>
      </c>
      <c r="G1124" s="42"/>
      <c r="H1124" s="42"/>
      <c r="I1124" s="218"/>
      <c r="J1124" s="42"/>
      <c r="K1124" s="42"/>
      <c r="L1124" s="46"/>
      <c r="M1124" s="219"/>
      <c r="N1124" s="220"/>
      <c r="O1124" s="86"/>
      <c r="P1124" s="86"/>
      <c r="Q1124" s="86"/>
      <c r="R1124" s="86"/>
      <c r="S1124" s="86"/>
      <c r="T1124" s="87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T1124" s="19" t="s">
        <v>156</v>
      </c>
      <c r="AU1124" s="19" t="s">
        <v>83</v>
      </c>
    </row>
    <row r="1125" spans="1:51" s="14" customFormat="1" ht="12">
      <c r="A1125" s="14"/>
      <c r="B1125" s="231"/>
      <c r="C1125" s="232"/>
      <c r="D1125" s="216" t="s">
        <v>163</v>
      </c>
      <c r="E1125" s="233" t="s">
        <v>19</v>
      </c>
      <c r="F1125" s="234" t="s">
        <v>1443</v>
      </c>
      <c r="G1125" s="232"/>
      <c r="H1125" s="235">
        <v>43</v>
      </c>
      <c r="I1125" s="236"/>
      <c r="J1125" s="232"/>
      <c r="K1125" s="232"/>
      <c r="L1125" s="237"/>
      <c r="M1125" s="238"/>
      <c r="N1125" s="239"/>
      <c r="O1125" s="239"/>
      <c r="P1125" s="239"/>
      <c r="Q1125" s="239"/>
      <c r="R1125" s="239"/>
      <c r="S1125" s="239"/>
      <c r="T1125" s="240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41" t="s">
        <v>163</v>
      </c>
      <c r="AU1125" s="241" t="s">
        <v>83</v>
      </c>
      <c r="AV1125" s="14" t="s">
        <v>83</v>
      </c>
      <c r="AW1125" s="14" t="s">
        <v>34</v>
      </c>
      <c r="AX1125" s="14" t="s">
        <v>81</v>
      </c>
      <c r="AY1125" s="241" t="s">
        <v>148</v>
      </c>
    </row>
    <row r="1126" spans="1:65" s="2" customFormat="1" ht="16.5" customHeight="1">
      <c r="A1126" s="40"/>
      <c r="B1126" s="41"/>
      <c r="C1126" s="203" t="s">
        <v>1468</v>
      </c>
      <c r="D1126" s="203" t="s">
        <v>150</v>
      </c>
      <c r="E1126" s="204" t="s">
        <v>1469</v>
      </c>
      <c r="F1126" s="205" t="s">
        <v>1470</v>
      </c>
      <c r="G1126" s="206" t="s">
        <v>586</v>
      </c>
      <c r="H1126" s="207">
        <v>3</v>
      </c>
      <c r="I1126" s="208"/>
      <c r="J1126" s="209">
        <f>ROUND(I1126*H1126,2)</f>
        <v>0</v>
      </c>
      <c r="K1126" s="205" t="s">
        <v>160</v>
      </c>
      <c r="L1126" s="46"/>
      <c r="M1126" s="210" t="s">
        <v>19</v>
      </c>
      <c r="N1126" s="211" t="s">
        <v>44</v>
      </c>
      <c r="O1126" s="86"/>
      <c r="P1126" s="212">
        <f>O1126*H1126</f>
        <v>0</v>
      </c>
      <c r="Q1126" s="212">
        <v>0.00203</v>
      </c>
      <c r="R1126" s="212">
        <f>Q1126*H1126</f>
        <v>0.00609</v>
      </c>
      <c r="S1126" s="212">
        <v>0</v>
      </c>
      <c r="T1126" s="213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14" t="s">
        <v>260</v>
      </c>
      <c r="AT1126" s="214" t="s">
        <v>150</v>
      </c>
      <c r="AU1126" s="214" t="s">
        <v>83</v>
      </c>
      <c r="AY1126" s="19" t="s">
        <v>148</v>
      </c>
      <c r="BE1126" s="215">
        <f>IF(N1126="základní",J1126,0)</f>
        <v>0</v>
      </c>
      <c r="BF1126" s="215">
        <f>IF(N1126="snížená",J1126,0)</f>
        <v>0</v>
      </c>
      <c r="BG1126" s="215">
        <f>IF(N1126="zákl. přenesená",J1126,0)</f>
        <v>0</v>
      </c>
      <c r="BH1126" s="215">
        <f>IF(N1126="sníž. přenesená",J1126,0)</f>
        <v>0</v>
      </c>
      <c r="BI1126" s="215">
        <f>IF(N1126="nulová",J1126,0)</f>
        <v>0</v>
      </c>
      <c r="BJ1126" s="19" t="s">
        <v>81</v>
      </c>
      <c r="BK1126" s="215">
        <f>ROUND(I1126*H1126,2)</f>
        <v>0</v>
      </c>
      <c r="BL1126" s="19" t="s">
        <v>260</v>
      </c>
      <c r="BM1126" s="214" t="s">
        <v>1471</v>
      </c>
    </row>
    <row r="1127" spans="1:47" s="2" customFormat="1" ht="12">
      <c r="A1127" s="40"/>
      <c r="B1127" s="41"/>
      <c r="C1127" s="42"/>
      <c r="D1127" s="216" t="s">
        <v>156</v>
      </c>
      <c r="E1127" s="42"/>
      <c r="F1127" s="217" t="s">
        <v>1472</v>
      </c>
      <c r="G1127" s="42"/>
      <c r="H1127" s="42"/>
      <c r="I1127" s="218"/>
      <c r="J1127" s="42"/>
      <c r="K1127" s="42"/>
      <c r="L1127" s="46"/>
      <c r="M1127" s="219"/>
      <c r="N1127" s="220"/>
      <c r="O1127" s="86"/>
      <c r="P1127" s="86"/>
      <c r="Q1127" s="86"/>
      <c r="R1127" s="86"/>
      <c r="S1127" s="86"/>
      <c r="T1127" s="87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T1127" s="19" t="s">
        <v>156</v>
      </c>
      <c r="AU1127" s="19" t="s">
        <v>83</v>
      </c>
    </row>
    <row r="1128" spans="1:51" s="14" customFormat="1" ht="12">
      <c r="A1128" s="14"/>
      <c r="B1128" s="231"/>
      <c r="C1128" s="232"/>
      <c r="D1128" s="216" t="s">
        <v>163</v>
      </c>
      <c r="E1128" s="233" t="s">
        <v>19</v>
      </c>
      <c r="F1128" s="234" t="s">
        <v>1435</v>
      </c>
      <c r="G1128" s="232"/>
      <c r="H1128" s="235">
        <v>3</v>
      </c>
      <c r="I1128" s="236"/>
      <c r="J1128" s="232"/>
      <c r="K1128" s="232"/>
      <c r="L1128" s="237"/>
      <c r="M1128" s="238"/>
      <c r="N1128" s="239"/>
      <c r="O1128" s="239"/>
      <c r="P1128" s="239"/>
      <c r="Q1128" s="239"/>
      <c r="R1128" s="239"/>
      <c r="S1128" s="239"/>
      <c r="T1128" s="240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41" t="s">
        <v>163</v>
      </c>
      <c r="AU1128" s="241" t="s">
        <v>83</v>
      </c>
      <c r="AV1128" s="14" t="s">
        <v>83</v>
      </c>
      <c r="AW1128" s="14" t="s">
        <v>34</v>
      </c>
      <c r="AX1128" s="14" t="s">
        <v>81</v>
      </c>
      <c r="AY1128" s="241" t="s">
        <v>148</v>
      </c>
    </row>
    <row r="1129" spans="1:65" s="2" customFormat="1" ht="16.5" customHeight="1">
      <c r="A1129" s="40"/>
      <c r="B1129" s="41"/>
      <c r="C1129" s="203" t="s">
        <v>1473</v>
      </c>
      <c r="D1129" s="203" t="s">
        <v>150</v>
      </c>
      <c r="E1129" s="204" t="s">
        <v>1474</v>
      </c>
      <c r="F1129" s="205" t="s">
        <v>1475</v>
      </c>
      <c r="G1129" s="206" t="s">
        <v>586</v>
      </c>
      <c r="H1129" s="207">
        <v>193</v>
      </c>
      <c r="I1129" s="208"/>
      <c r="J1129" s="209">
        <f>ROUND(I1129*H1129,2)</f>
        <v>0</v>
      </c>
      <c r="K1129" s="205" t="s">
        <v>160</v>
      </c>
      <c r="L1129" s="46"/>
      <c r="M1129" s="210" t="s">
        <v>19</v>
      </c>
      <c r="N1129" s="211" t="s">
        <v>44</v>
      </c>
      <c r="O1129" s="86"/>
      <c r="P1129" s="212">
        <f>O1129*H1129</f>
        <v>0</v>
      </c>
      <c r="Q1129" s="212">
        <v>0.00286</v>
      </c>
      <c r="R1129" s="212">
        <f>Q1129*H1129</f>
        <v>0.55198</v>
      </c>
      <c r="S1129" s="212">
        <v>0</v>
      </c>
      <c r="T1129" s="213">
        <f>S1129*H1129</f>
        <v>0</v>
      </c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R1129" s="214" t="s">
        <v>260</v>
      </c>
      <c r="AT1129" s="214" t="s">
        <v>150</v>
      </c>
      <c r="AU1129" s="214" t="s">
        <v>83</v>
      </c>
      <c r="AY1129" s="19" t="s">
        <v>148</v>
      </c>
      <c r="BE1129" s="215">
        <f>IF(N1129="základní",J1129,0)</f>
        <v>0</v>
      </c>
      <c r="BF1129" s="215">
        <f>IF(N1129="snížená",J1129,0)</f>
        <v>0</v>
      </c>
      <c r="BG1129" s="215">
        <f>IF(N1129="zákl. přenesená",J1129,0)</f>
        <v>0</v>
      </c>
      <c r="BH1129" s="215">
        <f>IF(N1129="sníž. přenesená",J1129,0)</f>
        <v>0</v>
      </c>
      <c r="BI1129" s="215">
        <f>IF(N1129="nulová",J1129,0)</f>
        <v>0</v>
      </c>
      <c r="BJ1129" s="19" t="s">
        <v>81</v>
      </c>
      <c r="BK1129" s="215">
        <f>ROUND(I1129*H1129,2)</f>
        <v>0</v>
      </c>
      <c r="BL1129" s="19" t="s">
        <v>260</v>
      </c>
      <c r="BM1129" s="214" t="s">
        <v>1476</v>
      </c>
    </row>
    <row r="1130" spans="1:47" s="2" customFormat="1" ht="12">
      <c r="A1130" s="40"/>
      <c r="B1130" s="41"/>
      <c r="C1130" s="42"/>
      <c r="D1130" s="216" t="s">
        <v>156</v>
      </c>
      <c r="E1130" s="42"/>
      <c r="F1130" s="217" t="s">
        <v>1477</v>
      </c>
      <c r="G1130" s="42"/>
      <c r="H1130" s="42"/>
      <c r="I1130" s="218"/>
      <c r="J1130" s="42"/>
      <c r="K1130" s="42"/>
      <c r="L1130" s="46"/>
      <c r="M1130" s="219"/>
      <c r="N1130" s="220"/>
      <c r="O1130" s="86"/>
      <c r="P1130" s="86"/>
      <c r="Q1130" s="86"/>
      <c r="R1130" s="86"/>
      <c r="S1130" s="86"/>
      <c r="T1130" s="87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T1130" s="19" t="s">
        <v>156</v>
      </c>
      <c r="AU1130" s="19" t="s">
        <v>83</v>
      </c>
    </row>
    <row r="1131" spans="1:51" s="14" customFormat="1" ht="12">
      <c r="A1131" s="14"/>
      <c r="B1131" s="231"/>
      <c r="C1131" s="232"/>
      <c r="D1131" s="216" t="s">
        <v>163</v>
      </c>
      <c r="E1131" s="233" t="s">
        <v>19</v>
      </c>
      <c r="F1131" s="234" t="s">
        <v>1436</v>
      </c>
      <c r="G1131" s="232"/>
      <c r="H1131" s="235">
        <v>193</v>
      </c>
      <c r="I1131" s="236"/>
      <c r="J1131" s="232"/>
      <c r="K1131" s="232"/>
      <c r="L1131" s="237"/>
      <c r="M1131" s="238"/>
      <c r="N1131" s="239"/>
      <c r="O1131" s="239"/>
      <c r="P1131" s="239"/>
      <c r="Q1131" s="239"/>
      <c r="R1131" s="239"/>
      <c r="S1131" s="239"/>
      <c r="T1131" s="240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1" t="s">
        <v>163</v>
      </c>
      <c r="AU1131" s="241" t="s">
        <v>83</v>
      </c>
      <c r="AV1131" s="14" t="s">
        <v>83</v>
      </c>
      <c r="AW1131" s="14" t="s">
        <v>34</v>
      </c>
      <c r="AX1131" s="14" t="s">
        <v>81</v>
      </c>
      <c r="AY1131" s="241" t="s">
        <v>148</v>
      </c>
    </row>
    <row r="1132" spans="1:65" s="2" customFormat="1" ht="16.5" customHeight="1">
      <c r="A1132" s="40"/>
      <c r="B1132" s="41"/>
      <c r="C1132" s="203" t="s">
        <v>1478</v>
      </c>
      <c r="D1132" s="203" t="s">
        <v>150</v>
      </c>
      <c r="E1132" s="204" t="s">
        <v>1479</v>
      </c>
      <c r="F1132" s="205" t="s">
        <v>1480</v>
      </c>
      <c r="G1132" s="206" t="s">
        <v>312</v>
      </c>
      <c r="H1132" s="207">
        <v>13</v>
      </c>
      <c r="I1132" s="208"/>
      <c r="J1132" s="209">
        <f>ROUND(I1132*H1132,2)</f>
        <v>0</v>
      </c>
      <c r="K1132" s="205" t="s">
        <v>160</v>
      </c>
      <c r="L1132" s="46"/>
      <c r="M1132" s="210" t="s">
        <v>19</v>
      </c>
      <c r="N1132" s="211" t="s">
        <v>44</v>
      </c>
      <c r="O1132" s="86"/>
      <c r="P1132" s="212">
        <f>O1132*H1132</f>
        <v>0</v>
      </c>
      <c r="Q1132" s="212">
        <v>0.00064</v>
      </c>
      <c r="R1132" s="212">
        <f>Q1132*H1132</f>
        <v>0.008320000000000001</v>
      </c>
      <c r="S1132" s="212">
        <v>0</v>
      </c>
      <c r="T1132" s="213">
        <f>S1132*H1132</f>
        <v>0</v>
      </c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R1132" s="214" t="s">
        <v>260</v>
      </c>
      <c r="AT1132" s="214" t="s">
        <v>150</v>
      </c>
      <c r="AU1132" s="214" t="s">
        <v>83</v>
      </c>
      <c r="AY1132" s="19" t="s">
        <v>148</v>
      </c>
      <c r="BE1132" s="215">
        <f>IF(N1132="základní",J1132,0)</f>
        <v>0</v>
      </c>
      <c r="BF1132" s="215">
        <f>IF(N1132="snížená",J1132,0)</f>
        <v>0</v>
      </c>
      <c r="BG1132" s="215">
        <f>IF(N1132="zákl. přenesená",J1132,0)</f>
        <v>0</v>
      </c>
      <c r="BH1132" s="215">
        <f>IF(N1132="sníž. přenesená",J1132,0)</f>
        <v>0</v>
      </c>
      <c r="BI1132" s="215">
        <f>IF(N1132="nulová",J1132,0)</f>
        <v>0</v>
      </c>
      <c r="BJ1132" s="19" t="s">
        <v>81</v>
      </c>
      <c r="BK1132" s="215">
        <f>ROUND(I1132*H1132,2)</f>
        <v>0</v>
      </c>
      <c r="BL1132" s="19" t="s">
        <v>260</v>
      </c>
      <c r="BM1132" s="214" t="s">
        <v>1481</v>
      </c>
    </row>
    <row r="1133" spans="1:47" s="2" customFormat="1" ht="12">
      <c r="A1133" s="40"/>
      <c r="B1133" s="41"/>
      <c r="C1133" s="42"/>
      <c r="D1133" s="216" t="s">
        <v>156</v>
      </c>
      <c r="E1133" s="42"/>
      <c r="F1133" s="217" t="s">
        <v>1482</v>
      </c>
      <c r="G1133" s="42"/>
      <c r="H1133" s="42"/>
      <c r="I1133" s="218"/>
      <c r="J1133" s="42"/>
      <c r="K1133" s="42"/>
      <c r="L1133" s="46"/>
      <c r="M1133" s="219"/>
      <c r="N1133" s="220"/>
      <c r="O1133" s="86"/>
      <c r="P1133" s="86"/>
      <c r="Q1133" s="86"/>
      <c r="R1133" s="86"/>
      <c r="S1133" s="86"/>
      <c r="T1133" s="87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T1133" s="19" t="s">
        <v>156</v>
      </c>
      <c r="AU1133" s="19" t="s">
        <v>83</v>
      </c>
    </row>
    <row r="1134" spans="1:65" s="2" customFormat="1" ht="16.5" customHeight="1">
      <c r="A1134" s="40"/>
      <c r="B1134" s="41"/>
      <c r="C1134" s="203" t="s">
        <v>1483</v>
      </c>
      <c r="D1134" s="203" t="s">
        <v>150</v>
      </c>
      <c r="E1134" s="204" t="s">
        <v>1484</v>
      </c>
      <c r="F1134" s="205" t="s">
        <v>1485</v>
      </c>
      <c r="G1134" s="206" t="s">
        <v>586</v>
      </c>
      <c r="H1134" s="207">
        <v>132</v>
      </c>
      <c r="I1134" s="208"/>
      <c r="J1134" s="209">
        <f>ROUND(I1134*H1134,2)</f>
        <v>0</v>
      </c>
      <c r="K1134" s="205" t="s">
        <v>160</v>
      </c>
      <c r="L1134" s="46"/>
      <c r="M1134" s="210" t="s">
        <v>19</v>
      </c>
      <c r="N1134" s="211" t="s">
        <v>44</v>
      </c>
      <c r="O1134" s="86"/>
      <c r="P1134" s="212">
        <f>O1134*H1134</f>
        <v>0</v>
      </c>
      <c r="Q1134" s="212">
        <v>0.003</v>
      </c>
      <c r="R1134" s="212">
        <f>Q1134*H1134</f>
        <v>0.396</v>
      </c>
      <c r="S1134" s="212">
        <v>0</v>
      </c>
      <c r="T1134" s="213">
        <f>S1134*H1134</f>
        <v>0</v>
      </c>
      <c r="U1134" s="40"/>
      <c r="V1134" s="40"/>
      <c r="W1134" s="40"/>
      <c r="X1134" s="40"/>
      <c r="Y1134" s="40"/>
      <c r="Z1134" s="40"/>
      <c r="AA1134" s="40"/>
      <c r="AB1134" s="40"/>
      <c r="AC1134" s="40"/>
      <c r="AD1134" s="40"/>
      <c r="AE1134" s="40"/>
      <c r="AR1134" s="214" t="s">
        <v>260</v>
      </c>
      <c r="AT1134" s="214" t="s">
        <v>150</v>
      </c>
      <c r="AU1134" s="214" t="s">
        <v>83</v>
      </c>
      <c r="AY1134" s="19" t="s">
        <v>148</v>
      </c>
      <c r="BE1134" s="215">
        <f>IF(N1134="základní",J1134,0)</f>
        <v>0</v>
      </c>
      <c r="BF1134" s="215">
        <f>IF(N1134="snížená",J1134,0)</f>
        <v>0</v>
      </c>
      <c r="BG1134" s="215">
        <f>IF(N1134="zákl. přenesená",J1134,0)</f>
        <v>0</v>
      </c>
      <c r="BH1134" s="215">
        <f>IF(N1134="sníž. přenesená",J1134,0)</f>
        <v>0</v>
      </c>
      <c r="BI1134" s="215">
        <f>IF(N1134="nulová",J1134,0)</f>
        <v>0</v>
      </c>
      <c r="BJ1134" s="19" t="s">
        <v>81</v>
      </c>
      <c r="BK1134" s="215">
        <f>ROUND(I1134*H1134,2)</f>
        <v>0</v>
      </c>
      <c r="BL1134" s="19" t="s">
        <v>260</v>
      </c>
      <c r="BM1134" s="214" t="s">
        <v>1486</v>
      </c>
    </row>
    <row r="1135" spans="1:47" s="2" customFormat="1" ht="12">
      <c r="A1135" s="40"/>
      <c r="B1135" s="41"/>
      <c r="C1135" s="42"/>
      <c r="D1135" s="216" t="s">
        <v>156</v>
      </c>
      <c r="E1135" s="42"/>
      <c r="F1135" s="217" t="s">
        <v>1487</v>
      </c>
      <c r="G1135" s="42"/>
      <c r="H1135" s="42"/>
      <c r="I1135" s="218"/>
      <c r="J1135" s="42"/>
      <c r="K1135" s="42"/>
      <c r="L1135" s="46"/>
      <c r="M1135" s="219"/>
      <c r="N1135" s="220"/>
      <c r="O1135" s="86"/>
      <c r="P1135" s="86"/>
      <c r="Q1135" s="86"/>
      <c r="R1135" s="86"/>
      <c r="S1135" s="86"/>
      <c r="T1135" s="87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T1135" s="19" t="s">
        <v>156</v>
      </c>
      <c r="AU1135" s="19" t="s">
        <v>83</v>
      </c>
    </row>
    <row r="1136" spans="1:51" s="14" customFormat="1" ht="12">
      <c r="A1136" s="14"/>
      <c r="B1136" s="231"/>
      <c r="C1136" s="232"/>
      <c r="D1136" s="216" t="s">
        <v>163</v>
      </c>
      <c r="E1136" s="233" t="s">
        <v>19</v>
      </c>
      <c r="F1136" s="234" t="s">
        <v>1415</v>
      </c>
      <c r="G1136" s="232"/>
      <c r="H1136" s="235">
        <v>132</v>
      </c>
      <c r="I1136" s="236"/>
      <c r="J1136" s="232"/>
      <c r="K1136" s="232"/>
      <c r="L1136" s="237"/>
      <c r="M1136" s="238"/>
      <c r="N1136" s="239"/>
      <c r="O1136" s="239"/>
      <c r="P1136" s="239"/>
      <c r="Q1136" s="239"/>
      <c r="R1136" s="239"/>
      <c r="S1136" s="239"/>
      <c r="T1136" s="240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41" t="s">
        <v>163</v>
      </c>
      <c r="AU1136" s="241" t="s">
        <v>83</v>
      </c>
      <c r="AV1136" s="14" t="s">
        <v>83</v>
      </c>
      <c r="AW1136" s="14" t="s">
        <v>34</v>
      </c>
      <c r="AX1136" s="14" t="s">
        <v>81</v>
      </c>
      <c r="AY1136" s="241" t="s">
        <v>148</v>
      </c>
    </row>
    <row r="1137" spans="1:65" s="2" customFormat="1" ht="16.5" customHeight="1">
      <c r="A1137" s="40"/>
      <c r="B1137" s="41"/>
      <c r="C1137" s="203" t="s">
        <v>1488</v>
      </c>
      <c r="D1137" s="203" t="s">
        <v>150</v>
      </c>
      <c r="E1137" s="204" t="s">
        <v>1489</v>
      </c>
      <c r="F1137" s="205" t="s">
        <v>1490</v>
      </c>
      <c r="G1137" s="206" t="s">
        <v>586</v>
      </c>
      <c r="H1137" s="207">
        <v>191</v>
      </c>
      <c r="I1137" s="208"/>
      <c r="J1137" s="209">
        <f>ROUND(I1137*H1137,2)</f>
        <v>0</v>
      </c>
      <c r="K1137" s="205" t="s">
        <v>160</v>
      </c>
      <c r="L1137" s="46"/>
      <c r="M1137" s="210" t="s">
        <v>19</v>
      </c>
      <c r="N1137" s="211" t="s">
        <v>44</v>
      </c>
      <c r="O1137" s="86"/>
      <c r="P1137" s="212">
        <f>O1137*H1137</f>
        <v>0</v>
      </c>
      <c r="Q1137" s="212">
        <v>0.00151</v>
      </c>
      <c r="R1137" s="212">
        <f>Q1137*H1137</f>
        <v>0.28841</v>
      </c>
      <c r="S1137" s="212">
        <v>0</v>
      </c>
      <c r="T1137" s="213">
        <f>S1137*H1137</f>
        <v>0</v>
      </c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R1137" s="214" t="s">
        <v>260</v>
      </c>
      <c r="AT1137" s="214" t="s">
        <v>150</v>
      </c>
      <c r="AU1137" s="214" t="s">
        <v>83</v>
      </c>
      <c r="AY1137" s="19" t="s">
        <v>148</v>
      </c>
      <c r="BE1137" s="215">
        <f>IF(N1137="základní",J1137,0)</f>
        <v>0</v>
      </c>
      <c r="BF1137" s="215">
        <f>IF(N1137="snížená",J1137,0)</f>
        <v>0</v>
      </c>
      <c r="BG1137" s="215">
        <f>IF(N1137="zákl. přenesená",J1137,0)</f>
        <v>0</v>
      </c>
      <c r="BH1137" s="215">
        <f>IF(N1137="sníž. přenesená",J1137,0)</f>
        <v>0</v>
      </c>
      <c r="BI1137" s="215">
        <f>IF(N1137="nulová",J1137,0)</f>
        <v>0</v>
      </c>
      <c r="BJ1137" s="19" t="s">
        <v>81</v>
      </c>
      <c r="BK1137" s="215">
        <f>ROUND(I1137*H1137,2)</f>
        <v>0</v>
      </c>
      <c r="BL1137" s="19" t="s">
        <v>260</v>
      </c>
      <c r="BM1137" s="214" t="s">
        <v>1491</v>
      </c>
    </row>
    <row r="1138" spans="1:47" s="2" customFormat="1" ht="12">
      <c r="A1138" s="40"/>
      <c r="B1138" s="41"/>
      <c r="C1138" s="42"/>
      <c r="D1138" s="216" t="s">
        <v>156</v>
      </c>
      <c r="E1138" s="42"/>
      <c r="F1138" s="217" t="s">
        <v>1492</v>
      </c>
      <c r="G1138" s="42"/>
      <c r="H1138" s="42"/>
      <c r="I1138" s="218"/>
      <c r="J1138" s="42"/>
      <c r="K1138" s="42"/>
      <c r="L1138" s="46"/>
      <c r="M1138" s="219"/>
      <c r="N1138" s="220"/>
      <c r="O1138" s="86"/>
      <c r="P1138" s="86"/>
      <c r="Q1138" s="86"/>
      <c r="R1138" s="86"/>
      <c r="S1138" s="86"/>
      <c r="T1138" s="87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T1138" s="19" t="s">
        <v>156</v>
      </c>
      <c r="AU1138" s="19" t="s">
        <v>83</v>
      </c>
    </row>
    <row r="1139" spans="1:51" s="14" customFormat="1" ht="12">
      <c r="A1139" s="14"/>
      <c r="B1139" s="231"/>
      <c r="C1139" s="232"/>
      <c r="D1139" s="216" t="s">
        <v>163</v>
      </c>
      <c r="E1139" s="233" t="s">
        <v>19</v>
      </c>
      <c r="F1139" s="234" t="s">
        <v>1409</v>
      </c>
      <c r="G1139" s="232"/>
      <c r="H1139" s="235">
        <v>191</v>
      </c>
      <c r="I1139" s="236"/>
      <c r="J1139" s="232"/>
      <c r="K1139" s="232"/>
      <c r="L1139" s="237"/>
      <c r="M1139" s="238"/>
      <c r="N1139" s="239"/>
      <c r="O1139" s="239"/>
      <c r="P1139" s="239"/>
      <c r="Q1139" s="239"/>
      <c r="R1139" s="239"/>
      <c r="S1139" s="239"/>
      <c r="T1139" s="240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41" t="s">
        <v>163</v>
      </c>
      <c r="AU1139" s="241" t="s">
        <v>83</v>
      </c>
      <c r="AV1139" s="14" t="s">
        <v>83</v>
      </c>
      <c r="AW1139" s="14" t="s">
        <v>34</v>
      </c>
      <c r="AX1139" s="14" t="s">
        <v>81</v>
      </c>
      <c r="AY1139" s="241" t="s">
        <v>148</v>
      </c>
    </row>
    <row r="1140" spans="1:65" s="2" customFormat="1" ht="16.5" customHeight="1">
      <c r="A1140" s="40"/>
      <c r="B1140" s="41"/>
      <c r="C1140" s="203" t="s">
        <v>1493</v>
      </c>
      <c r="D1140" s="203" t="s">
        <v>150</v>
      </c>
      <c r="E1140" s="204" t="s">
        <v>1494</v>
      </c>
      <c r="F1140" s="205" t="s">
        <v>1495</v>
      </c>
      <c r="G1140" s="206" t="s">
        <v>586</v>
      </c>
      <c r="H1140" s="207">
        <v>57.5</v>
      </c>
      <c r="I1140" s="208"/>
      <c r="J1140" s="209">
        <f>ROUND(I1140*H1140,2)</f>
        <v>0</v>
      </c>
      <c r="K1140" s="205" t="s">
        <v>160</v>
      </c>
      <c r="L1140" s="46"/>
      <c r="M1140" s="210" t="s">
        <v>19</v>
      </c>
      <c r="N1140" s="211" t="s">
        <v>44</v>
      </c>
      <c r="O1140" s="86"/>
      <c r="P1140" s="212">
        <f>O1140*H1140</f>
        <v>0</v>
      </c>
      <c r="Q1140" s="212">
        <v>0.00194</v>
      </c>
      <c r="R1140" s="212">
        <f>Q1140*H1140</f>
        <v>0.11155000000000001</v>
      </c>
      <c r="S1140" s="212">
        <v>0</v>
      </c>
      <c r="T1140" s="213">
        <f>S1140*H1140</f>
        <v>0</v>
      </c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R1140" s="214" t="s">
        <v>260</v>
      </c>
      <c r="AT1140" s="214" t="s">
        <v>150</v>
      </c>
      <c r="AU1140" s="214" t="s">
        <v>83</v>
      </c>
      <c r="AY1140" s="19" t="s">
        <v>148</v>
      </c>
      <c r="BE1140" s="215">
        <f>IF(N1140="základní",J1140,0)</f>
        <v>0</v>
      </c>
      <c r="BF1140" s="215">
        <f>IF(N1140="snížená",J1140,0)</f>
        <v>0</v>
      </c>
      <c r="BG1140" s="215">
        <f>IF(N1140="zákl. přenesená",J1140,0)</f>
        <v>0</v>
      </c>
      <c r="BH1140" s="215">
        <f>IF(N1140="sníž. přenesená",J1140,0)</f>
        <v>0</v>
      </c>
      <c r="BI1140" s="215">
        <f>IF(N1140="nulová",J1140,0)</f>
        <v>0</v>
      </c>
      <c r="BJ1140" s="19" t="s">
        <v>81</v>
      </c>
      <c r="BK1140" s="215">
        <f>ROUND(I1140*H1140,2)</f>
        <v>0</v>
      </c>
      <c r="BL1140" s="19" t="s">
        <v>260</v>
      </c>
      <c r="BM1140" s="214" t="s">
        <v>1496</v>
      </c>
    </row>
    <row r="1141" spans="1:47" s="2" customFormat="1" ht="12">
      <c r="A1141" s="40"/>
      <c r="B1141" s="41"/>
      <c r="C1141" s="42"/>
      <c r="D1141" s="216" t="s">
        <v>156</v>
      </c>
      <c r="E1141" s="42"/>
      <c r="F1141" s="217" t="s">
        <v>1497</v>
      </c>
      <c r="G1141" s="42"/>
      <c r="H1141" s="42"/>
      <c r="I1141" s="218"/>
      <c r="J1141" s="42"/>
      <c r="K1141" s="42"/>
      <c r="L1141" s="46"/>
      <c r="M1141" s="219"/>
      <c r="N1141" s="220"/>
      <c r="O1141" s="86"/>
      <c r="P1141" s="86"/>
      <c r="Q1141" s="86"/>
      <c r="R1141" s="86"/>
      <c r="S1141" s="86"/>
      <c r="T1141" s="87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T1141" s="19" t="s">
        <v>156</v>
      </c>
      <c r="AU1141" s="19" t="s">
        <v>83</v>
      </c>
    </row>
    <row r="1142" spans="1:51" s="14" customFormat="1" ht="12">
      <c r="A1142" s="14"/>
      <c r="B1142" s="231"/>
      <c r="C1142" s="232"/>
      <c r="D1142" s="216" t="s">
        <v>163</v>
      </c>
      <c r="E1142" s="233" t="s">
        <v>19</v>
      </c>
      <c r="F1142" s="234" t="s">
        <v>1403</v>
      </c>
      <c r="G1142" s="232"/>
      <c r="H1142" s="235">
        <v>57.5</v>
      </c>
      <c r="I1142" s="236"/>
      <c r="J1142" s="232"/>
      <c r="K1142" s="232"/>
      <c r="L1142" s="237"/>
      <c r="M1142" s="238"/>
      <c r="N1142" s="239"/>
      <c r="O1142" s="239"/>
      <c r="P1142" s="239"/>
      <c r="Q1142" s="239"/>
      <c r="R1142" s="239"/>
      <c r="S1142" s="239"/>
      <c r="T1142" s="240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41" t="s">
        <v>163</v>
      </c>
      <c r="AU1142" s="241" t="s">
        <v>83</v>
      </c>
      <c r="AV1142" s="14" t="s">
        <v>83</v>
      </c>
      <c r="AW1142" s="14" t="s">
        <v>34</v>
      </c>
      <c r="AX1142" s="14" t="s">
        <v>81</v>
      </c>
      <c r="AY1142" s="241" t="s">
        <v>148</v>
      </c>
    </row>
    <row r="1143" spans="1:65" s="2" customFormat="1" ht="16.5" customHeight="1">
      <c r="A1143" s="40"/>
      <c r="B1143" s="41"/>
      <c r="C1143" s="203" t="s">
        <v>1498</v>
      </c>
      <c r="D1143" s="203" t="s">
        <v>150</v>
      </c>
      <c r="E1143" s="204" t="s">
        <v>1499</v>
      </c>
      <c r="F1143" s="205" t="s">
        <v>1500</v>
      </c>
      <c r="G1143" s="206" t="s">
        <v>586</v>
      </c>
      <c r="H1143" s="207">
        <v>46.5</v>
      </c>
      <c r="I1143" s="208"/>
      <c r="J1143" s="209">
        <f>ROUND(I1143*H1143,2)</f>
        <v>0</v>
      </c>
      <c r="K1143" s="205" t="s">
        <v>160</v>
      </c>
      <c r="L1143" s="46"/>
      <c r="M1143" s="210" t="s">
        <v>19</v>
      </c>
      <c r="N1143" s="211" t="s">
        <v>44</v>
      </c>
      <c r="O1143" s="86"/>
      <c r="P1143" s="212">
        <f>O1143*H1143</f>
        <v>0</v>
      </c>
      <c r="Q1143" s="212">
        <v>0.00094</v>
      </c>
      <c r="R1143" s="212">
        <f>Q1143*H1143</f>
        <v>0.04371</v>
      </c>
      <c r="S1143" s="212">
        <v>0</v>
      </c>
      <c r="T1143" s="213">
        <f>S1143*H1143</f>
        <v>0</v>
      </c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R1143" s="214" t="s">
        <v>260</v>
      </c>
      <c r="AT1143" s="214" t="s">
        <v>150</v>
      </c>
      <c r="AU1143" s="214" t="s">
        <v>83</v>
      </c>
      <c r="AY1143" s="19" t="s">
        <v>148</v>
      </c>
      <c r="BE1143" s="215">
        <f>IF(N1143="základní",J1143,0)</f>
        <v>0</v>
      </c>
      <c r="BF1143" s="215">
        <f>IF(N1143="snížená",J1143,0)</f>
        <v>0</v>
      </c>
      <c r="BG1143" s="215">
        <f>IF(N1143="zákl. přenesená",J1143,0)</f>
        <v>0</v>
      </c>
      <c r="BH1143" s="215">
        <f>IF(N1143="sníž. přenesená",J1143,0)</f>
        <v>0</v>
      </c>
      <c r="BI1143" s="215">
        <f>IF(N1143="nulová",J1143,0)</f>
        <v>0</v>
      </c>
      <c r="BJ1143" s="19" t="s">
        <v>81</v>
      </c>
      <c r="BK1143" s="215">
        <f>ROUND(I1143*H1143,2)</f>
        <v>0</v>
      </c>
      <c r="BL1143" s="19" t="s">
        <v>260</v>
      </c>
      <c r="BM1143" s="214" t="s">
        <v>1501</v>
      </c>
    </row>
    <row r="1144" spans="1:47" s="2" customFormat="1" ht="12">
      <c r="A1144" s="40"/>
      <c r="B1144" s="41"/>
      <c r="C1144" s="42"/>
      <c r="D1144" s="216" t="s">
        <v>156</v>
      </c>
      <c r="E1144" s="42"/>
      <c r="F1144" s="217" t="s">
        <v>1502</v>
      </c>
      <c r="G1144" s="42"/>
      <c r="H1144" s="42"/>
      <c r="I1144" s="218"/>
      <c r="J1144" s="42"/>
      <c r="K1144" s="42"/>
      <c r="L1144" s="46"/>
      <c r="M1144" s="219"/>
      <c r="N1144" s="220"/>
      <c r="O1144" s="86"/>
      <c r="P1144" s="86"/>
      <c r="Q1144" s="86"/>
      <c r="R1144" s="86"/>
      <c r="S1144" s="86"/>
      <c r="T1144" s="87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T1144" s="19" t="s">
        <v>156</v>
      </c>
      <c r="AU1144" s="19" t="s">
        <v>83</v>
      </c>
    </row>
    <row r="1145" spans="1:51" s="14" customFormat="1" ht="12">
      <c r="A1145" s="14"/>
      <c r="B1145" s="231"/>
      <c r="C1145" s="232"/>
      <c r="D1145" s="216" t="s">
        <v>163</v>
      </c>
      <c r="E1145" s="233" t="s">
        <v>19</v>
      </c>
      <c r="F1145" s="234" t="s">
        <v>1387</v>
      </c>
      <c r="G1145" s="232"/>
      <c r="H1145" s="235">
        <v>43</v>
      </c>
      <c r="I1145" s="236"/>
      <c r="J1145" s="232"/>
      <c r="K1145" s="232"/>
      <c r="L1145" s="237"/>
      <c r="M1145" s="238"/>
      <c r="N1145" s="239"/>
      <c r="O1145" s="239"/>
      <c r="P1145" s="239"/>
      <c r="Q1145" s="239"/>
      <c r="R1145" s="239"/>
      <c r="S1145" s="239"/>
      <c r="T1145" s="240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1" t="s">
        <v>163</v>
      </c>
      <c r="AU1145" s="241" t="s">
        <v>83</v>
      </c>
      <c r="AV1145" s="14" t="s">
        <v>83</v>
      </c>
      <c r="AW1145" s="14" t="s">
        <v>34</v>
      </c>
      <c r="AX1145" s="14" t="s">
        <v>73</v>
      </c>
      <c r="AY1145" s="241" t="s">
        <v>148</v>
      </c>
    </row>
    <row r="1146" spans="1:51" s="14" customFormat="1" ht="12">
      <c r="A1146" s="14"/>
      <c r="B1146" s="231"/>
      <c r="C1146" s="232"/>
      <c r="D1146" s="216" t="s">
        <v>163</v>
      </c>
      <c r="E1146" s="233" t="s">
        <v>19</v>
      </c>
      <c r="F1146" s="234" t="s">
        <v>1388</v>
      </c>
      <c r="G1146" s="232"/>
      <c r="H1146" s="235">
        <v>3.5</v>
      </c>
      <c r="I1146" s="236"/>
      <c r="J1146" s="232"/>
      <c r="K1146" s="232"/>
      <c r="L1146" s="237"/>
      <c r="M1146" s="238"/>
      <c r="N1146" s="239"/>
      <c r="O1146" s="239"/>
      <c r="P1146" s="239"/>
      <c r="Q1146" s="239"/>
      <c r="R1146" s="239"/>
      <c r="S1146" s="239"/>
      <c r="T1146" s="240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41" t="s">
        <v>163</v>
      </c>
      <c r="AU1146" s="241" t="s">
        <v>83</v>
      </c>
      <c r="AV1146" s="14" t="s">
        <v>83</v>
      </c>
      <c r="AW1146" s="14" t="s">
        <v>34</v>
      </c>
      <c r="AX1146" s="14" t="s">
        <v>73</v>
      </c>
      <c r="AY1146" s="241" t="s">
        <v>148</v>
      </c>
    </row>
    <row r="1147" spans="1:51" s="16" customFormat="1" ht="12">
      <c r="A1147" s="16"/>
      <c r="B1147" s="253"/>
      <c r="C1147" s="254"/>
      <c r="D1147" s="216" t="s">
        <v>163</v>
      </c>
      <c r="E1147" s="255" t="s">
        <v>19</v>
      </c>
      <c r="F1147" s="256" t="s">
        <v>174</v>
      </c>
      <c r="G1147" s="254"/>
      <c r="H1147" s="257">
        <v>46.5</v>
      </c>
      <c r="I1147" s="258"/>
      <c r="J1147" s="254"/>
      <c r="K1147" s="254"/>
      <c r="L1147" s="259"/>
      <c r="M1147" s="260"/>
      <c r="N1147" s="261"/>
      <c r="O1147" s="261"/>
      <c r="P1147" s="261"/>
      <c r="Q1147" s="261"/>
      <c r="R1147" s="261"/>
      <c r="S1147" s="261"/>
      <c r="T1147" s="262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T1147" s="263" t="s">
        <v>163</v>
      </c>
      <c r="AU1147" s="263" t="s">
        <v>83</v>
      </c>
      <c r="AV1147" s="16" t="s">
        <v>154</v>
      </c>
      <c r="AW1147" s="16" t="s">
        <v>34</v>
      </c>
      <c r="AX1147" s="16" t="s">
        <v>81</v>
      </c>
      <c r="AY1147" s="263" t="s">
        <v>148</v>
      </c>
    </row>
    <row r="1148" spans="1:65" s="2" customFormat="1" ht="21.75" customHeight="1">
      <c r="A1148" s="40"/>
      <c r="B1148" s="41"/>
      <c r="C1148" s="203" t="s">
        <v>1503</v>
      </c>
      <c r="D1148" s="203" t="s">
        <v>150</v>
      </c>
      <c r="E1148" s="204" t="s">
        <v>1504</v>
      </c>
      <c r="F1148" s="205" t="s">
        <v>1505</v>
      </c>
      <c r="G1148" s="206" t="s">
        <v>312</v>
      </c>
      <c r="H1148" s="207">
        <v>4</v>
      </c>
      <c r="I1148" s="208"/>
      <c r="J1148" s="209">
        <f>ROUND(I1148*H1148,2)</f>
        <v>0</v>
      </c>
      <c r="K1148" s="205" t="s">
        <v>160</v>
      </c>
      <c r="L1148" s="46"/>
      <c r="M1148" s="210" t="s">
        <v>19</v>
      </c>
      <c r="N1148" s="211" t="s">
        <v>44</v>
      </c>
      <c r="O1148" s="86"/>
      <c r="P1148" s="212">
        <f>O1148*H1148</f>
        <v>0</v>
      </c>
      <c r="Q1148" s="212">
        <v>0.00256</v>
      </c>
      <c r="R1148" s="212">
        <f>Q1148*H1148</f>
        <v>0.01024</v>
      </c>
      <c r="S1148" s="212">
        <v>0</v>
      </c>
      <c r="T1148" s="213">
        <f>S1148*H1148</f>
        <v>0</v>
      </c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R1148" s="214" t="s">
        <v>260</v>
      </c>
      <c r="AT1148" s="214" t="s">
        <v>150</v>
      </c>
      <c r="AU1148" s="214" t="s">
        <v>83</v>
      </c>
      <c r="AY1148" s="19" t="s">
        <v>148</v>
      </c>
      <c r="BE1148" s="215">
        <f>IF(N1148="základní",J1148,0)</f>
        <v>0</v>
      </c>
      <c r="BF1148" s="215">
        <f>IF(N1148="snížená",J1148,0)</f>
        <v>0</v>
      </c>
      <c r="BG1148" s="215">
        <f>IF(N1148="zákl. přenesená",J1148,0)</f>
        <v>0</v>
      </c>
      <c r="BH1148" s="215">
        <f>IF(N1148="sníž. přenesená",J1148,0)</f>
        <v>0</v>
      </c>
      <c r="BI1148" s="215">
        <f>IF(N1148="nulová",J1148,0)</f>
        <v>0</v>
      </c>
      <c r="BJ1148" s="19" t="s">
        <v>81</v>
      </c>
      <c r="BK1148" s="215">
        <f>ROUND(I1148*H1148,2)</f>
        <v>0</v>
      </c>
      <c r="BL1148" s="19" t="s">
        <v>260</v>
      </c>
      <c r="BM1148" s="214" t="s">
        <v>1506</v>
      </c>
    </row>
    <row r="1149" spans="1:47" s="2" customFormat="1" ht="12">
      <c r="A1149" s="40"/>
      <c r="B1149" s="41"/>
      <c r="C1149" s="42"/>
      <c r="D1149" s="216" t="s">
        <v>156</v>
      </c>
      <c r="E1149" s="42"/>
      <c r="F1149" s="217" t="s">
        <v>1507</v>
      </c>
      <c r="G1149" s="42"/>
      <c r="H1149" s="42"/>
      <c r="I1149" s="218"/>
      <c r="J1149" s="42"/>
      <c r="K1149" s="42"/>
      <c r="L1149" s="46"/>
      <c r="M1149" s="219"/>
      <c r="N1149" s="220"/>
      <c r="O1149" s="86"/>
      <c r="P1149" s="86"/>
      <c r="Q1149" s="86"/>
      <c r="R1149" s="86"/>
      <c r="S1149" s="86"/>
      <c r="T1149" s="87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T1149" s="19" t="s">
        <v>156</v>
      </c>
      <c r="AU1149" s="19" t="s">
        <v>83</v>
      </c>
    </row>
    <row r="1150" spans="1:51" s="14" customFormat="1" ht="12">
      <c r="A1150" s="14"/>
      <c r="B1150" s="231"/>
      <c r="C1150" s="232"/>
      <c r="D1150" s="216" t="s">
        <v>163</v>
      </c>
      <c r="E1150" s="233" t="s">
        <v>19</v>
      </c>
      <c r="F1150" s="234" t="s">
        <v>1449</v>
      </c>
      <c r="G1150" s="232"/>
      <c r="H1150" s="235">
        <v>4</v>
      </c>
      <c r="I1150" s="236"/>
      <c r="J1150" s="232"/>
      <c r="K1150" s="232"/>
      <c r="L1150" s="237"/>
      <c r="M1150" s="238"/>
      <c r="N1150" s="239"/>
      <c r="O1150" s="239"/>
      <c r="P1150" s="239"/>
      <c r="Q1150" s="239"/>
      <c r="R1150" s="239"/>
      <c r="S1150" s="239"/>
      <c r="T1150" s="240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1" t="s">
        <v>163</v>
      </c>
      <c r="AU1150" s="241" t="s">
        <v>83</v>
      </c>
      <c r="AV1150" s="14" t="s">
        <v>83</v>
      </c>
      <c r="AW1150" s="14" t="s">
        <v>34</v>
      </c>
      <c r="AX1150" s="14" t="s">
        <v>81</v>
      </c>
      <c r="AY1150" s="241" t="s">
        <v>148</v>
      </c>
    </row>
    <row r="1151" spans="1:65" s="2" customFormat="1" ht="16.5" customHeight="1">
      <c r="A1151" s="40"/>
      <c r="B1151" s="41"/>
      <c r="C1151" s="203" t="s">
        <v>1508</v>
      </c>
      <c r="D1151" s="203" t="s">
        <v>150</v>
      </c>
      <c r="E1151" s="204" t="s">
        <v>1509</v>
      </c>
      <c r="F1151" s="205" t="s">
        <v>1510</v>
      </c>
      <c r="G1151" s="206" t="s">
        <v>312</v>
      </c>
      <c r="H1151" s="207">
        <v>17</v>
      </c>
      <c r="I1151" s="208"/>
      <c r="J1151" s="209">
        <f>ROUND(I1151*H1151,2)</f>
        <v>0</v>
      </c>
      <c r="K1151" s="205" t="s">
        <v>160</v>
      </c>
      <c r="L1151" s="46"/>
      <c r="M1151" s="210" t="s">
        <v>19</v>
      </c>
      <c r="N1151" s="211" t="s">
        <v>44</v>
      </c>
      <c r="O1151" s="86"/>
      <c r="P1151" s="212">
        <f>O1151*H1151</f>
        <v>0</v>
      </c>
      <c r="Q1151" s="212">
        <v>0.00254</v>
      </c>
      <c r="R1151" s="212">
        <f>Q1151*H1151</f>
        <v>0.04318</v>
      </c>
      <c r="S1151" s="212">
        <v>0</v>
      </c>
      <c r="T1151" s="213">
        <f>S1151*H1151</f>
        <v>0</v>
      </c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R1151" s="214" t="s">
        <v>260</v>
      </c>
      <c r="AT1151" s="214" t="s">
        <v>150</v>
      </c>
      <c r="AU1151" s="214" t="s">
        <v>83</v>
      </c>
      <c r="AY1151" s="19" t="s">
        <v>148</v>
      </c>
      <c r="BE1151" s="215">
        <f>IF(N1151="základní",J1151,0)</f>
        <v>0</v>
      </c>
      <c r="BF1151" s="215">
        <f>IF(N1151="snížená",J1151,0)</f>
        <v>0</v>
      </c>
      <c r="BG1151" s="215">
        <f>IF(N1151="zákl. přenesená",J1151,0)</f>
        <v>0</v>
      </c>
      <c r="BH1151" s="215">
        <f>IF(N1151="sníž. přenesená",J1151,0)</f>
        <v>0</v>
      </c>
      <c r="BI1151" s="215">
        <f>IF(N1151="nulová",J1151,0)</f>
        <v>0</v>
      </c>
      <c r="BJ1151" s="19" t="s">
        <v>81</v>
      </c>
      <c r="BK1151" s="215">
        <f>ROUND(I1151*H1151,2)</f>
        <v>0</v>
      </c>
      <c r="BL1151" s="19" t="s">
        <v>260</v>
      </c>
      <c r="BM1151" s="214" t="s">
        <v>1511</v>
      </c>
    </row>
    <row r="1152" spans="1:47" s="2" customFormat="1" ht="12">
      <c r="A1152" s="40"/>
      <c r="B1152" s="41"/>
      <c r="C1152" s="42"/>
      <c r="D1152" s="216" t="s">
        <v>156</v>
      </c>
      <c r="E1152" s="42"/>
      <c r="F1152" s="217" t="s">
        <v>1512</v>
      </c>
      <c r="G1152" s="42"/>
      <c r="H1152" s="42"/>
      <c r="I1152" s="218"/>
      <c r="J1152" s="42"/>
      <c r="K1152" s="42"/>
      <c r="L1152" s="46"/>
      <c r="M1152" s="219"/>
      <c r="N1152" s="220"/>
      <c r="O1152" s="86"/>
      <c r="P1152" s="86"/>
      <c r="Q1152" s="86"/>
      <c r="R1152" s="86"/>
      <c r="S1152" s="86"/>
      <c r="T1152" s="87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T1152" s="19" t="s">
        <v>156</v>
      </c>
      <c r="AU1152" s="19" t="s">
        <v>83</v>
      </c>
    </row>
    <row r="1153" spans="1:51" s="14" customFormat="1" ht="12">
      <c r="A1153" s="14"/>
      <c r="B1153" s="231"/>
      <c r="C1153" s="232"/>
      <c r="D1153" s="216" t="s">
        <v>163</v>
      </c>
      <c r="E1153" s="233" t="s">
        <v>19</v>
      </c>
      <c r="F1153" s="234" t="s">
        <v>1450</v>
      </c>
      <c r="G1153" s="232"/>
      <c r="H1153" s="235">
        <v>6</v>
      </c>
      <c r="I1153" s="236"/>
      <c r="J1153" s="232"/>
      <c r="K1153" s="232"/>
      <c r="L1153" s="237"/>
      <c r="M1153" s="238"/>
      <c r="N1153" s="239"/>
      <c r="O1153" s="239"/>
      <c r="P1153" s="239"/>
      <c r="Q1153" s="239"/>
      <c r="R1153" s="239"/>
      <c r="S1153" s="239"/>
      <c r="T1153" s="240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41" t="s">
        <v>163</v>
      </c>
      <c r="AU1153" s="241" t="s">
        <v>83</v>
      </c>
      <c r="AV1153" s="14" t="s">
        <v>83</v>
      </c>
      <c r="AW1153" s="14" t="s">
        <v>34</v>
      </c>
      <c r="AX1153" s="14" t="s">
        <v>73</v>
      </c>
      <c r="AY1153" s="241" t="s">
        <v>148</v>
      </c>
    </row>
    <row r="1154" spans="1:51" s="14" customFormat="1" ht="12">
      <c r="A1154" s="14"/>
      <c r="B1154" s="231"/>
      <c r="C1154" s="232"/>
      <c r="D1154" s="216" t="s">
        <v>163</v>
      </c>
      <c r="E1154" s="233" t="s">
        <v>19</v>
      </c>
      <c r="F1154" s="234" t="s">
        <v>1451</v>
      </c>
      <c r="G1154" s="232"/>
      <c r="H1154" s="235">
        <v>11</v>
      </c>
      <c r="I1154" s="236"/>
      <c r="J1154" s="232"/>
      <c r="K1154" s="232"/>
      <c r="L1154" s="237"/>
      <c r="M1154" s="238"/>
      <c r="N1154" s="239"/>
      <c r="O1154" s="239"/>
      <c r="P1154" s="239"/>
      <c r="Q1154" s="239"/>
      <c r="R1154" s="239"/>
      <c r="S1154" s="239"/>
      <c r="T1154" s="240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41" t="s">
        <v>163</v>
      </c>
      <c r="AU1154" s="241" t="s">
        <v>83</v>
      </c>
      <c r="AV1154" s="14" t="s">
        <v>83</v>
      </c>
      <c r="AW1154" s="14" t="s">
        <v>34</v>
      </c>
      <c r="AX1154" s="14" t="s">
        <v>73</v>
      </c>
      <c r="AY1154" s="241" t="s">
        <v>148</v>
      </c>
    </row>
    <row r="1155" spans="1:51" s="16" customFormat="1" ht="12">
      <c r="A1155" s="16"/>
      <c r="B1155" s="253"/>
      <c r="C1155" s="254"/>
      <c r="D1155" s="216" t="s">
        <v>163</v>
      </c>
      <c r="E1155" s="255" t="s">
        <v>19</v>
      </c>
      <c r="F1155" s="256" t="s">
        <v>174</v>
      </c>
      <c r="G1155" s="254"/>
      <c r="H1155" s="257">
        <v>17</v>
      </c>
      <c r="I1155" s="258"/>
      <c r="J1155" s="254"/>
      <c r="K1155" s="254"/>
      <c r="L1155" s="259"/>
      <c r="M1155" s="260"/>
      <c r="N1155" s="261"/>
      <c r="O1155" s="261"/>
      <c r="P1155" s="261"/>
      <c r="Q1155" s="261"/>
      <c r="R1155" s="261"/>
      <c r="S1155" s="261"/>
      <c r="T1155" s="262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T1155" s="263" t="s">
        <v>163</v>
      </c>
      <c r="AU1155" s="263" t="s">
        <v>83</v>
      </c>
      <c r="AV1155" s="16" t="s">
        <v>154</v>
      </c>
      <c r="AW1155" s="16" t="s">
        <v>34</v>
      </c>
      <c r="AX1155" s="16" t="s">
        <v>81</v>
      </c>
      <c r="AY1155" s="263" t="s">
        <v>148</v>
      </c>
    </row>
    <row r="1156" spans="1:65" s="2" customFormat="1" ht="24.15" customHeight="1">
      <c r="A1156" s="40"/>
      <c r="B1156" s="41"/>
      <c r="C1156" s="203" t="s">
        <v>1513</v>
      </c>
      <c r="D1156" s="203" t="s">
        <v>150</v>
      </c>
      <c r="E1156" s="204" t="s">
        <v>1514</v>
      </c>
      <c r="F1156" s="205" t="s">
        <v>1515</v>
      </c>
      <c r="G1156" s="206" t="s">
        <v>312</v>
      </c>
      <c r="H1156" s="207">
        <v>1</v>
      </c>
      <c r="I1156" s="208"/>
      <c r="J1156" s="209">
        <f>ROUND(I1156*H1156,2)</f>
        <v>0</v>
      </c>
      <c r="K1156" s="205" t="s">
        <v>19</v>
      </c>
      <c r="L1156" s="46"/>
      <c r="M1156" s="210" t="s">
        <v>19</v>
      </c>
      <c r="N1156" s="211" t="s">
        <v>44</v>
      </c>
      <c r="O1156" s="86"/>
      <c r="P1156" s="212">
        <f>O1156*H1156</f>
        <v>0</v>
      </c>
      <c r="Q1156" s="212">
        <v>0.012</v>
      </c>
      <c r="R1156" s="212">
        <f>Q1156*H1156</f>
        <v>0.012</v>
      </c>
      <c r="S1156" s="212">
        <v>0</v>
      </c>
      <c r="T1156" s="213">
        <f>S1156*H1156</f>
        <v>0</v>
      </c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R1156" s="214" t="s">
        <v>260</v>
      </c>
      <c r="AT1156" s="214" t="s">
        <v>150</v>
      </c>
      <c r="AU1156" s="214" t="s">
        <v>83</v>
      </c>
      <c r="AY1156" s="19" t="s">
        <v>148</v>
      </c>
      <c r="BE1156" s="215">
        <f>IF(N1156="základní",J1156,0)</f>
        <v>0</v>
      </c>
      <c r="BF1156" s="215">
        <f>IF(N1156="snížená",J1156,0)</f>
        <v>0</v>
      </c>
      <c r="BG1156" s="215">
        <f>IF(N1156="zákl. přenesená",J1156,0)</f>
        <v>0</v>
      </c>
      <c r="BH1156" s="215">
        <f>IF(N1156="sníž. přenesená",J1156,0)</f>
        <v>0</v>
      </c>
      <c r="BI1156" s="215">
        <f>IF(N1156="nulová",J1156,0)</f>
        <v>0</v>
      </c>
      <c r="BJ1156" s="19" t="s">
        <v>81</v>
      </c>
      <c r="BK1156" s="215">
        <f>ROUND(I1156*H1156,2)</f>
        <v>0</v>
      </c>
      <c r="BL1156" s="19" t="s">
        <v>260</v>
      </c>
      <c r="BM1156" s="214" t="s">
        <v>1516</v>
      </c>
    </row>
    <row r="1157" spans="1:47" s="2" customFormat="1" ht="12">
      <c r="A1157" s="40"/>
      <c r="B1157" s="41"/>
      <c r="C1157" s="42"/>
      <c r="D1157" s="216" t="s">
        <v>156</v>
      </c>
      <c r="E1157" s="42"/>
      <c r="F1157" s="217" t="s">
        <v>1515</v>
      </c>
      <c r="G1157" s="42"/>
      <c r="H1157" s="42"/>
      <c r="I1157" s="218"/>
      <c r="J1157" s="42"/>
      <c r="K1157" s="42"/>
      <c r="L1157" s="46"/>
      <c r="M1157" s="219"/>
      <c r="N1157" s="220"/>
      <c r="O1157" s="86"/>
      <c r="P1157" s="86"/>
      <c r="Q1157" s="86"/>
      <c r="R1157" s="86"/>
      <c r="S1157" s="86"/>
      <c r="T1157" s="87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T1157" s="19" t="s">
        <v>156</v>
      </c>
      <c r="AU1157" s="19" t="s">
        <v>83</v>
      </c>
    </row>
    <row r="1158" spans="1:51" s="14" customFormat="1" ht="12">
      <c r="A1158" s="14"/>
      <c r="B1158" s="231"/>
      <c r="C1158" s="232"/>
      <c r="D1158" s="216" t="s">
        <v>163</v>
      </c>
      <c r="E1158" s="233" t="s">
        <v>19</v>
      </c>
      <c r="F1158" s="234" t="s">
        <v>1452</v>
      </c>
      <c r="G1158" s="232"/>
      <c r="H1158" s="235">
        <v>1</v>
      </c>
      <c r="I1158" s="236"/>
      <c r="J1158" s="232"/>
      <c r="K1158" s="232"/>
      <c r="L1158" s="237"/>
      <c r="M1158" s="238"/>
      <c r="N1158" s="239"/>
      <c r="O1158" s="239"/>
      <c r="P1158" s="239"/>
      <c r="Q1158" s="239"/>
      <c r="R1158" s="239"/>
      <c r="S1158" s="239"/>
      <c r="T1158" s="240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1" t="s">
        <v>163</v>
      </c>
      <c r="AU1158" s="241" t="s">
        <v>83</v>
      </c>
      <c r="AV1158" s="14" t="s">
        <v>83</v>
      </c>
      <c r="AW1158" s="14" t="s">
        <v>34</v>
      </c>
      <c r="AX1158" s="14" t="s">
        <v>81</v>
      </c>
      <c r="AY1158" s="241" t="s">
        <v>148</v>
      </c>
    </row>
    <row r="1159" spans="1:65" s="2" customFormat="1" ht="16.5" customHeight="1">
      <c r="A1159" s="40"/>
      <c r="B1159" s="41"/>
      <c r="C1159" s="203" t="s">
        <v>1517</v>
      </c>
      <c r="D1159" s="203" t="s">
        <v>150</v>
      </c>
      <c r="E1159" s="204" t="s">
        <v>1518</v>
      </c>
      <c r="F1159" s="205" t="s">
        <v>1519</v>
      </c>
      <c r="G1159" s="206" t="s">
        <v>586</v>
      </c>
      <c r="H1159" s="207">
        <v>291.5</v>
      </c>
      <c r="I1159" s="208"/>
      <c r="J1159" s="209">
        <f>ROUND(I1159*H1159,2)</f>
        <v>0</v>
      </c>
      <c r="K1159" s="205" t="s">
        <v>160</v>
      </c>
      <c r="L1159" s="46"/>
      <c r="M1159" s="210" t="s">
        <v>19</v>
      </c>
      <c r="N1159" s="211" t="s">
        <v>44</v>
      </c>
      <c r="O1159" s="86"/>
      <c r="P1159" s="212">
        <f>O1159*H1159</f>
        <v>0</v>
      </c>
      <c r="Q1159" s="212">
        <v>0.00019</v>
      </c>
      <c r="R1159" s="212">
        <f>Q1159*H1159</f>
        <v>0.055385000000000004</v>
      </c>
      <c r="S1159" s="212">
        <v>0</v>
      </c>
      <c r="T1159" s="213">
        <f>S1159*H1159</f>
        <v>0</v>
      </c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0"/>
      <c r="AE1159" s="40"/>
      <c r="AR1159" s="214" t="s">
        <v>260</v>
      </c>
      <c r="AT1159" s="214" t="s">
        <v>150</v>
      </c>
      <c r="AU1159" s="214" t="s">
        <v>83</v>
      </c>
      <c r="AY1159" s="19" t="s">
        <v>148</v>
      </c>
      <c r="BE1159" s="215">
        <f>IF(N1159="základní",J1159,0)</f>
        <v>0</v>
      </c>
      <c r="BF1159" s="215">
        <f>IF(N1159="snížená",J1159,0)</f>
        <v>0</v>
      </c>
      <c r="BG1159" s="215">
        <f>IF(N1159="zákl. přenesená",J1159,0)</f>
        <v>0</v>
      </c>
      <c r="BH1159" s="215">
        <f>IF(N1159="sníž. přenesená",J1159,0)</f>
        <v>0</v>
      </c>
      <c r="BI1159" s="215">
        <f>IF(N1159="nulová",J1159,0)</f>
        <v>0</v>
      </c>
      <c r="BJ1159" s="19" t="s">
        <v>81</v>
      </c>
      <c r="BK1159" s="215">
        <f>ROUND(I1159*H1159,2)</f>
        <v>0</v>
      </c>
      <c r="BL1159" s="19" t="s">
        <v>260</v>
      </c>
      <c r="BM1159" s="214" t="s">
        <v>1520</v>
      </c>
    </row>
    <row r="1160" spans="1:47" s="2" customFormat="1" ht="12">
      <c r="A1160" s="40"/>
      <c r="B1160" s="41"/>
      <c r="C1160" s="42"/>
      <c r="D1160" s="216" t="s">
        <v>156</v>
      </c>
      <c r="E1160" s="42"/>
      <c r="F1160" s="217" t="s">
        <v>1521</v>
      </c>
      <c r="G1160" s="42"/>
      <c r="H1160" s="42"/>
      <c r="I1160" s="218"/>
      <c r="J1160" s="42"/>
      <c r="K1160" s="42"/>
      <c r="L1160" s="46"/>
      <c r="M1160" s="219"/>
      <c r="N1160" s="220"/>
      <c r="O1160" s="86"/>
      <c r="P1160" s="86"/>
      <c r="Q1160" s="86"/>
      <c r="R1160" s="86"/>
      <c r="S1160" s="86"/>
      <c r="T1160" s="87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T1160" s="19" t="s">
        <v>156</v>
      </c>
      <c r="AU1160" s="19" t="s">
        <v>83</v>
      </c>
    </row>
    <row r="1161" spans="1:51" s="14" customFormat="1" ht="12">
      <c r="A1161" s="14"/>
      <c r="B1161" s="231"/>
      <c r="C1161" s="232"/>
      <c r="D1161" s="216" t="s">
        <v>163</v>
      </c>
      <c r="E1161" s="233" t="s">
        <v>19</v>
      </c>
      <c r="F1161" s="234" t="s">
        <v>1409</v>
      </c>
      <c r="G1161" s="232"/>
      <c r="H1161" s="235">
        <v>191</v>
      </c>
      <c r="I1161" s="236"/>
      <c r="J1161" s="232"/>
      <c r="K1161" s="232"/>
      <c r="L1161" s="237"/>
      <c r="M1161" s="238"/>
      <c r="N1161" s="239"/>
      <c r="O1161" s="239"/>
      <c r="P1161" s="239"/>
      <c r="Q1161" s="239"/>
      <c r="R1161" s="239"/>
      <c r="S1161" s="239"/>
      <c r="T1161" s="240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41" t="s">
        <v>163</v>
      </c>
      <c r="AU1161" s="241" t="s">
        <v>83</v>
      </c>
      <c r="AV1161" s="14" t="s">
        <v>83</v>
      </c>
      <c r="AW1161" s="14" t="s">
        <v>34</v>
      </c>
      <c r="AX1161" s="14" t="s">
        <v>73</v>
      </c>
      <c r="AY1161" s="241" t="s">
        <v>148</v>
      </c>
    </row>
    <row r="1162" spans="1:51" s="14" customFormat="1" ht="12">
      <c r="A1162" s="14"/>
      <c r="B1162" s="231"/>
      <c r="C1162" s="232"/>
      <c r="D1162" s="216" t="s">
        <v>163</v>
      </c>
      <c r="E1162" s="233" t="s">
        <v>19</v>
      </c>
      <c r="F1162" s="234" t="s">
        <v>1403</v>
      </c>
      <c r="G1162" s="232"/>
      <c r="H1162" s="235">
        <v>57.5</v>
      </c>
      <c r="I1162" s="236"/>
      <c r="J1162" s="232"/>
      <c r="K1162" s="232"/>
      <c r="L1162" s="237"/>
      <c r="M1162" s="238"/>
      <c r="N1162" s="239"/>
      <c r="O1162" s="239"/>
      <c r="P1162" s="239"/>
      <c r="Q1162" s="239"/>
      <c r="R1162" s="239"/>
      <c r="S1162" s="239"/>
      <c r="T1162" s="240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1" t="s">
        <v>163</v>
      </c>
      <c r="AU1162" s="241" t="s">
        <v>83</v>
      </c>
      <c r="AV1162" s="14" t="s">
        <v>83</v>
      </c>
      <c r="AW1162" s="14" t="s">
        <v>34</v>
      </c>
      <c r="AX1162" s="14" t="s">
        <v>73</v>
      </c>
      <c r="AY1162" s="241" t="s">
        <v>148</v>
      </c>
    </row>
    <row r="1163" spans="1:51" s="14" customFormat="1" ht="12">
      <c r="A1163" s="14"/>
      <c r="B1163" s="231"/>
      <c r="C1163" s="232"/>
      <c r="D1163" s="216" t="s">
        <v>163</v>
      </c>
      <c r="E1163" s="233" t="s">
        <v>19</v>
      </c>
      <c r="F1163" s="234" t="s">
        <v>1387</v>
      </c>
      <c r="G1163" s="232"/>
      <c r="H1163" s="235">
        <v>43</v>
      </c>
      <c r="I1163" s="236"/>
      <c r="J1163" s="232"/>
      <c r="K1163" s="232"/>
      <c r="L1163" s="237"/>
      <c r="M1163" s="238"/>
      <c r="N1163" s="239"/>
      <c r="O1163" s="239"/>
      <c r="P1163" s="239"/>
      <c r="Q1163" s="239"/>
      <c r="R1163" s="239"/>
      <c r="S1163" s="239"/>
      <c r="T1163" s="240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1" t="s">
        <v>163</v>
      </c>
      <c r="AU1163" s="241" t="s">
        <v>83</v>
      </c>
      <c r="AV1163" s="14" t="s">
        <v>83</v>
      </c>
      <c r="AW1163" s="14" t="s">
        <v>34</v>
      </c>
      <c r="AX1163" s="14" t="s">
        <v>73</v>
      </c>
      <c r="AY1163" s="241" t="s">
        <v>148</v>
      </c>
    </row>
    <row r="1164" spans="1:51" s="16" customFormat="1" ht="12">
      <c r="A1164" s="16"/>
      <c r="B1164" s="253"/>
      <c r="C1164" s="254"/>
      <c r="D1164" s="216" t="s">
        <v>163</v>
      </c>
      <c r="E1164" s="255" t="s">
        <v>19</v>
      </c>
      <c r="F1164" s="256" t="s">
        <v>174</v>
      </c>
      <c r="G1164" s="254"/>
      <c r="H1164" s="257">
        <v>291.5</v>
      </c>
      <c r="I1164" s="258"/>
      <c r="J1164" s="254"/>
      <c r="K1164" s="254"/>
      <c r="L1164" s="259"/>
      <c r="M1164" s="260"/>
      <c r="N1164" s="261"/>
      <c r="O1164" s="261"/>
      <c r="P1164" s="261"/>
      <c r="Q1164" s="261"/>
      <c r="R1164" s="261"/>
      <c r="S1164" s="261"/>
      <c r="T1164" s="262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T1164" s="263" t="s">
        <v>163</v>
      </c>
      <c r="AU1164" s="263" t="s">
        <v>83</v>
      </c>
      <c r="AV1164" s="16" t="s">
        <v>154</v>
      </c>
      <c r="AW1164" s="16" t="s">
        <v>34</v>
      </c>
      <c r="AX1164" s="16" t="s">
        <v>81</v>
      </c>
      <c r="AY1164" s="263" t="s">
        <v>148</v>
      </c>
    </row>
    <row r="1165" spans="1:65" s="2" customFormat="1" ht="16.5" customHeight="1">
      <c r="A1165" s="40"/>
      <c r="B1165" s="41"/>
      <c r="C1165" s="203" t="s">
        <v>1522</v>
      </c>
      <c r="D1165" s="203" t="s">
        <v>150</v>
      </c>
      <c r="E1165" s="204" t="s">
        <v>1523</v>
      </c>
      <c r="F1165" s="205" t="s">
        <v>1524</v>
      </c>
      <c r="G1165" s="206" t="s">
        <v>239</v>
      </c>
      <c r="H1165" s="207">
        <v>7.5</v>
      </c>
      <c r="I1165" s="208"/>
      <c r="J1165" s="209">
        <f>ROUND(I1165*H1165,2)</f>
        <v>0</v>
      </c>
      <c r="K1165" s="205" t="s">
        <v>160</v>
      </c>
      <c r="L1165" s="46"/>
      <c r="M1165" s="210" t="s">
        <v>19</v>
      </c>
      <c r="N1165" s="211" t="s">
        <v>44</v>
      </c>
      <c r="O1165" s="86"/>
      <c r="P1165" s="212">
        <f>O1165*H1165</f>
        <v>0</v>
      </c>
      <c r="Q1165" s="212">
        <v>0.00567</v>
      </c>
      <c r="R1165" s="212">
        <f>Q1165*H1165</f>
        <v>0.042525</v>
      </c>
      <c r="S1165" s="212">
        <v>0</v>
      </c>
      <c r="T1165" s="213">
        <f>S1165*H1165</f>
        <v>0</v>
      </c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R1165" s="214" t="s">
        <v>260</v>
      </c>
      <c r="AT1165" s="214" t="s">
        <v>150</v>
      </c>
      <c r="AU1165" s="214" t="s">
        <v>83</v>
      </c>
      <c r="AY1165" s="19" t="s">
        <v>148</v>
      </c>
      <c r="BE1165" s="215">
        <f>IF(N1165="základní",J1165,0)</f>
        <v>0</v>
      </c>
      <c r="BF1165" s="215">
        <f>IF(N1165="snížená",J1165,0)</f>
        <v>0</v>
      </c>
      <c r="BG1165" s="215">
        <f>IF(N1165="zákl. přenesená",J1165,0)</f>
        <v>0</v>
      </c>
      <c r="BH1165" s="215">
        <f>IF(N1165="sníž. přenesená",J1165,0)</f>
        <v>0</v>
      </c>
      <c r="BI1165" s="215">
        <f>IF(N1165="nulová",J1165,0)</f>
        <v>0</v>
      </c>
      <c r="BJ1165" s="19" t="s">
        <v>81</v>
      </c>
      <c r="BK1165" s="215">
        <f>ROUND(I1165*H1165,2)</f>
        <v>0</v>
      </c>
      <c r="BL1165" s="19" t="s">
        <v>260</v>
      </c>
      <c r="BM1165" s="214" t="s">
        <v>1525</v>
      </c>
    </row>
    <row r="1166" spans="1:47" s="2" customFormat="1" ht="12">
      <c r="A1166" s="40"/>
      <c r="B1166" s="41"/>
      <c r="C1166" s="42"/>
      <c r="D1166" s="216" t="s">
        <v>156</v>
      </c>
      <c r="E1166" s="42"/>
      <c r="F1166" s="217" t="s">
        <v>1526</v>
      </c>
      <c r="G1166" s="42"/>
      <c r="H1166" s="42"/>
      <c r="I1166" s="218"/>
      <c r="J1166" s="42"/>
      <c r="K1166" s="42"/>
      <c r="L1166" s="46"/>
      <c r="M1166" s="219"/>
      <c r="N1166" s="220"/>
      <c r="O1166" s="86"/>
      <c r="P1166" s="86"/>
      <c r="Q1166" s="86"/>
      <c r="R1166" s="86"/>
      <c r="S1166" s="86"/>
      <c r="T1166" s="87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T1166" s="19" t="s">
        <v>156</v>
      </c>
      <c r="AU1166" s="19" t="s">
        <v>83</v>
      </c>
    </row>
    <row r="1167" spans="1:51" s="14" customFormat="1" ht="12">
      <c r="A1167" s="14"/>
      <c r="B1167" s="231"/>
      <c r="C1167" s="232"/>
      <c r="D1167" s="216" t="s">
        <v>163</v>
      </c>
      <c r="E1167" s="233" t="s">
        <v>19</v>
      </c>
      <c r="F1167" s="234" t="s">
        <v>1394</v>
      </c>
      <c r="G1167" s="232"/>
      <c r="H1167" s="235">
        <v>1.5</v>
      </c>
      <c r="I1167" s="236"/>
      <c r="J1167" s="232"/>
      <c r="K1167" s="232"/>
      <c r="L1167" s="237"/>
      <c r="M1167" s="238"/>
      <c r="N1167" s="239"/>
      <c r="O1167" s="239"/>
      <c r="P1167" s="239"/>
      <c r="Q1167" s="239"/>
      <c r="R1167" s="239"/>
      <c r="S1167" s="239"/>
      <c r="T1167" s="240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1" t="s">
        <v>163</v>
      </c>
      <c r="AU1167" s="241" t="s">
        <v>83</v>
      </c>
      <c r="AV1167" s="14" t="s">
        <v>83</v>
      </c>
      <c r="AW1167" s="14" t="s">
        <v>34</v>
      </c>
      <c r="AX1167" s="14" t="s">
        <v>73</v>
      </c>
      <c r="AY1167" s="241" t="s">
        <v>148</v>
      </c>
    </row>
    <row r="1168" spans="1:51" s="14" customFormat="1" ht="12">
      <c r="A1168" s="14"/>
      <c r="B1168" s="231"/>
      <c r="C1168" s="232"/>
      <c r="D1168" s="216" t="s">
        <v>163</v>
      </c>
      <c r="E1168" s="233" t="s">
        <v>19</v>
      </c>
      <c r="F1168" s="234" t="s">
        <v>1395</v>
      </c>
      <c r="G1168" s="232"/>
      <c r="H1168" s="235">
        <v>1</v>
      </c>
      <c r="I1168" s="236"/>
      <c r="J1168" s="232"/>
      <c r="K1168" s="232"/>
      <c r="L1168" s="237"/>
      <c r="M1168" s="238"/>
      <c r="N1168" s="239"/>
      <c r="O1168" s="239"/>
      <c r="P1168" s="239"/>
      <c r="Q1168" s="239"/>
      <c r="R1168" s="239"/>
      <c r="S1168" s="239"/>
      <c r="T1168" s="240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41" t="s">
        <v>163</v>
      </c>
      <c r="AU1168" s="241" t="s">
        <v>83</v>
      </c>
      <c r="AV1168" s="14" t="s">
        <v>83</v>
      </c>
      <c r="AW1168" s="14" t="s">
        <v>34</v>
      </c>
      <c r="AX1168" s="14" t="s">
        <v>73</v>
      </c>
      <c r="AY1168" s="241" t="s">
        <v>148</v>
      </c>
    </row>
    <row r="1169" spans="1:51" s="14" customFormat="1" ht="12">
      <c r="A1169" s="14"/>
      <c r="B1169" s="231"/>
      <c r="C1169" s="232"/>
      <c r="D1169" s="216" t="s">
        <v>163</v>
      </c>
      <c r="E1169" s="233" t="s">
        <v>19</v>
      </c>
      <c r="F1169" s="234" t="s">
        <v>1396</v>
      </c>
      <c r="G1169" s="232"/>
      <c r="H1169" s="235">
        <v>4</v>
      </c>
      <c r="I1169" s="236"/>
      <c r="J1169" s="232"/>
      <c r="K1169" s="232"/>
      <c r="L1169" s="237"/>
      <c r="M1169" s="238"/>
      <c r="N1169" s="239"/>
      <c r="O1169" s="239"/>
      <c r="P1169" s="239"/>
      <c r="Q1169" s="239"/>
      <c r="R1169" s="239"/>
      <c r="S1169" s="239"/>
      <c r="T1169" s="240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41" t="s">
        <v>163</v>
      </c>
      <c r="AU1169" s="241" t="s">
        <v>83</v>
      </c>
      <c r="AV1169" s="14" t="s">
        <v>83</v>
      </c>
      <c r="AW1169" s="14" t="s">
        <v>34</v>
      </c>
      <c r="AX1169" s="14" t="s">
        <v>73</v>
      </c>
      <c r="AY1169" s="241" t="s">
        <v>148</v>
      </c>
    </row>
    <row r="1170" spans="1:51" s="14" customFormat="1" ht="12">
      <c r="A1170" s="14"/>
      <c r="B1170" s="231"/>
      <c r="C1170" s="232"/>
      <c r="D1170" s="216" t="s">
        <v>163</v>
      </c>
      <c r="E1170" s="233" t="s">
        <v>19</v>
      </c>
      <c r="F1170" s="234" t="s">
        <v>1397</v>
      </c>
      <c r="G1170" s="232"/>
      <c r="H1170" s="235">
        <v>1</v>
      </c>
      <c r="I1170" s="236"/>
      <c r="J1170" s="232"/>
      <c r="K1170" s="232"/>
      <c r="L1170" s="237"/>
      <c r="M1170" s="238"/>
      <c r="N1170" s="239"/>
      <c r="O1170" s="239"/>
      <c r="P1170" s="239"/>
      <c r="Q1170" s="239"/>
      <c r="R1170" s="239"/>
      <c r="S1170" s="239"/>
      <c r="T1170" s="240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41" t="s">
        <v>163</v>
      </c>
      <c r="AU1170" s="241" t="s">
        <v>83</v>
      </c>
      <c r="AV1170" s="14" t="s">
        <v>83</v>
      </c>
      <c r="AW1170" s="14" t="s">
        <v>34</v>
      </c>
      <c r="AX1170" s="14" t="s">
        <v>73</v>
      </c>
      <c r="AY1170" s="241" t="s">
        <v>148</v>
      </c>
    </row>
    <row r="1171" spans="1:51" s="16" customFormat="1" ht="12">
      <c r="A1171" s="16"/>
      <c r="B1171" s="253"/>
      <c r="C1171" s="254"/>
      <c r="D1171" s="216" t="s">
        <v>163</v>
      </c>
      <c r="E1171" s="255" t="s">
        <v>19</v>
      </c>
      <c r="F1171" s="256" t="s">
        <v>174</v>
      </c>
      <c r="G1171" s="254"/>
      <c r="H1171" s="257">
        <v>7.5</v>
      </c>
      <c r="I1171" s="258"/>
      <c r="J1171" s="254"/>
      <c r="K1171" s="254"/>
      <c r="L1171" s="259"/>
      <c r="M1171" s="260"/>
      <c r="N1171" s="261"/>
      <c r="O1171" s="261"/>
      <c r="P1171" s="261"/>
      <c r="Q1171" s="261"/>
      <c r="R1171" s="261"/>
      <c r="S1171" s="261"/>
      <c r="T1171" s="262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T1171" s="263" t="s">
        <v>163</v>
      </c>
      <c r="AU1171" s="263" t="s">
        <v>83</v>
      </c>
      <c r="AV1171" s="16" t="s">
        <v>154</v>
      </c>
      <c r="AW1171" s="16" t="s">
        <v>34</v>
      </c>
      <c r="AX1171" s="16" t="s">
        <v>81</v>
      </c>
      <c r="AY1171" s="263" t="s">
        <v>148</v>
      </c>
    </row>
    <row r="1172" spans="1:65" s="2" customFormat="1" ht="16.5" customHeight="1">
      <c r="A1172" s="40"/>
      <c r="B1172" s="41"/>
      <c r="C1172" s="203" t="s">
        <v>1527</v>
      </c>
      <c r="D1172" s="203" t="s">
        <v>150</v>
      </c>
      <c r="E1172" s="204" t="s">
        <v>1528</v>
      </c>
      <c r="F1172" s="205" t="s">
        <v>1529</v>
      </c>
      <c r="G1172" s="206" t="s">
        <v>232</v>
      </c>
      <c r="H1172" s="207">
        <v>2.075</v>
      </c>
      <c r="I1172" s="208"/>
      <c r="J1172" s="209">
        <f>ROUND(I1172*H1172,2)</f>
        <v>0</v>
      </c>
      <c r="K1172" s="205" t="s">
        <v>160</v>
      </c>
      <c r="L1172" s="46"/>
      <c r="M1172" s="210" t="s">
        <v>19</v>
      </c>
      <c r="N1172" s="211" t="s">
        <v>44</v>
      </c>
      <c r="O1172" s="86"/>
      <c r="P1172" s="212">
        <f>O1172*H1172</f>
        <v>0</v>
      </c>
      <c r="Q1172" s="212">
        <v>0</v>
      </c>
      <c r="R1172" s="212">
        <f>Q1172*H1172</f>
        <v>0</v>
      </c>
      <c r="S1172" s="212">
        <v>0</v>
      </c>
      <c r="T1172" s="213">
        <f>S1172*H1172</f>
        <v>0</v>
      </c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0"/>
      <c r="AE1172" s="40"/>
      <c r="AR1172" s="214" t="s">
        <v>260</v>
      </c>
      <c r="AT1172" s="214" t="s">
        <v>150</v>
      </c>
      <c r="AU1172" s="214" t="s">
        <v>83</v>
      </c>
      <c r="AY1172" s="19" t="s">
        <v>148</v>
      </c>
      <c r="BE1172" s="215">
        <f>IF(N1172="základní",J1172,0)</f>
        <v>0</v>
      </c>
      <c r="BF1172" s="215">
        <f>IF(N1172="snížená",J1172,0)</f>
        <v>0</v>
      </c>
      <c r="BG1172" s="215">
        <f>IF(N1172="zákl. přenesená",J1172,0)</f>
        <v>0</v>
      </c>
      <c r="BH1172" s="215">
        <f>IF(N1172="sníž. přenesená",J1172,0)</f>
        <v>0</v>
      </c>
      <c r="BI1172" s="215">
        <f>IF(N1172="nulová",J1172,0)</f>
        <v>0</v>
      </c>
      <c r="BJ1172" s="19" t="s">
        <v>81</v>
      </c>
      <c r="BK1172" s="215">
        <f>ROUND(I1172*H1172,2)</f>
        <v>0</v>
      </c>
      <c r="BL1172" s="19" t="s">
        <v>260</v>
      </c>
      <c r="BM1172" s="214" t="s">
        <v>1530</v>
      </c>
    </row>
    <row r="1173" spans="1:47" s="2" customFormat="1" ht="12">
      <c r="A1173" s="40"/>
      <c r="B1173" s="41"/>
      <c r="C1173" s="42"/>
      <c r="D1173" s="216" t="s">
        <v>156</v>
      </c>
      <c r="E1173" s="42"/>
      <c r="F1173" s="217" t="s">
        <v>1531</v>
      </c>
      <c r="G1173" s="42"/>
      <c r="H1173" s="42"/>
      <c r="I1173" s="218"/>
      <c r="J1173" s="42"/>
      <c r="K1173" s="42"/>
      <c r="L1173" s="46"/>
      <c r="M1173" s="219"/>
      <c r="N1173" s="220"/>
      <c r="O1173" s="86"/>
      <c r="P1173" s="86"/>
      <c r="Q1173" s="86"/>
      <c r="R1173" s="86"/>
      <c r="S1173" s="86"/>
      <c r="T1173" s="87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T1173" s="19" t="s">
        <v>156</v>
      </c>
      <c r="AU1173" s="19" t="s">
        <v>83</v>
      </c>
    </row>
    <row r="1174" spans="1:63" s="12" customFormat="1" ht="22.8" customHeight="1">
      <c r="A1174" s="12"/>
      <c r="B1174" s="187"/>
      <c r="C1174" s="188"/>
      <c r="D1174" s="189" t="s">
        <v>72</v>
      </c>
      <c r="E1174" s="201" t="s">
        <v>1532</v>
      </c>
      <c r="F1174" s="201" t="s">
        <v>1533</v>
      </c>
      <c r="G1174" s="188"/>
      <c r="H1174" s="188"/>
      <c r="I1174" s="191"/>
      <c r="J1174" s="202">
        <f>BK1174</f>
        <v>0</v>
      </c>
      <c r="K1174" s="188"/>
      <c r="L1174" s="193"/>
      <c r="M1174" s="194"/>
      <c r="N1174" s="195"/>
      <c r="O1174" s="195"/>
      <c r="P1174" s="196">
        <f>SUM(P1175:P1179)</f>
        <v>0</v>
      </c>
      <c r="Q1174" s="195"/>
      <c r="R1174" s="196">
        <f>SUM(R1175:R1179)</f>
        <v>0</v>
      </c>
      <c r="S1174" s="195"/>
      <c r="T1174" s="197">
        <f>SUM(T1175:T1179)</f>
        <v>0.0772</v>
      </c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R1174" s="198" t="s">
        <v>83</v>
      </c>
      <c r="AT1174" s="199" t="s">
        <v>72</v>
      </c>
      <c r="AU1174" s="199" t="s">
        <v>81</v>
      </c>
      <c r="AY1174" s="198" t="s">
        <v>148</v>
      </c>
      <c r="BK1174" s="200">
        <f>SUM(BK1175:BK1179)</f>
        <v>0</v>
      </c>
    </row>
    <row r="1175" spans="1:65" s="2" customFormat="1" ht="16.5" customHeight="1">
      <c r="A1175" s="40"/>
      <c r="B1175" s="41"/>
      <c r="C1175" s="203" t="s">
        <v>1534</v>
      </c>
      <c r="D1175" s="203" t="s">
        <v>150</v>
      </c>
      <c r="E1175" s="204" t="s">
        <v>1535</v>
      </c>
      <c r="F1175" s="205" t="s">
        <v>1536</v>
      </c>
      <c r="G1175" s="206" t="s">
        <v>312</v>
      </c>
      <c r="H1175" s="207">
        <v>193</v>
      </c>
      <c r="I1175" s="208"/>
      <c r="J1175" s="209">
        <f>ROUND(I1175*H1175,2)</f>
        <v>0</v>
      </c>
      <c r="K1175" s="205" t="s">
        <v>160</v>
      </c>
      <c r="L1175" s="46"/>
      <c r="M1175" s="210" t="s">
        <v>19</v>
      </c>
      <c r="N1175" s="211" t="s">
        <v>44</v>
      </c>
      <c r="O1175" s="86"/>
      <c r="P1175" s="212">
        <f>O1175*H1175</f>
        <v>0</v>
      </c>
      <c r="Q1175" s="212">
        <v>0</v>
      </c>
      <c r="R1175" s="212">
        <f>Q1175*H1175</f>
        <v>0</v>
      </c>
      <c r="S1175" s="212">
        <v>0.0004</v>
      </c>
      <c r="T1175" s="213">
        <f>S1175*H1175</f>
        <v>0.0772</v>
      </c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R1175" s="214" t="s">
        <v>154</v>
      </c>
      <c r="AT1175" s="214" t="s">
        <v>150</v>
      </c>
      <c r="AU1175" s="214" t="s">
        <v>83</v>
      </c>
      <c r="AY1175" s="19" t="s">
        <v>148</v>
      </c>
      <c r="BE1175" s="215">
        <f>IF(N1175="základní",J1175,0)</f>
        <v>0</v>
      </c>
      <c r="BF1175" s="215">
        <f>IF(N1175="snížená",J1175,0)</f>
        <v>0</v>
      </c>
      <c r="BG1175" s="215">
        <f>IF(N1175="zákl. přenesená",J1175,0)</f>
        <v>0</v>
      </c>
      <c r="BH1175" s="215">
        <f>IF(N1175="sníž. přenesená",J1175,0)</f>
        <v>0</v>
      </c>
      <c r="BI1175" s="215">
        <f>IF(N1175="nulová",J1175,0)</f>
        <v>0</v>
      </c>
      <c r="BJ1175" s="19" t="s">
        <v>81</v>
      </c>
      <c r="BK1175" s="215">
        <f>ROUND(I1175*H1175,2)</f>
        <v>0</v>
      </c>
      <c r="BL1175" s="19" t="s">
        <v>154</v>
      </c>
      <c r="BM1175" s="214" t="s">
        <v>1537</v>
      </c>
    </row>
    <row r="1176" spans="1:47" s="2" customFormat="1" ht="12">
      <c r="A1176" s="40"/>
      <c r="B1176" s="41"/>
      <c r="C1176" s="42"/>
      <c r="D1176" s="216" t="s">
        <v>156</v>
      </c>
      <c r="E1176" s="42"/>
      <c r="F1176" s="217" t="s">
        <v>1538</v>
      </c>
      <c r="G1176" s="42"/>
      <c r="H1176" s="42"/>
      <c r="I1176" s="218"/>
      <c r="J1176" s="42"/>
      <c r="K1176" s="42"/>
      <c r="L1176" s="46"/>
      <c r="M1176" s="219"/>
      <c r="N1176" s="220"/>
      <c r="O1176" s="86"/>
      <c r="P1176" s="86"/>
      <c r="Q1176" s="86"/>
      <c r="R1176" s="86"/>
      <c r="S1176" s="86"/>
      <c r="T1176" s="87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T1176" s="19" t="s">
        <v>156</v>
      </c>
      <c r="AU1176" s="19" t="s">
        <v>83</v>
      </c>
    </row>
    <row r="1177" spans="1:51" s="14" customFormat="1" ht="12">
      <c r="A1177" s="14"/>
      <c r="B1177" s="231"/>
      <c r="C1177" s="232"/>
      <c r="D1177" s="216" t="s">
        <v>163</v>
      </c>
      <c r="E1177" s="233" t="s">
        <v>19</v>
      </c>
      <c r="F1177" s="234" t="s">
        <v>646</v>
      </c>
      <c r="G1177" s="232"/>
      <c r="H1177" s="235">
        <v>192</v>
      </c>
      <c r="I1177" s="236"/>
      <c r="J1177" s="232"/>
      <c r="K1177" s="232"/>
      <c r="L1177" s="237"/>
      <c r="M1177" s="238"/>
      <c r="N1177" s="239"/>
      <c r="O1177" s="239"/>
      <c r="P1177" s="239"/>
      <c r="Q1177" s="239"/>
      <c r="R1177" s="239"/>
      <c r="S1177" s="239"/>
      <c r="T1177" s="240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41" t="s">
        <v>163</v>
      </c>
      <c r="AU1177" s="241" t="s">
        <v>83</v>
      </c>
      <c r="AV1177" s="14" t="s">
        <v>83</v>
      </c>
      <c r="AW1177" s="14" t="s">
        <v>34</v>
      </c>
      <c r="AX1177" s="14" t="s">
        <v>73</v>
      </c>
      <c r="AY1177" s="241" t="s">
        <v>148</v>
      </c>
    </row>
    <row r="1178" spans="1:51" s="14" customFormat="1" ht="12">
      <c r="A1178" s="14"/>
      <c r="B1178" s="231"/>
      <c r="C1178" s="232"/>
      <c r="D1178" s="216" t="s">
        <v>163</v>
      </c>
      <c r="E1178" s="233" t="s">
        <v>19</v>
      </c>
      <c r="F1178" s="234" t="s">
        <v>795</v>
      </c>
      <c r="G1178" s="232"/>
      <c r="H1178" s="235">
        <v>1</v>
      </c>
      <c r="I1178" s="236"/>
      <c r="J1178" s="232"/>
      <c r="K1178" s="232"/>
      <c r="L1178" s="237"/>
      <c r="M1178" s="238"/>
      <c r="N1178" s="239"/>
      <c r="O1178" s="239"/>
      <c r="P1178" s="239"/>
      <c r="Q1178" s="239"/>
      <c r="R1178" s="239"/>
      <c r="S1178" s="239"/>
      <c r="T1178" s="240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41" t="s">
        <v>163</v>
      </c>
      <c r="AU1178" s="241" t="s">
        <v>83</v>
      </c>
      <c r="AV1178" s="14" t="s">
        <v>83</v>
      </c>
      <c r="AW1178" s="14" t="s">
        <v>34</v>
      </c>
      <c r="AX1178" s="14" t="s">
        <v>73</v>
      </c>
      <c r="AY1178" s="241" t="s">
        <v>148</v>
      </c>
    </row>
    <row r="1179" spans="1:51" s="16" customFormat="1" ht="12">
      <c r="A1179" s="16"/>
      <c r="B1179" s="253"/>
      <c r="C1179" s="254"/>
      <c r="D1179" s="216" t="s">
        <v>163</v>
      </c>
      <c r="E1179" s="255" t="s">
        <v>19</v>
      </c>
      <c r="F1179" s="256" t="s">
        <v>174</v>
      </c>
      <c r="G1179" s="254"/>
      <c r="H1179" s="257">
        <v>193</v>
      </c>
      <c r="I1179" s="258"/>
      <c r="J1179" s="254"/>
      <c r="K1179" s="254"/>
      <c r="L1179" s="259"/>
      <c r="M1179" s="260"/>
      <c r="N1179" s="261"/>
      <c r="O1179" s="261"/>
      <c r="P1179" s="261"/>
      <c r="Q1179" s="261"/>
      <c r="R1179" s="261"/>
      <c r="S1179" s="261"/>
      <c r="T1179" s="262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T1179" s="263" t="s">
        <v>163</v>
      </c>
      <c r="AU1179" s="263" t="s">
        <v>83</v>
      </c>
      <c r="AV1179" s="16" t="s">
        <v>154</v>
      </c>
      <c r="AW1179" s="16" t="s">
        <v>34</v>
      </c>
      <c r="AX1179" s="16" t="s">
        <v>81</v>
      </c>
      <c r="AY1179" s="263" t="s">
        <v>148</v>
      </c>
    </row>
    <row r="1180" spans="1:63" s="12" customFormat="1" ht="22.8" customHeight="1">
      <c r="A1180" s="12"/>
      <c r="B1180" s="187"/>
      <c r="C1180" s="188"/>
      <c r="D1180" s="189" t="s">
        <v>72</v>
      </c>
      <c r="E1180" s="201" t="s">
        <v>1539</v>
      </c>
      <c r="F1180" s="201" t="s">
        <v>1540</v>
      </c>
      <c r="G1180" s="188"/>
      <c r="H1180" s="188"/>
      <c r="I1180" s="191"/>
      <c r="J1180" s="202">
        <f>BK1180</f>
        <v>0</v>
      </c>
      <c r="K1180" s="188"/>
      <c r="L1180" s="193"/>
      <c r="M1180" s="194"/>
      <c r="N1180" s="195"/>
      <c r="O1180" s="195"/>
      <c r="P1180" s="196">
        <f>SUM(P1181:P1203)</f>
        <v>0</v>
      </c>
      <c r="Q1180" s="195"/>
      <c r="R1180" s="196">
        <f>SUM(R1181:R1203)</f>
        <v>0.22999999999999998</v>
      </c>
      <c r="S1180" s="195"/>
      <c r="T1180" s="197">
        <f>SUM(T1181:T1203)</f>
        <v>0</v>
      </c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R1180" s="198" t="s">
        <v>83</v>
      </c>
      <c r="AT1180" s="199" t="s">
        <v>72</v>
      </c>
      <c r="AU1180" s="199" t="s">
        <v>81</v>
      </c>
      <c r="AY1180" s="198" t="s">
        <v>148</v>
      </c>
      <c r="BK1180" s="200">
        <f>SUM(BK1181:BK1203)</f>
        <v>0</v>
      </c>
    </row>
    <row r="1181" spans="1:65" s="2" customFormat="1" ht="16.5" customHeight="1">
      <c r="A1181" s="40"/>
      <c r="B1181" s="41"/>
      <c r="C1181" s="203" t="s">
        <v>1541</v>
      </c>
      <c r="D1181" s="203" t="s">
        <v>150</v>
      </c>
      <c r="E1181" s="204" t="s">
        <v>1542</v>
      </c>
      <c r="F1181" s="205" t="s">
        <v>1543</v>
      </c>
      <c r="G1181" s="206" t="s">
        <v>724</v>
      </c>
      <c r="H1181" s="207">
        <v>1</v>
      </c>
      <c r="I1181" s="208"/>
      <c r="J1181" s="209">
        <f>ROUND(I1181*H1181,2)</f>
        <v>0</v>
      </c>
      <c r="K1181" s="205" t="s">
        <v>19</v>
      </c>
      <c r="L1181" s="46"/>
      <c r="M1181" s="210" t="s">
        <v>19</v>
      </c>
      <c r="N1181" s="211" t="s">
        <v>44</v>
      </c>
      <c r="O1181" s="86"/>
      <c r="P1181" s="212">
        <f>O1181*H1181</f>
        <v>0</v>
      </c>
      <c r="Q1181" s="212">
        <v>0.08</v>
      </c>
      <c r="R1181" s="212">
        <f>Q1181*H1181</f>
        <v>0.08</v>
      </c>
      <c r="S1181" s="212">
        <v>0</v>
      </c>
      <c r="T1181" s="213">
        <f>S1181*H1181</f>
        <v>0</v>
      </c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R1181" s="214" t="s">
        <v>260</v>
      </c>
      <c r="AT1181" s="214" t="s">
        <v>150</v>
      </c>
      <c r="AU1181" s="214" t="s">
        <v>83</v>
      </c>
      <c r="AY1181" s="19" t="s">
        <v>148</v>
      </c>
      <c r="BE1181" s="215">
        <f>IF(N1181="základní",J1181,0)</f>
        <v>0</v>
      </c>
      <c r="BF1181" s="215">
        <f>IF(N1181="snížená",J1181,0)</f>
        <v>0</v>
      </c>
      <c r="BG1181" s="215">
        <f>IF(N1181="zákl. přenesená",J1181,0)</f>
        <v>0</v>
      </c>
      <c r="BH1181" s="215">
        <f>IF(N1181="sníž. přenesená",J1181,0)</f>
        <v>0</v>
      </c>
      <c r="BI1181" s="215">
        <f>IF(N1181="nulová",J1181,0)</f>
        <v>0</v>
      </c>
      <c r="BJ1181" s="19" t="s">
        <v>81</v>
      </c>
      <c r="BK1181" s="215">
        <f>ROUND(I1181*H1181,2)</f>
        <v>0</v>
      </c>
      <c r="BL1181" s="19" t="s">
        <v>260</v>
      </c>
      <c r="BM1181" s="214" t="s">
        <v>1544</v>
      </c>
    </row>
    <row r="1182" spans="1:51" s="13" customFormat="1" ht="12">
      <c r="A1182" s="13"/>
      <c r="B1182" s="221"/>
      <c r="C1182" s="222"/>
      <c r="D1182" s="216" t="s">
        <v>163</v>
      </c>
      <c r="E1182" s="223" t="s">
        <v>19</v>
      </c>
      <c r="F1182" s="224" t="s">
        <v>1545</v>
      </c>
      <c r="G1182" s="222"/>
      <c r="H1182" s="223" t="s">
        <v>19</v>
      </c>
      <c r="I1182" s="225"/>
      <c r="J1182" s="222"/>
      <c r="K1182" s="222"/>
      <c r="L1182" s="226"/>
      <c r="M1182" s="227"/>
      <c r="N1182" s="228"/>
      <c r="O1182" s="228"/>
      <c r="P1182" s="228"/>
      <c r="Q1182" s="228"/>
      <c r="R1182" s="228"/>
      <c r="S1182" s="228"/>
      <c r="T1182" s="229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30" t="s">
        <v>163</v>
      </c>
      <c r="AU1182" s="230" t="s">
        <v>83</v>
      </c>
      <c r="AV1182" s="13" t="s">
        <v>81</v>
      </c>
      <c r="AW1182" s="13" t="s">
        <v>34</v>
      </c>
      <c r="AX1182" s="13" t="s">
        <v>73</v>
      </c>
      <c r="AY1182" s="230" t="s">
        <v>148</v>
      </c>
    </row>
    <row r="1183" spans="1:51" s="13" customFormat="1" ht="12">
      <c r="A1183" s="13"/>
      <c r="B1183" s="221"/>
      <c r="C1183" s="222"/>
      <c r="D1183" s="216" t="s">
        <v>163</v>
      </c>
      <c r="E1183" s="223" t="s">
        <v>19</v>
      </c>
      <c r="F1183" s="224" t="s">
        <v>1546</v>
      </c>
      <c r="G1183" s="222"/>
      <c r="H1183" s="223" t="s">
        <v>19</v>
      </c>
      <c r="I1183" s="225"/>
      <c r="J1183" s="222"/>
      <c r="K1183" s="222"/>
      <c r="L1183" s="226"/>
      <c r="M1183" s="227"/>
      <c r="N1183" s="228"/>
      <c r="O1183" s="228"/>
      <c r="P1183" s="228"/>
      <c r="Q1183" s="228"/>
      <c r="R1183" s="228"/>
      <c r="S1183" s="228"/>
      <c r="T1183" s="229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0" t="s">
        <v>163</v>
      </c>
      <c r="AU1183" s="230" t="s">
        <v>83</v>
      </c>
      <c r="AV1183" s="13" t="s">
        <v>81</v>
      </c>
      <c r="AW1183" s="13" t="s">
        <v>34</v>
      </c>
      <c r="AX1183" s="13" t="s">
        <v>73</v>
      </c>
      <c r="AY1183" s="230" t="s">
        <v>148</v>
      </c>
    </row>
    <row r="1184" spans="1:51" s="13" customFormat="1" ht="12">
      <c r="A1184" s="13"/>
      <c r="B1184" s="221"/>
      <c r="C1184" s="222"/>
      <c r="D1184" s="216" t="s">
        <v>163</v>
      </c>
      <c r="E1184" s="223" t="s">
        <v>19</v>
      </c>
      <c r="F1184" s="224" t="s">
        <v>1547</v>
      </c>
      <c r="G1184" s="222"/>
      <c r="H1184" s="223" t="s">
        <v>19</v>
      </c>
      <c r="I1184" s="225"/>
      <c r="J1184" s="222"/>
      <c r="K1184" s="222"/>
      <c r="L1184" s="226"/>
      <c r="M1184" s="227"/>
      <c r="N1184" s="228"/>
      <c r="O1184" s="228"/>
      <c r="P1184" s="228"/>
      <c r="Q1184" s="228"/>
      <c r="R1184" s="228"/>
      <c r="S1184" s="228"/>
      <c r="T1184" s="229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30" t="s">
        <v>163</v>
      </c>
      <c r="AU1184" s="230" t="s">
        <v>83</v>
      </c>
      <c r="AV1184" s="13" t="s">
        <v>81</v>
      </c>
      <c r="AW1184" s="13" t="s">
        <v>34</v>
      </c>
      <c r="AX1184" s="13" t="s">
        <v>73</v>
      </c>
      <c r="AY1184" s="230" t="s">
        <v>148</v>
      </c>
    </row>
    <row r="1185" spans="1:51" s="13" customFormat="1" ht="12">
      <c r="A1185" s="13"/>
      <c r="B1185" s="221"/>
      <c r="C1185" s="222"/>
      <c r="D1185" s="216" t="s">
        <v>163</v>
      </c>
      <c r="E1185" s="223" t="s">
        <v>19</v>
      </c>
      <c r="F1185" s="224" t="s">
        <v>1548</v>
      </c>
      <c r="G1185" s="222"/>
      <c r="H1185" s="223" t="s">
        <v>19</v>
      </c>
      <c r="I1185" s="225"/>
      <c r="J1185" s="222"/>
      <c r="K1185" s="222"/>
      <c r="L1185" s="226"/>
      <c r="M1185" s="227"/>
      <c r="N1185" s="228"/>
      <c r="O1185" s="228"/>
      <c r="P1185" s="228"/>
      <c r="Q1185" s="228"/>
      <c r="R1185" s="228"/>
      <c r="S1185" s="228"/>
      <c r="T1185" s="229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0" t="s">
        <v>163</v>
      </c>
      <c r="AU1185" s="230" t="s">
        <v>83</v>
      </c>
      <c r="AV1185" s="13" t="s">
        <v>81</v>
      </c>
      <c r="AW1185" s="13" t="s">
        <v>34</v>
      </c>
      <c r="AX1185" s="13" t="s">
        <v>73</v>
      </c>
      <c r="AY1185" s="230" t="s">
        <v>148</v>
      </c>
    </row>
    <row r="1186" spans="1:51" s="13" customFormat="1" ht="12">
      <c r="A1186" s="13"/>
      <c r="B1186" s="221"/>
      <c r="C1186" s="222"/>
      <c r="D1186" s="216" t="s">
        <v>163</v>
      </c>
      <c r="E1186" s="223" t="s">
        <v>19</v>
      </c>
      <c r="F1186" s="224" t="s">
        <v>1549</v>
      </c>
      <c r="G1186" s="222"/>
      <c r="H1186" s="223" t="s">
        <v>19</v>
      </c>
      <c r="I1186" s="225"/>
      <c r="J1186" s="222"/>
      <c r="K1186" s="222"/>
      <c r="L1186" s="226"/>
      <c r="M1186" s="227"/>
      <c r="N1186" s="228"/>
      <c r="O1186" s="228"/>
      <c r="P1186" s="228"/>
      <c r="Q1186" s="228"/>
      <c r="R1186" s="228"/>
      <c r="S1186" s="228"/>
      <c r="T1186" s="229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30" t="s">
        <v>163</v>
      </c>
      <c r="AU1186" s="230" t="s">
        <v>83</v>
      </c>
      <c r="AV1186" s="13" t="s">
        <v>81</v>
      </c>
      <c r="AW1186" s="13" t="s">
        <v>34</v>
      </c>
      <c r="AX1186" s="13" t="s">
        <v>73</v>
      </c>
      <c r="AY1186" s="230" t="s">
        <v>148</v>
      </c>
    </row>
    <row r="1187" spans="1:51" s="13" customFormat="1" ht="12">
      <c r="A1187" s="13"/>
      <c r="B1187" s="221"/>
      <c r="C1187" s="222"/>
      <c r="D1187" s="216" t="s">
        <v>163</v>
      </c>
      <c r="E1187" s="223" t="s">
        <v>19</v>
      </c>
      <c r="F1187" s="224" t="s">
        <v>1550</v>
      </c>
      <c r="G1187" s="222"/>
      <c r="H1187" s="223" t="s">
        <v>19</v>
      </c>
      <c r="I1187" s="225"/>
      <c r="J1187" s="222"/>
      <c r="K1187" s="222"/>
      <c r="L1187" s="226"/>
      <c r="M1187" s="227"/>
      <c r="N1187" s="228"/>
      <c r="O1187" s="228"/>
      <c r="P1187" s="228"/>
      <c r="Q1187" s="228"/>
      <c r="R1187" s="228"/>
      <c r="S1187" s="228"/>
      <c r="T1187" s="229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30" t="s">
        <v>163</v>
      </c>
      <c r="AU1187" s="230" t="s">
        <v>83</v>
      </c>
      <c r="AV1187" s="13" t="s">
        <v>81</v>
      </c>
      <c r="AW1187" s="13" t="s">
        <v>34</v>
      </c>
      <c r="AX1187" s="13" t="s">
        <v>73</v>
      </c>
      <c r="AY1187" s="230" t="s">
        <v>148</v>
      </c>
    </row>
    <row r="1188" spans="1:51" s="13" customFormat="1" ht="12">
      <c r="A1188" s="13"/>
      <c r="B1188" s="221"/>
      <c r="C1188" s="222"/>
      <c r="D1188" s="216" t="s">
        <v>163</v>
      </c>
      <c r="E1188" s="223" t="s">
        <v>19</v>
      </c>
      <c r="F1188" s="224" t="s">
        <v>1551</v>
      </c>
      <c r="G1188" s="222"/>
      <c r="H1188" s="223" t="s">
        <v>19</v>
      </c>
      <c r="I1188" s="225"/>
      <c r="J1188" s="222"/>
      <c r="K1188" s="222"/>
      <c r="L1188" s="226"/>
      <c r="M1188" s="227"/>
      <c r="N1188" s="228"/>
      <c r="O1188" s="228"/>
      <c r="P1188" s="228"/>
      <c r="Q1188" s="228"/>
      <c r="R1188" s="228"/>
      <c r="S1188" s="228"/>
      <c r="T1188" s="229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30" t="s">
        <v>163</v>
      </c>
      <c r="AU1188" s="230" t="s">
        <v>83</v>
      </c>
      <c r="AV1188" s="13" t="s">
        <v>81</v>
      </c>
      <c r="AW1188" s="13" t="s">
        <v>34</v>
      </c>
      <c r="AX1188" s="13" t="s">
        <v>73</v>
      </c>
      <c r="AY1188" s="230" t="s">
        <v>148</v>
      </c>
    </row>
    <row r="1189" spans="1:51" s="13" customFormat="1" ht="12">
      <c r="A1189" s="13"/>
      <c r="B1189" s="221"/>
      <c r="C1189" s="222"/>
      <c r="D1189" s="216" t="s">
        <v>163</v>
      </c>
      <c r="E1189" s="223" t="s">
        <v>19</v>
      </c>
      <c r="F1189" s="224" t="s">
        <v>1552</v>
      </c>
      <c r="G1189" s="222"/>
      <c r="H1189" s="223" t="s">
        <v>19</v>
      </c>
      <c r="I1189" s="225"/>
      <c r="J1189" s="222"/>
      <c r="K1189" s="222"/>
      <c r="L1189" s="226"/>
      <c r="M1189" s="227"/>
      <c r="N1189" s="228"/>
      <c r="O1189" s="228"/>
      <c r="P1189" s="228"/>
      <c r="Q1189" s="228"/>
      <c r="R1189" s="228"/>
      <c r="S1189" s="228"/>
      <c r="T1189" s="229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0" t="s">
        <v>163</v>
      </c>
      <c r="AU1189" s="230" t="s">
        <v>83</v>
      </c>
      <c r="AV1189" s="13" t="s">
        <v>81</v>
      </c>
      <c r="AW1189" s="13" t="s">
        <v>34</v>
      </c>
      <c r="AX1189" s="13" t="s">
        <v>73</v>
      </c>
      <c r="AY1189" s="230" t="s">
        <v>148</v>
      </c>
    </row>
    <row r="1190" spans="1:51" s="13" customFormat="1" ht="12">
      <c r="A1190" s="13"/>
      <c r="B1190" s="221"/>
      <c r="C1190" s="222"/>
      <c r="D1190" s="216" t="s">
        <v>163</v>
      </c>
      <c r="E1190" s="223" t="s">
        <v>19</v>
      </c>
      <c r="F1190" s="224" t="s">
        <v>1553</v>
      </c>
      <c r="G1190" s="222"/>
      <c r="H1190" s="223" t="s">
        <v>19</v>
      </c>
      <c r="I1190" s="225"/>
      <c r="J1190" s="222"/>
      <c r="K1190" s="222"/>
      <c r="L1190" s="226"/>
      <c r="M1190" s="227"/>
      <c r="N1190" s="228"/>
      <c r="O1190" s="228"/>
      <c r="P1190" s="228"/>
      <c r="Q1190" s="228"/>
      <c r="R1190" s="228"/>
      <c r="S1190" s="228"/>
      <c r="T1190" s="229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0" t="s">
        <v>163</v>
      </c>
      <c r="AU1190" s="230" t="s">
        <v>83</v>
      </c>
      <c r="AV1190" s="13" t="s">
        <v>81</v>
      </c>
      <c r="AW1190" s="13" t="s">
        <v>34</v>
      </c>
      <c r="AX1190" s="13" t="s">
        <v>73</v>
      </c>
      <c r="AY1190" s="230" t="s">
        <v>148</v>
      </c>
    </row>
    <row r="1191" spans="1:51" s="14" customFormat="1" ht="12">
      <c r="A1191" s="14"/>
      <c r="B1191" s="231"/>
      <c r="C1191" s="232"/>
      <c r="D1191" s="216" t="s">
        <v>163</v>
      </c>
      <c r="E1191" s="233" t="s">
        <v>19</v>
      </c>
      <c r="F1191" s="234" t="s">
        <v>81</v>
      </c>
      <c r="G1191" s="232"/>
      <c r="H1191" s="235">
        <v>1</v>
      </c>
      <c r="I1191" s="236"/>
      <c r="J1191" s="232"/>
      <c r="K1191" s="232"/>
      <c r="L1191" s="237"/>
      <c r="M1191" s="238"/>
      <c r="N1191" s="239"/>
      <c r="O1191" s="239"/>
      <c r="P1191" s="239"/>
      <c r="Q1191" s="239"/>
      <c r="R1191" s="239"/>
      <c r="S1191" s="239"/>
      <c r="T1191" s="240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41" t="s">
        <v>163</v>
      </c>
      <c r="AU1191" s="241" t="s">
        <v>83</v>
      </c>
      <c r="AV1191" s="14" t="s">
        <v>83</v>
      </c>
      <c r="AW1191" s="14" t="s">
        <v>34</v>
      </c>
      <c r="AX1191" s="14" t="s">
        <v>81</v>
      </c>
      <c r="AY1191" s="241" t="s">
        <v>148</v>
      </c>
    </row>
    <row r="1192" spans="1:65" s="2" customFormat="1" ht="16.5" customHeight="1">
      <c r="A1192" s="40"/>
      <c r="B1192" s="41"/>
      <c r="C1192" s="203" t="s">
        <v>1554</v>
      </c>
      <c r="D1192" s="203" t="s">
        <v>150</v>
      </c>
      <c r="E1192" s="204" t="s">
        <v>1555</v>
      </c>
      <c r="F1192" s="205" t="s">
        <v>1556</v>
      </c>
      <c r="G1192" s="206" t="s">
        <v>724</v>
      </c>
      <c r="H1192" s="207">
        <v>5</v>
      </c>
      <c r="I1192" s="208"/>
      <c r="J1192" s="209">
        <f>ROUND(I1192*H1192,2)</f>
        <v>0</v>
      </c>
      <c r="K1192" s="205" t="s">
        <v>19</v>
      </c>
      <c r="L1192" s="46"/>
      <c r="M1192" s="210" t="s">
        <v>19</v>
      </c>
      <c r="N1192" s="211" t="s">
        <v>44</v>
      </c>
      <c r="O1192" s="86"/>
      <c r="P1192" s="212">
        <f>O1192*H1192</f>
        <v>0</v>
      </c>
      <c r="Q1192" s="212">
        <v>0.03</v>
      </c>
      <c r="R1192" s="212">
        <f>Q1192*H1192</f>
        <v>0.15</v>
      </c>
      <c r="S1192" s="212">
        <v>0</v>
      </c>
      <c r="T1192" s="213">
        <f>S1192*H1192</f>
        <v>0</v>
      </c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R1192" s="214" t="s">
        <v>260</v>
      </c>
      <c r="AT1192" s="214" t="s">
        <v>150</v>
      </c>
      <c r="AU1192" s="214" t="s">
        <v>83</v>
      </c>
      <c r="AY1192" s="19" t="s">
        <v>148</v>
      </c>
      <c r="BE1192" s="215">
        <f>IF(N1192="základní",J1192,0)</f>
        <v>0</v>
      </c>
      <c r="BF1192" s="215">
        <f>IF(N1192="snížená",J1192,0)</f>
        <v>0</v>
      </c>
      <c r="BG1192" s="215">
        <f>IF(N1192="zákl. přenesená",J1192,0)</f>
        <v>0</v>
      </c>
      <c r="BH1192" s="215">
        <f>IF(N1192="sníž. přenesená",J1192,0)</f>
        <v>0</v>
      </c>
      <c r="BI1192" s="215">
        <f>IF(N1192="nulová",J1192,0)</f>
        <v>0</v>
      </c>
      <c r="BJ1192" s="19" t="s">
        <v>81</v>
      </c>
      <c r="BK1192" s="215">
        <f>ROUND(I1192*H1192,2)</f>
        <v>0</v>
      </c>
      <c r="BL1192" s="19" t="s">
        <v>260</v>
      </c>
      <c r="BM1192" s="214" t="s">
        <v>1557</v>
      </c>
    </row>
    <row r="1193" spans="1:51" s="13" customFormat="1" ht="12">
      <c r="A1193" s="13"/>
      <c r="B1193" s="221"/>
      <c r="C1193" s="222"/>
      <c r="D1193" s="216" t="s">
        <v>163</v>
      </c>
      <c r="E1193" s="223" t="s">
        <v>19</v>
      </c>
      <c r="F1193" s="224" t="s">
        <v>1558</v>
      </c>
      <c r="G1193" s="222"/>
      <c r="H1193" s="223" t="s">
        <v>19</v>
      </c>
      <c r="I1193" s="225"/>
      <c r="J1193" s="222"/>
      <c r="K1193" s="222"/>
      <c r="L1193" s="226"/>
      <c r="M1193" s="227"/>
      <c r="N1193" s="228"/>
      <c r="O1193" s="228"/>
      <c r="P1193" s="228"/>
      <c r="Q1193" s="228"/>
      <c r="R1193" s="228"/>
      <c r="S1193" s="228"/>
      <c r="T1193" s="229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0" t="s">
        <v>163</v>
      </c>
      <c r="AU1193" s="230" t="s">
        <v>83</v>
      </c>
      <c r="AV1193" s="13" t="s">
        <v>81</v>
      </c>
      <c r="AW1193" s="13" t="s">
        <v>34</v>
      </c>
      <c r="AX1193" s="13" t="s">
        <v>73</v>
      </c>
      <c r="AY1193" s="230" t="s">
        <v>148</v>
      </c>
    </row>
    <row r="1194" spans="1:51" s="13" customFormat="1" ht="12">
      <c r="A1194" s="13"/>
      <c r="B1194" s="221"/>
      <c r="C1194" s="222"/>
      <c r="D1194" s="216" t="s">
        <v>163</v>
      </c>
      <c r="E1194" s="223" t="s">
        <v>19</v>
      </c>
      <c r="F1194" s="224" t="s">
        <v>1559</v>
      </c>
      <c r="G1194" s="222"/>
      <c r="H1194" s="223" t="s">
        <v>19</v>
      </c>
      <c r="I1194" s="225"/>
      <c r="J1194" s="222"/>
      <c r="K1194" s="222"/>
      <c r="L1194" s="226"/>
      <c r="M1194" s="227"/>
      <c r="N1194" s="228"/>
      <c r="O1194" s="228"/>
      <c r="P1194" s="228"/>
      <c r="Q1194" s="228"/>
      <c r="R1194" s="228"/>
      <c r="S1194" s="228"/>
      <c r="T1194" s="229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30" t="s">
        <v>163</v>
      </c>
      <c r="AU1194" s="230" t="s">
        <v>83</v>
      </c>
      <c r="AV1194" s="13" t="s">
        <v>81</v>
      </c>
      <c r="AW1194" s="13" t="s">
        <v>34</v>
      </c>
      <c r="AX1194" s="13" t="s">
        <v>73</v>
      </c>
      <c r="AY1194" s="230" t="s">
        <v>148</v>
      </c>
    </row>
    <row r="1195" spans="1:51" s="13" customFormat="1" ht="12">
      <c r="A1195" s="13"/>
      <c r="B1195" s="221"/>
      <c r="C1195" s="222"/>
      <c r="D1195" s="216" t="s">
        <v>163</v>
      </c>
      <c r="E1195" s="223" t="s">
        <v>19</v>
      </c>
      <c r="F1195" s="224" t="s">
        <v>1548</v>
      </c>
      <c r="G1195" s="222"/>
      <c r="H1195" s="223" t="s">
        <v>19</v>
      </c>
      <c r="I1195" s="225"/>
      <c r="J1195" s="222"/>
      <c r="K1195" s="222"/>
      <c r="L1195" s="226"/>
      <c r="M1195" s="227"/>
      <c r="N1195" s="228"/>
      <c r="O1195" s="228"/>
      <c r="P1195" s="228"/>
      <c r="Q1195" s="228"/>
      <c r="R1195" s="228"/>
      <c r="S1195" s="228"/>
      <c r="T1195" s="229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0" t="s">
        <v>163</v>
      </c>
      <c r="AU1195" s="230" t="s">
        <v>83</v>
      </c>
      <c r="AV1195" s="13" t="s">
        <v>81</v>
      </c>
      <c r="AW1195" s="13" t="s">
        <v>34</v>
      </c>
      <c r="AX1195" s="13" t="s">
        <v>73</v>
      </c>
      <c r="AY1195" s="230" t="s">
        <v>148</v>
      </c>
    </row>
    <row r="1196" spans="1:51" s="13" customFormat="1" ht="12">
      <c r="A1196" s="13"/>
      <c r="B1196" s="221"/>
      <c r="C1196" s="222"/>
      <c r="D1196" s="216" t="s">
        <v>163</v>
      </c>
      <c r="E1196" s="223" t="s">
        <v>19</v>
      </c>
      <c r="F1196" s="224" t="s">
        <v>1560</v>
      </c>
      <c r="G1196" s="222"/>
      <c r="H1196" s="223" t="s">
        <v>19</v>
      </c>
      <c r="I1196" s="225"/>
      <c r="J1196" s="222"/>
      <c r="K1196" s="222"/>
      <c r="L1196" s="226"/>
      <c r="M1196" s="227"/>
      <c r="N1196" s="228"/>
      <c r="O1196" s="228"/>
      <c r="P1196" s="228"/>
      <c r="Q1196" s="228"/>
      <c r="R1196" s="228"/>
      <c r="S1196" s="228"/>
      <c r="T1196" s="229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30" t="s">
        <v>163</v>
      </c>
      <c r="AU1196" s="230" t="s">
        <v>83</v>
      </c>
      <c r="AV1196" s="13" t="s">
        <v>81</v>
      </c>
      <c r="AW1196" s="13" t="s">
        <v>34</v>
      </c>
      <c r="AX1196" s="13" t="s">
        <v>73</v>
      </c>
      <c r="AY1196" s="230" t="s">
        <v>148</v>
      </c>
    </row>
    <row r="1197" spans="1:51" s="13" customFormat="1" ht="12">
      <c r="A1197" s="13"/>
      <c r="B1197" s="221"/>
      <c r="C1197" s="222"/>
      <c r="D1197" s="216" t="s">
        <v>163</v>
      </c>
      <c r="E1197" s="223" t="s">
        <v>19</v>
      </c>
      <c r="F1197" s="224" t="s">
        <v>1561</v>
      </c>
      <c r="G1197" s="222"/>
      <c r="H1197" s="223" t="s">
        <v>19</v>
      </c>
      <c r="I1197" s="225"/>
      <c r="J1197" s="222"/>
      <c r="K1197" s="222"/>
      <c r="L1197" s="226"/>
      <c r="M1197" s="227"/>
      <c r="N1197" s="228"/>
      <c r="O1197" s="228"/>
      <c r="P1197" s="228"/>
      <c r="Q1197" s="228"/>
      <c r="R1197" s="228"/>
      <c r="S1197" s="228"/>
      <c r="T1197" s="229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0" t="s">
        <v>163</v>
      </c>
      <c r="AU1197" s="230" t="s">
        <v>83</v>
      </c>
      <c r="AV1197" s="13" t="s">
        <v>81</v>
      </c>
      <c r="AW1197" s="13" t="s">
        <v>34</v>
      </c>
      <c r="AX1197" s="13" t="s">
        <v>73</v>
      </c>
      <c r="AY1197" s="230" t="s">
        <v>148</v>
      </c>
    </row>
    <row r="1198" spans="1:51" s="13" customFormat="1" ht="12">
      <c r="A1198" s="13"/>
      <c r="B1198" s="221"/>
      <c r="C1198" s="222"/>
      <c r="D1198" s="216" t="s">
        <v>163</v>
      </c>
      <c r="E1198" s="223" t="s">
        <v>19</v>
      </c>
      <c r="F1198" s="224" t="s">
        <v>1551</v>
      </c>
      <c r="G1198" s="222"/>
      <c r="H1198" s="223" t="s">
        <v>19</v>
      </c>
      <c r="I1198" s="225"/>
      <c r="J1198" s="222"/>
      <c r="K1198" s="222"/>
      <c r="L1198" s="226"/>
      <c r="M1198" s="227"/>
      <c r="N1198" s="228"/>
      <c r="O1198" s="228"/>
      <c r="P1198" s="228"/>
      <c r="Q1198" s="228"/>
      <c r="R1198" s="228"/>
      <c r="S1198" s="228"/>
      <c r="T1198" s="229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30" t="s">
        <v>163</v>
      </c>
      <c r="AU1198" s="230" t="s">
        <v>83</v>
      </c>
      <c r="AV1198" s="13" t="s">
        <v>81</v>
      </c>
      <c r="AW1198" s="13" t="s">
        <v>34</v>
      </c>
      <c r="AX1198" s="13" t="s">
        <v>73</v>
      </c>
      <c r="AY1198" s="230" t="s">
        <v>148</v>
      </c>
    </row>
    <row r="1199" spans="1:51" s="13" customFormat="1" ht="12">
      <c r="A1199" s="13"/>
      <c r="B1199" s="221"/>
      <c r="C1199" s="222"/>
      <c r="D1199" s="216" t="s">
        <v>163</v>
      </c>
      <c r="E1199" s="223" t="s">
        <v>19</v>
      </c>
      <c r="F1199" s="224" t="s">
        <v>1552</v>
      </c>
      <c r="G1199" s="222"/>
      <c r="H1199" s="223" t="s">
        <v>19</v>
      </c>
      <c r="I1199" s="225"/>
      <c r="J1199" s="222"/>
      <c r="K1199" s="222"/>
      <c r="L1199" s="226"/>
      <c r="M1199" s="227"/>
      <c r="N1199" s="228"/>
      <c r="O1199" s="228"/>
      <c r="P1199" s="228"/>
      <c r="Q1199" s="228"/>
      <c r="R1199" s="228"/>
      <c r="S1199" s="228"/>
      <c r="T1199" s="229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30" t="s">
        <v>163</v>
      </c>
      <c r="AU1199" s="230" t="s">
        <v>83</v>
      </c>
      <c r="AV1199" s="13" t="s">
        <v>81</v>
      </c>
      <c r="AW1199" s="13" t="s">
        <v>34</v>
      </c>
      <c r="AX1199" s="13" t="s">
        <v>73</v>
      </c>
      <c r="AY1199" s="230" t="s">
        <v>148</v>
      </c>
    </row>
    <row r="1200" spans="1:51" s="13" customFormat="1" ht="12">
      <c r="A1200" s="13"/>
      <c r="B1200" s="221"/>
      <c r="C1200" s="222"/>
      <c r="D1200" s="216" t="s">
        <v>163</v>
      </c>
      <c r="E1200" s="223" t="s">
        <v>19</v>
      </c>
      <c r="F1200" s="224" t="s">
        <v>1553</v>
      </c>
      <c r="G1200" s="222"/>
      <c r="H1200" s="223" t="s">
        <v>19</v>
      </c>
      <c r="I1200" s="225"/>
      <c r="J1200" s="222"/>
      <c r="K1200" s="222"/>
      <c r="L1200" s="226"/>
      <c r="M1200" s="227"/>
      <c r="N1200" s="228"/>
      <c r="O1200" s="228"/>
      <c r="P1200" s="228"/>
      <c r="Q1200" s="228"/>
      <c r="R1200" s="228"/>
      <c r="S1200" s="228"/>
      <c r="T1200" s="229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0" t="s">
        <v>163</v>
      </c>
      <c r="AU1200" s="230" t="s">
        <v>83</v>
      </c>
      <c r="AV1200" s="13" t="s">
        <v>81</v>
      </c>
      <c r="AW1200" s="13" t="s">
        <v>34</v>
      </c>
      <c r="AX1200" s="13" t="s">
        <v>73</v>
      </c>
      <c r="AY1200" s="230" t="s">
        <v>148</v>
      </c>
    </row>
    <row r="1201" spans="1:51" s="14" customFormat="1" ht="12">
      <c r="A1201" s="14"/>
      <c r="B1201" s="231"/>
      <c r="C1201" s="232"/>
      <c r="D1201" s="216" t="s">
        <v>163</v>
      </c>
      <c r="E1201" s="233" t="s">
        <v>19</v>
      </c>
      <c r="F1201" s="234" t="s">
        <v>191</v>
      </c>
      <c r="G1201" s="232"/>
      <c r="H1201" s="235">
        <v>5</v>
      </c>
      <c r="I1201" s="236"/>
      <c r="J1201" s="232"/>
      <c r="K1201" s="232"/>
      <c r="L1201" s="237"/>
      <c r="M1201" s="238"/>
      <c r="N1201" s="239"/>
      <c r="O1201" s="239"/>
      <c r="P1201" s="239"/>
      <c r="Q1201" s="239"/>
      <c r="R1201" s="239"/>
      <c r="S1201" s="239"/>
      <c r="T1201" s="240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41" t="s">
        <v>163</v>
      </c>
      <c r="AU1201" s="241" t="s">
        <v>83</v>
      </c>
      <c r="AV1201" s="14" t="s">
        <v>83</v>
      </c>
      <c r="AW1201" s="14" t="s">
        <v>34</v>
      </c>
      <c r="AX1201" s="14" t="s">
        <v>81</v>
      </c>
      <c r="AY1201" s="241" t="s">
        <v>148</v>
      </c>
    </row>
    <row r="1202" spans="1:65" s="2" customFormat="1" ht="16.5" customHeight="1">
      <c r="A1202" s="40"/>
      <c r="B1202" s="41"/>
      <c r="C1202" s="203" t="s">
        <v>1562</v>
      </c>
      <c r="D1202" s="203" t="s">
        <v>150</v>
      </c>
      <c r="E1202" s="204" t="s">
        <v>1563</v>
      </c>
      <c r="F1202" s="205" t="s">
        <v>1564</v>
      </c>
      <c r="G1202" s="206" t="s">
        <v>232</v>
      </c>
      <c r="H1202" s="207">
        <v>0.23</v>
      </c>
      <c r="I1202" s="208"/>
      <c r="J1202" s="209">
        <f>ROUND(I1202*H1202,2)</f>
        <v>0</v>
      </c>
      <c r="K1202" s="205" t="s">
        <v>160</v>
      </c>
      <c r="L1202" s="46"/>
      <c r="M1202" s="210" t="s">
        <v>19</v>
      </c>
      <c r="N1202" s="211" t="s">
        <v>44</v>
      </c>
      <c r="O1202" s="86"/>
      <c r="P1202" s="212">
        <f>O1202*H1202</f>
        <v>0</v>
      </c>
      <c r="Q1202" s="212">
        <v>0</v>
      </c>
      <c r="R1202" s="212">
        <f>Q1202*H1202</f>
        <v>0</v>
      </c>
      <c r="S1202" s="212">
        <v>0</v>
      </c>
      <c r="T1202" s="213">
        <f>S1202*H1202</f>
        <v>0</v>
      </c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R1202" s="214" t="s">
        <v>260</v>
      </c>
      <c r="AT1202" s="214" t="s">
        <v>150</v>
      </c>
      <c r="AU1202" s="214" t="s">
        <v>83</v>
      </c>
      <c r="AY1202" s="19" t="s">
        <v>148</v>
      </c>
      <c r="BE1202" s="215">
        <f>IF(N1202="základní",J1202,0)</f>
        <v>0</v>
      </c>
      <c r="BF1202" s="215">
        <f>IF(N1202="snížená",J1202,0)</f>
        <v>0</v>
      </c>
      <c r="BG1202" s="215">
        <f>IF(N1202="zákl. přenesená",J1202,0)</f>
        <v>0</v>
      </c>
      <c r="BH1202" s="215">
        <f>IF(N1202="sníž. přenesená",J1202,0)</f>
        <v>0</v>
      </c>
      <c r="BI1202" s="215">
        <f>IF(N1202="nulová",J1202,0)</f>
        <v>0</v>
      </c>
      <c r="BJ1202" s="19" t="s">
        <v>81</v>
      </c>
      <c r="BK1202" s="215">
        <f>ROUND(I1202*H1202,2)</f>
        <v>0</v>
      </c>
      <c r="BL1202" s="19" t="s">
        <v>260</v>
      </c>
      <c r="BM1202" s="214" t="s">
        <v>1565</v>
      </c>
    </row>
    <row r="1203" spans="1:47" s="2" customFormat="1" ht="12">
      <c r="A1203" s="40"/>
      <c r="B1203" s="41"/>
      <c r="C1203" s="42"/>
      <c r="D1203" s="216" t="s">
        <v>156</v>
      </c>
      <c r="E1203" s="42"/>
      <c r="F1203" s="217" t="s">
        <v>1566</v>
      </c>
      <c r="G1203" s="42"/>
      <c r="H1203" s="42"/>
      <c r="I1203" s="218"/>
      <c r="J1203" s="42"/>
      <c r="K1203" s="42"/>
      <c r="L1203" s="46"/>
      <c r="M1203" s="219"/>
      <c r="N1203" s="220"/>
      <c r="O1203" s="86"/>
      <c r="P1203" s="86"/>
      <c r="Q1203" s="86"/>
      <c r="R1203" s="86"/>
      <c r="S1203" s="86"/>
      <c r="T1203" s="87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T1203" s="19" t="s">
        <v>156</v>
      </c>
      <c r="AU1203" s="19" t="s">
        <v>83</v>
      </c>
    </row>
    <row r="1204" spans="1:63" s="12" customFormat="1" ht="22.8" customHeight="1">
      <c r="A1204" s="12"/>
      <c r="B1204" s="187"/>
      <c r="C1204" s="188"/>
      <c r="D1204" s="189" t="s">
        <v>72</v>
      </c>
      <c r="E1204" s="201" t="s">
        <v>1567</v>
      </c>
      <c r="F1204" s="201" t="s">
        <v>1568</v>
      </c>
      <c r="G1204" s="188"/>
      <c r="H1204" s="188"/>
      <c r="I1204" s="191"/>
      <c r="J1204" s="202">
        <f>BK1204</f>
        <v>0</v>
      </c>
      <c r="K1204" s="188"/>
      <c r="L1204" s="193"/>
      <c r="M1204" s="194"/>
      <c r="N1204" s="195"/>
      <c r="O1204" s="195"/>
      <c r="P1204" s="196">
        <f>SUM(P1205:P1215)</f>
        <v>0</v>
      </c>
      <c r="Q1204" s="195"/>
      <c r="R1204" s="196">
        <f>SUM(R1205:R1215)</f>
        <v>0.03132</v>
      </c>
      <c r="S1204" s="195"/>
      <c r="T1204" s="197">
        <f>SUM(T1205:T1215)</f>
        <v>0</v>
      </c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R1204" s="198" t="s">
        <v>83</v>
      </c>
      <c r="AT1204" s="199" t="s">
        <v>72</v>
      </c>
      <c r="AU1204" s="199" t="s">
        <v>81</v>
      </c>
      <c r="AY1204" s="198" t="s">
        <v>148</v>
      </c>
      <c r="BK1204" s="200">
        <f>SUM(BK1205:BK1215)</f>
        <v>0</v>
      </c>
    </row>
    <row r="1205" spans="1:65" s="2" customFormat="1" ht="16.5" customHeight="1">
      <c r="A1205" s="40"/>
      <c r="B1205" s="41"/>
      <c r="C1205" s="203" t="s">
        <v>1569</v>
      </c>
      <c r="D1205" s="203" t="s">
        <v>150</v>
      </c>
      <c r="E1205" s="204" t="s">
        <v>1570</v>
      </c>
      <c r="F1205" s="205" t="s">
        <v>1571</v>
      </c>
      <c r="G1205" s="206" t="s">
        <v>239</v>
      </c>
      <c r="H1205" s="207">
        <v>40</v>
      </c>
      <c r="I1205" s="208"/>
      <c r="J1205" s="209">
        <f>ROUND(I1205*H1205,2)</f>
        <v>0</v>
      </c>
      <c r="K1205" s="205" t="s">
        <v>160</v>
      </c>
      <c r="L1205" s="46"/>
      <c r="M1205" s="210" t="s">
        <v>19</v>
      </c>
      <c r="N1205" s="211" t="s">
        <v>44</v>
      </c>
      <c r="O1205" s="86"/>
      <c r="P1205" s="212">
        <f>O1205*H1205</f>
        <v>0</v>
      </c>
      <c r="Q1205" s="212">
        <v>0.0003</v>
      </c>
      <c r="R1205" s="212">
        <f>Q1205*H1205</f>
        <v>0.011999999999999999</v>
      </c>
      <c r="S1205" s="212">
        <v>0</v>
      </c>
      <c r="T1205" s="213">
        <f>S1205*H1205</f>
        <v>0</v>
      </c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R1205" s="214" t="s">
        <v>260</v>
      </c>
      <c r="AT1205" s="214" t="s">
        <v>150</v>
      </c>
      <c r="AU1205" s="214" t="s">
        <v>83</v>
      </c>
      <c r="AY1205" s="19" t="s">
        <v>148</v>
      </c>
      <c r="BE1205" s="215">
        <f>IF(N1205="základní",J1205,0)</f>
        <v>0</v>
      </c>
      <c r="BF1205" s="215">
        <f>IF(N1205="snížená",J1205,0)</f>
        <v>0</v>
      </c>
      <c r="BG1205" s="215">
        <f>IF(N1205="zákl. přenesená",J1205,0)</f>
        <v>0</v>
      </c>
      <c r="BH1205" s="215">
        <f>IF(N1205="sníž. přenesená",J1205,0)</f>
        <v>0</v>
      </c>
      <c r="BI1205" s="215">
        <f>IF(N1205="nulová",J1205,0)</f>
        <v>0</v>
      </c>
      <c r="BJ1205" s="19" t="s">
        <v>81</v>
      </c>
      <c r="BK1205" s="215">
        <f>ROUND(I1205*H1205,2)</f>
        <v>0</v>
      </c>
      <c r="BL1205" s="19" t="s">
        <v>260</v>
      </c>
      <c r="BM1205" s="214" t="s">
        <v>1572</v>
      </c>
    </row>
    <row r="1206" spans="1:47" s="2" customFormat="1" ht="12">
      <c r="A1206" s="40"/>
      <c r="B1206" s="41"/>
      <c r="C1206" s="42"/>
      <c r="D1206" s="216" t="s">
        <v>156</v>
      </c>
      <c r="E1206" s="42"/>
      <c r="F1206" s="217" t="s">
        <v>1573</v>
      </c>
      <c r="G1206" s="42"/>
      <c r="H1206" s="42"/>
      <c r="I1206" s="218"/>
      <c r="J1206" s="42"/>
      <c r="K1206" s="42"/>
      <c r="L1206" s="46"/>
      <c r="M1206" s="219"/>
      <c r="N1206" s="220"/>
      <c r="O1206" s="86"/>
      <c r="P1206" s="86"/>
      <c r="Q1206" s="86"/>
      <c r="R1206" s="86"/>
      <c r="S1206" s="86"/>
      <c r="T1206" s="87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T1206" s="19" t="s">
        <v>156</v>
      </c>
      <c r="AU1206" s="19" t="s">
        <v>83</v>
      </c>
    </row>
    <row r="1207" spans="1:65" s="2" customFormat="1" ht="21.75" customHeight="1">
      <c r="A1207" s="40"/>
      <c r="B1207" s="41"/>
      <c r="C1207" s="203" t="s">
        <v>1574</v>
      </c>
      <c r="D1207" s="203" t="s">
        <v>150</v>
      </c>
      <c r="E1207" s="204" t="s">
        <v>1575</v>
      </c>
      <c r="F1207" s="205" t="s">
        <v>1576</v>
      </c>
      <c r="G1207" s="206" t="s">
        <v>586</v>
      </c>
      <c r="H1207" s="207">
        <v>7</v>
      </c>
      <c r="I1207" s="208"/>
      <c r="J1207" s="209">
        <f>ROUND(I1207*H1207,2)</f>
        <v>0</v>
      </c>
      <c r="K1207" s="205" t="s">
        <v>19</v>
      </c>
      <c r="L1207" s="46"/>
      <c r="M1207" s="210" t="s">
        <v>19</v>
      </c>
      <c r="N1207" s="211" t="s">
        <v>44</v>
      </c>
      <c r="O1207" s="86"/>
      <c r="P1207" s="212">
        <f>O1207*H1207</f>
        <v>0</v>
      </c>
      <c r="Q1207" s="212">
        <v>0.00056</v>
      </c>
      <c r="R1207" s="212">
        <f>Q1207*H1207</f>
        <v>0.00392</v>
      </c>
      <c r="S1207" s="212">
        <v>0</v>
      </c>
      <c r="T1207" s="213">
        <f>S1207*H1207</f>
        <v>0</v>
      </c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R1207" s="214" t="s">
        <v>260</v>
      </c>
      <c r="AT1207" s="214" t="s">
        <v>150</v>
      </c>
      <c r="AU1207" s="214" t="s">
        <v>83</v>
      </c>
      <c r="AY1207" s="19" t="s">
        <v>148</v>
      </c>
      <c r="BE1207" s="215">
        <f>IF(N1207="základní",J1207,0)</f>
        <v>0</v>
      </c>
      <c r="BF1207" s="215">
        <f>IF(N1207="snížená",J1207,0)</f>
        <v>0</v>
      </c>
      <c r="BG1207" s="215">
        <f>IF(N1207="zákl. přenesená",J1207,0)</f>
        <v>0</v>
      </c>
      <c r="BH1207" s="215">
        <f>IF(N1207="sníž. přenesená",J1207,0)</f>
        <v>0</v>
      </c>
      <c r="BI1207" s="215">
        <f>IF(N1207="nulová",J1207,0)</f>
        <v>0</v>
      </c>
      <c r="BJ1207" s="19" t="s">
        <v>81</v>
      </c>
      <c r="BK1207" s="215">
        <f>ROUND(I1207*H1207,2)</f>
        <v>0</v>
      </c>
      <c r="BL1207" s="19" t="s">
        <v>260</v>
      </c>
      <c r="BM1207" s="214" t="s">
        <v>1577</v>
      </c>
    </row>
    <row r="1208" spans="1:47" s="2" customFormat="1" ht="12">
      <c r="A1208" s="40"/>
      <c r="B1208" s="41"/>
      <c r="C1208" s="42"/>
      <c r="D1208" s="216" t="s">
        <v>156</v>
      </c>
      <c r="E1208" s="42"/>
      <c r="F1208" s="217" t="s">
        <v>1576</v>
      </c>
      <c r="G1208" s="42"/>
      <c r="H1208" s="42"/>
      <c r="I1208" s="218"/>
      <c r="J1208" s="42"/>
      <c r="K1208" s="42"/>
      <c r="L1208" s="46"/>
      <c r="M1208" s="219"/>
      <c r="N1208" s="220"/>
      <c r="O1208" s="86"/>
      <c r="P1208" s="86"/>
      <c r="Q1208" s="86"/>
      <c r="R1208" s="86"/>
      <c r="S1208" s="86"/>
      <c r="T1208" s="87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T1208" s="19" t="s">
        <v>156</v>
      </c>
      <c r="AU1208" s="19" t="s">
        <v>83</v>
      </c>
    </row>
    <row r="1209" spans="1:51" s="13" customFormat="1" ht="12">
      <c r="A1209" s="13"/>
      <c r="B1209" s="221"/>
      <c r="C1209" s="222"/>
      <c r="D1209" s="216" t="s">
        <v>163</v>
      </c>
      <c r="E1209" s="223" t="s">
        <v>19</v>
      </c>
      <c r="F1209" s="224" t="s">
        <v>271</v>
      </c>
      <c r="G1209" s="222"/>
      <c r="H1209" s="223" t="s">
        <v>19</v>
      </c>
      <c r="I1209" s="225"/>
      <c r="J1209" s="222"/>
      <c r="K1209" s="222"/>
      <c r="L1209" s="226"/>
      <c r="M1209" s="227"/>
      <c r="N1209" s="228"/>
      <c r="O1209" s="228"/>
      <c r="P1209" s="228"/>
      <c r="Q1209" s="228"/>
      <c r="R1209" s="228"/>
      <c r="S1209" s="228"/>
      <c r="T1209" s="229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0" t="s">
        <v>163</v>
      </c>
      <c r="AU1209" s="230" t="s">
        <v>83</v>
      </c>
      <c r="AV1209" s="13" t="s">
        <v>81</v>
      </c>
      <c r="AW1209" s="13" t="s">
        <v>34</v>
      </c>
      <c r="AX1209" s="13" t="s">
        <v>73</v>
      </c>
      <c r="AY1209" s="230" t="s">
        <v>148</v>
      </c>
    </row>
    <row r="1210" spans="1:51" s="14" customFormat="1" ht="12">
      <c r="A1210" s="14"/>
      <c r="B1210" s="231"/>
      <c r="C1210" s="232"/>
      <c r="D1210" s="216" t="s">
        <v>163</v>
      </c>
      <c r="E1210" s="233" t="s">
        <v>19</v>
      </c>
      <c r="F1210" s="234" t="s">
        <v>1578</v>
      </c>
      <c r="G1210" s="232"/>
      <c r="H1210" s="235">
        <v>7</v>
      </c>
      <c r="I1210" s="236"/>
      <c r="J1210" s="232"/>
      <c r="K1210" s="232"/>
      <c r="L1210" s="237"/>
      <c r="M1210" s="238"/>
      <c r="N1210" s="239"/>
      <c r="O1210" s="239"/>
      <c r="P1210" s="239"/>
      <c r="Q1210" s="239"/>
      <c r="R1210" s="239"/>
      <c r="S1210" s="239"/>
      <c r="T1210" s="240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T1210" s="241" t="s">
        <v>163</v>
      </c>
      <c r="AU1210" s="241" t="s">
        <v>83</v>
      </c>
      <c r="AV1210" s="14" t="s">
        <v>83</v>
      </c>
      <c r="AW1210" s="14" t="s">
        <v>34</v>
      </c>
      <c r="AX1210" s="14" t="s">
        <v>81</v>
      </c>
      <c r="AY1210" s="241" t="s">
        <v>148</v>
      </c>
    </row>
    <row r="1211" spans="1:65" s="2" customFormat="1" ht="16.5" customHeight="1">
      <c r="A1211" s="40"/>
      <c r="B1211" s="41"/>
      <c r="C1211" s="264" t="s">
        <v>1579</v>
      </c>
      <c r="D1211" s="264" t="s">
        <v>243</v>
      </c>
      <c r="E1211" s="265" t="s">
        <v>1580</v>
      </c>
      <c r="F1211" s="266" t="s">
        <v>1581</v>
      </c>
      <c r="G1211" s="267" t="s">
        <v>239</v>
      </c>
      <c r="H1211" s="268">
        <v>0.77</v>
      </c>
      <c r="I1211" s="269"/>
      <c r="J1211" s="270">
        <f>ROUND(I1211*H1211,2)</f>
        <v>0</v>
      </c>
      <c r="K1211" s="266" t="s">
        <v>19</v>
      </c>
      <c r="L1211" s="271"/>
      <c r="M1211" s="272" t="s">
        <v>19</v>
      </c>
      <c r="N1211" s="273" t="s">
        <v>44</v>
      </c>
      <c r="O1211" s="86"/>
      <c r="P1211" s="212">
        <f>O1211*H1211</f>
        <v>0</v>
      </c>
      <c r="Q1211" s="212">
        <v>0.02</v>
      </c>
      <c r="R1211" s="212">
        <f>Q1211*H1211</f>
        <v>0.0154</v>
      </c>
      <c r="S1211" s="212">
        <v>0</v>
      </c>
      <c r="T1211" s="213">
        <f>S1211*H1211</f>
        <v>0</v>
      </c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0"/>
      <c r="AE1211" s="40"/>
      <c r="AR1211" s="214" t="s">
        <v>375</v>
      </c>
      <c r="AT1211" s="214" t="s">
        <v>243</v>
      </c>
      <c r="AU1211" s="214" t="s">
        <v>83</v>
      </c>
      <c r="AY1211" s="19" t="s">
        <v>148</v>
      </c>
      <c r="BE1211" s="215">
        <f>IF(N1211="základní",J1211,0)</f>
        <v>0</v>
      </c>
      <c r="BF1211" s="215">
        <f>IF(N1211="snížená",J1211,0)</f>
        <v>0</v>
      </c>
      <c r="BG1211" s="215">
        <f>IF(N1211="zákl. přenesená",J1211,0)</f>
        <v>0</v>
      </c>
      <c r="BH1211" s="215">
        <f>IF(N1211="sníž. přenesená",J1211,0)</f>
        <v>0</v>
      </c>
      <c r="BI1211" s="215">
        <f>IF(N1211="nulová",J1211,0)</f>
        <v>0</v>
      </c>
      <c r="BJ1211" s="19" t="s">
        <v>81</v>
      </c>
      <c r="BK1211" s="215">
        <f>ROUND(I1211*H1211,2)</f>
        <v>0</v>
      </c>
      <c r="BL1211" s="19" t="s">
        <v>260</v>
      </c>
      <c r="BM1211" s="214" t="s">
        <v>1582</v>
      </c>
    </row>
    <row r="1212" spans="1:47" s="2" customFormat="1" ht="12">
      <c r="A1212" s="40"/>
      <c r="B1212" s="41"/>
      <c r="C1212" s="42"/>
      <c r="D1212" s="216" t="s">
        <v>156</v>
      </c>
      <c r="E1212" s="42"/>
      <c r="F1212" s="217" t="s">
        <v>1581</v>
      </c>
      <c r="G1212" s="42"/>
      <c r="H1212" s="42"/>
      <c r="I1212" s="218"/>
      <c r="J1212" s="42"/>
      <c r="K1212" s="42"/>
      <c r="L1212" s="46"/>
      <c r="M1212" s="219"/>
      <c r="N1212" s="220"/>
      <c r="O1212" s="86"/>
      <c r="P1212" s="86"/>
      <c r="Q1212" s="86"/>
      <c r="R1212" s="86"/>
      <c r="S1212" s="86"/>
      <c r="T1212" s="87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T1212" s="19" t="s">
        <v>156</v>
      </c>
      <c r="AU1212" s="19" t="s">
        <v>83</v>
      </c>
    </row>
    <row r="1213" spans="1:51" s="14" customFormat="1" ht="12">
      <c r="A1213" s="14"/>
      <c r="B1213" s="231"/>
      <c r="C1213" s="232"/>
      <c r="D1213" s="216" t="s">
        <v>163</v>
      </c>
      <c r="E1213" s="233" t="s">
        <v>19</v>
      </c>
      <c r="F1213" s="234" t="s">
        <v>1583</v>
      </c>
      <c r="G1213" s="232"/>
      <c r="H1213" s="235">
        <v>0.77</v>
      </c>
      <c r="I1213" s="236"/>
      <c r="J1213" s="232"/>
      <c r="K1213" s="232"/>
      <c r="L1213" s="237"/>
      <c r="M1213" s="238"/>
      <c r="N1213" s="239"/>
      <c r="O1213" s="239"/>
      <c r="P1213" s="239"/>
      <c r="Q1213" s="239"/>
      <c r="R1213" s="239"/>
      <c r="S1213" s="239"/>
      <c r="T1213" s="240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41" t="s">
        <v>163</v>
      </c>
      <c r="AU1213" s="241" t="s">
        <v>83</v>
      </c>
      <c r="AV1213" s="14" t="s">
        <v>83</v>
      </c>
      <c r="AW1213" s="14" t="s">
        <v>34</v>
      </c>
      <c r="AX1213" s="14" t="s">
        <v>81</v>
      </c>
      <c r="AY1213" s="241" t="s">
        <v>148</v>
      </c>
    </row>
    <row r="1214" spans="1:65" s="2" customFormat="1" ht="16.5" customHeight="1">
      <c r="A1214" s="40"/>
      <c r="B1214" s="41"/>
      <c r="C1214" s="203" t="s">
        <v>1584</v>
      </c>
      <c r="D1214" s="203" t="s">
        <v>150</v>
      </c>
      <c r="E1214" s="204" t="s">
        <v>1585</v>
      </c>
      <c r="F1214" s="205" t="s">
        <v>1586</v>
      </c>
      <c r="G1214" s="206" t="s">
        <v>232</v>
      </c>
      <c r="H1214" s="207">
        <v>0.031</v>
      </c>
      <c r="I1214" s="208"/>
      <c r="J1214" s="209">
        <f>ROUND(I1214*H1214,2)</f>
        <v>0</v>
      </c>
      <c r="K1214" s="205" t="s">
        <v>160</v>
      </c>
      <c r="L1214" s="46"/>
      <c r="M1214" s="210" t="s">
        <v>19</v>
      </c>
      <c r="N1214" s="211" t="s">
        <v>44</v>
      </c>
      <c r="O1214" s="86"/>
      <c r="P1214" s="212">
        <f>O1214*H1214</f>
        <v>0</v>
      </c>
      <c r="Q1214" s="212">
        <v>0</v>
      </c>
      <c r="R1214" s="212">
        <f>Q1214*H1214</f>
        <v>0</v>
      </c>
      <c r="S1214" s="212">
        <v>0</v>
      </c>
      <c r="T1214" s="213">
        <f>S1214*H1214</f>
        <v>0</v>
      </c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R1214" s="214" t="s">
        <v>260</v>
      </c>
      <c r="AT1214" s="214" t="s">
        <v>150</v>
      </c>
      <c r="AU1214" s="214" t="s">
        <v>83</v>
      </c>
      <c r="AY1214" s="19" t="s">
        <v>148</v>
      </c>
      <c r="BE1214" s="215">
        <f>IF(N1214="základní",J1214,0)</f>
        <v>0</v>
      </c>
      <c r="BF1214" s="215">
        <f>IF(N1214="snížená",J1214,0)</f>
        <v>0</v>
      </c>
      <c r="BG1214" s="215">
        <f>IF(N1214="zákl. přenesená",J1214,0)</f>
        <v>0</v>
      </c>
      <c r="BH1214" s="215">
        <f>IF(N1214="sníž. přenesená",J1214,0)</f>
        <v>0</v>
      </c>
      <c r="BI1214" s="215">
        <f>IF(N1214="nulová",J1214,0)</f>
        <v>0</v>
      </c>
      <c r="BJ1214" s="19" t="s">
        <v>81</v>
      </c>
      <c r="BK1214" s="215">
        <f>ROUND(I1214*H1214,2)</f>
        <v>0</v>
      </c>
      <c r="BL1214" s="19" t="s">
        <v>260</v>
      </c>
      <c r="BM1214" s="214" t="s">
        <v>1587</v>
      </c>
    </row>
    <row r="1215" spans="1:47" s="2" customFormat="1" ht="12">
      <c r="A1215" s="40"/>
      <c r="B1215" s="41"/>
      <c r="C1215" s="42"/>
      <c r="D1215" s="216" t="s">
        <v>156</v>
      </c>
      <c r="E1215" s="42"/>
      <c r="F1215" s="217" t="s">
        <v>1588</v>
      </c>
      <c r="G1215" s="42"/>
      <c r="H1215" s="42"/>
      <c r="I1215" s="218"/>
      <c r="J1215" s="42"/>
      <c r="K1215" s="42"/>
      <c r="L1215" s="46"/>
      <c r="M1215" s="219"/>
      <c r="N1215" s="220"/>
      <c r="O1215" s="86"/>
      <c r="P1215" s="86"/>
      <c r="Q1215" s="86"/>
      <c r="R1215" s="86"/>
      <c r="S1215" s="86"/>
      <c r="T1215" s="87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T1215" s="19" t="s">
        <v>156</v>
      </c>
      <c r="AU1215" s="19" t="s">
        <v>83</v>
      </c>
    </row>
    <row r="1216" spans="1:63" s="12" customFormat="1" ht="22.8" customHeight="1">
      <c r="A1216" s="12"/>
      <c r="B1216" s="187"/>
      <c r="C1216" s="188"/>
      <c r="D1216" s="189" t="s">
        <v>72</v>
      </c>
      <c r="E1216" s="201" t="s">
        <v>1589</v>
      </c>
      <c r="F1216" s="201" t="s">
        <v>1590</v>
      </c>
      <c r="G1216" s="188"/>
      <c r="H1216" s="188"/>
      <c r="I1216" s="191"/>
      <c r="J1216" s="202">
        <f>BK1216</f>
        <v>0</v>
      </c>
      <c r="K1216" s="188"/>
      <c r="L1216" s="193"/>
      <c r="M1216" s="194"/>
      <c r="N1216" s="195"/>
      <c r="O1216" s="195"/>
      <c r="P1216" s="196">
        <f>SUM(P1217:P1243)</f>
        <v>0</v>
      </c>
      <c r="Q1216" s="195"/>
      <c r="R1216" s="196">
        <f>SUM(R1217:R1243)</f>
        <v>0.0670302</v>
      </c>
      <c r="S1216" s="195"/>
      <c r="T1216" s="197">
        <f>SUM(T1217:T1243)</f>
        <v>0</v>
      </c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R1216" s="198" t="s">
        <v>83</v>
      </c>
      <c r="AT1216" s="199" t="s">
        <v>72</v>
      </c>
      <c r="AU1216" s="199" t="s">
        <v>81</v>
      </c>
      <c r="AY1216" s="198" t="s">
        <v>148</v>
      </c>
      <c r="BK1216" s="200">
        <f>SUM(BK1217:BK1243)</f>
        <v>0</v>
      </c>
    </row>
    <row r="1217" spans="1:65" s="2" customFormat="1" ht="16.5" customHeight="1">
      <c r="A1217" s="40"/>
      <c r="B1217" s="41"/>
      <c r="C1217" s="203" t="s">
        <v>1591</v>
      </c>
      <c r="D1217" s="203" t="s">
        <v>150</v>
      </c>
      <c r="E1217" s="204" t="s">
        <v>1592</v>
      </c>
      <c r="F1217" s="205" t="s">
        <v>1593</v>
      </c>
      <c r="G1217" s="206" t="s">
        <v>239</v>
      </c>
      <c r="H1217" s="207">
        <v>94.66</v>
      </c>
      <c r="I1217" s="208"/>
      <c r="J1217" s="209">
        <f>ROUND(I1217*H1217,2)</f>
        <v>0</v>
      </c>
      <c r="K1217" s="205" t="s">
        <v>160</v>
      </c>
      <c r="L1217" s="46"/>
      <c r="M1217" s="210" t="s">
        <v>19</v>
      </c>
      <c r="N1217" s="211" t="s">
        <v>44</v>
      </c>
      <c r="O1217" s="86"/>
      <c r="P1217" s="212">
        <f>O1217*H1217</f>
        <v>0</v>
      </c>
      <c r="Q1217" s="212">
        <v>6E-05</v>
      </c>
      <c r="R1217" s="212">
        <f>Q1217*H1217</f>
        <v>0.0056796</v>
      </c>
      <c r="S1217" s="212">
        <v>0</v>
      </c>
      <c r="T1217" s="213">
        <f>S1217*H1217</f>
        <v>0</v>
      </c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R1217" s="214" t="s">
        <v>260</v>
      </c>
      <c r="AT1217" s="214" t="s">
        <v>150</v>
      </c>
      <c r="AU1217" s="214" t="s">
        <v>83</v>
      </c>
      <c r="AY1217" s="19" t="s">
        <v>148</v>
      </c>
      <c r="BE1217" s="215">
        <f>IF(N1217="základní",J1217,0)</f>
        <v>0</v>
      </c>
      <c r="BF1217" s="215">
        <f>IF(N1217="snížená",J1217,0)</f>
        <v>0</v>
      </c>
      <c r="BG1217" s="215">
        <f>IF(N1217="zákl. přenesená",J1217,0)</f>
        <v>0</v>
      </c>
      <c r="BH1217" s="215">
        <f>IF(N1217="sníž. přenesená",J1217,0)</f>
        <v>0</v>
      </c>
      <c r="BI1217" s="215">
        <f>IF(N1217="nulová",J1217,0)</f>
        <v>0</v>
      </c>
      <c r="BJ1217" s="19" t="s">
        <v>81</v>
      </c>
      <c r="BK1217" s="215">
        <f>ROUND(I1217*H1217,2)</f>
        <v>0</v>
      </c>
      <c r="BL1217" s="19" t="s">
        <v>260</v>
      </c>
      <c r="BM1217" s="214" t="s">
        <v>1594</v>
      </c>
    </row>
    <row r="1218" spans="1:47" s="2" customFormat="1" ht="12">
      <c r="A1218" s="40"/>
      <c r="B1218" s="41"/>
      <c r="C1218" s="42"/>
      <c r="D1218" s="216" t="s">
        <v>156</v>
      </c>
      <c r="E1218" s="42"/>
      <c r="F1218" s="217" t="s">
        <v>1595</v>
      </c>
      <c r="G1218" s="42"/>
      <c r="H1218" s="42"/>
      <c r="I1218" s="218"/>
      <c r="J1218" s="42"/>
      <c r="K1218" s="42"/>
      <c r="L1218" s="46"/>
      <c r="M1218" s="219"/>
      <c r="N1218" s="220"/>
      <c r="O1218" s="86"/>
      <c r="P1218" s="86"/>
      <c r="Q1218" s="86"/>
      <c r="R1218" s="86"/>
      <c r="S1218" s="86"/>
      <c r="T1218" s="87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T1218" s="19" t="s">
        <v>156</v>
      </c>
      <c r="AU1218" s="19" t="s">
        <v>83</v>
      </c>
    </row>
    <row r="1219" spans="1:51" s="14" customFormat="1" ht="12">
      <c r="A1219" s="14"/>
      <c r="B1219" s="231"/>
      <c r="C1219" s="232"/>
      <c r="D1219" s="216" t="s">
        <v>163</v>
      </c>
      <c r="E1219" s="233" t="s">
        <v>19</v>
      </c>
      <c r="F1219" s="234" t="s">
        <v>1596</v>
      </c>
      <c r="G1219" s="232"/>
      <c r="H1219" s="235">
        <v>4</v>
      </c>
      <c r="I1219" s="236"/>
      <c r="J1219" s="232"/>
      <c r="K1219" s="232"/>
      <c r="L1219" s="237"/>
      <c r="M1219" s="238"/>
      <c r="N1219" s="239"/>
      <c r="O1219" s="239"/>
      <c r="P1219" s="239"/>
      <c r="Q1219" s="239"/>
      <c r="R1219" s="239"/>
      <c r="S1219" s="239"/>
      <c r="T1219" s="240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1" t="s">
        <v>163</v>
      </c>
      <c r="AU1219" s="241" t="s">
        <v>83</v>
      </c>
      <c r="AV1219" s="14" t="s">
        <v>83</v>
      </c>
      <c r="AW1219" s="14" t="s">
        <v>34</v>
      </c>
      <c r="AX1219" s="14" t="s">
        <v>73</v>
      </c>
      <c r="AY1219" s="241" t="s">
        <v>148</v>
      </c>
    </row>
    <row r="1220" spans="1:51" s="14" customFormat="1" ht="12">
      <c r="A1220" s="14"/>
      <c r="B1220" s="231"/>
      <c r="C1220" s="232"/>
      <c r="D1220" s="216" t="s">
        <v>163</v>
      </c>
      <c r="E1220" s="233" t="s">
        <v>19</v>
      </c>
      <c r="F1220" s="234" t="s">
        <v>1597</v>
      </c>
      <c r="G1220" s="232"/>
      <c r="H1220" s="235">
        <v>8</v>
      </c>
      <c r="I1220" s="236"/>
      <c r="J1220" s="232"/>
      <c r="K1220" s="232"/>
      <c r="L1220" s="237"/>
      <c r="M1220" s="238"/>
      <c r="N1220" s="239"/>
      <c r="O1220" s="239"/>
      <c r="P1220" s="239"/>
      <c r="Q1220" s="239"/>
      <c r="R1220" s="239"/>
      <c r="S1220" s="239"/>
      <c r="T1220" s="240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41" t="s">
        <v>163</v>
      </c>
      <c r="AU1220" s="241" t="s">
        <v>83</v>
      </c>
      <c r="AV1220" s="14" t="s">
        <v>83</v>
      </c>
      <c r="AW1220" s="14" t="s">
        <v>34</v>
      </c>
      <c r="AX1220" s="14" t="s">
        <v>73</v>
      </c>
      <c r="AY1220" s="241" t="s">
        <v>148</v>
      </c>
    </row>
    <row r="1221" spans="1:51" s="14" customFormat="1" ht="12">
      <c r="A1221" s="14"/>
      <c r="B1221" s="231"/>
      <c r="C1221" s="232"/>
      <c r="D1221" s="216" t="s">
        <v>163</v>
      </c>
      <c r="E1221" s="233" t="s">
        <v>19</v>
      </c>
      <c r="F1221" s="234" t="s">
        <v>1598</v>
      </c>
      <c r="G1221" s="232"/>
      <c r="H1221" s="235">
        <v>2.16</v>
      </c>
      <c r="I1221" s="236"/>
      <c r="J1221" s="232"/>
      <c r="K1221" s="232"/>
      <c r="L1221" s="237"/>
      <c r="M1221" s="238"/>
      <c r="N1221" s="239"/>
      <c r="O1221" s="239"/>
      <c r="P1221" s="239"/>
      <c r="Q1221" s="239"/>
      <c r="R1221" s="239"/>
      <c r="S1221" s="239"/>
      <c r="T1221" s="240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41" t="s">
        <v>163</v>
      </c>
      <c r="AU1221" s="241" t="s">
        <v>83</v>
      </c>
      <c r="AV1221" s="14" t="s">
        <v>83</v>
      </c>
      <c r="AW1221" s="14" t="s">
        <v>34</v>
      </c>
      <c r="AX1221" s="14" t="s">
        <v>73</v>
      </c>
      <c r="AY1221" s="241" t="s">
        <v>148</v>
      </c>
    </row>
    <row r="1222" spans="1:51" s="14" customFormat="1" ht="12">
      <c r="A1222" s="14"/>
      <c r="B1222" s="231"/>
      <c r="C1222" s="232"/>
      <c r="D1222" s="216" t="s">
        <v>163</v>
      </c>
      <c r="E1222" s="233" t="s">
        <v>19</v>
      </c>
      <c r="F1222" s="234" t="s">
        <v>1599</v>
      </c>
      <c r="G1222" s="232"/>
      <c r="H1222" s="235">
        <v>26</v>
      </c>
      <c r="I1222" s="236"/>
      <c r="J1222" s="232"/>
      <c r="K1222" s="232"/>
      <c r="L1222" s="237"/>
      <c r="M1222" s="238"/>
      <c r="N1222" s="239"/>
      <c r="O1222" s="239"/>
      <c r="P1222" s="239"/>
      <c r="Q1222" s="239"/>
      <c r="R1222" s="239"/>
      <c r="S1222" s="239"/>
      <c r="T1222" s="240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1" t="s">
        <v>163</v>
      </c>
      <c r="AU1222" s="241" t="s">
        <v>83</v>
      </c>
      <c r="AV1222" s="14" t="s">
        <v>83</v>
      </c>
      <c r="AW1222" s="14" t="s">
        <v>34</v>
      </c>
      <c r="AX1222" s="14" t="s">
        <v>73</v>
      </c>
      <c r="AY1222" s="241" t="s">
        <v>148</v>
      </c>
    </row>
    <row r="1223" spans="1:51" s="14" customFormat="1" ht="12">
      <c r="A1223" s="14"/>
      <c r="B1223" s="231"/>
      <c r="C1223" s="232"/>
      <c r="D1223" s="216" t="s">
        <v>163</v>
      </c>
      <c r="E1223" s="233" t="s">
        <v>19</v>
      </c>
      <c r="F1223" s="234" t="s">
        <v>1600</v>
      </c>
      <c r="G1223" s="232"/>
      <c r="H1223" s="235">
        <v>12</v>
      </c>
      <c r="I1223" s="236"/>
      <c r="J1223" s="232"/>
      <c r="K1223" s="232"/>
      <c r="L1223" s="237"/>
      <c r="M1223" s="238"/>
      <c r="N1223" s="239"/>
      <c r="O1223" s="239"/>
      <c r="P1223" s="239"/>
      <c r="Q1223" s="239"/>
      <c r="R1223" s="239"/>
      <c r="S1223" s="239"/>
      <c r="T1223" s="240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41" t="s">
        <v>163</v>
      </c>
      <c r="AU1223" s="241" t="s">
        <v>83</v>
      </c>
      <c r="AV1223" s="14" t="s">
        <v>83</v>
      </c>
      <c r="AW1223" s="14" t="s">
        <v>34</v>
      </c>
      <c r="AX1223" s="14" t="s">
        <v>73</v>
      </c>
      <c r="AY1223" s="241" t="s">
        <v>148</v>
      </c>
    </row>
    <row r="1224" spans="1:51" s="14" customFormat="1" ht="12">
      <c r="A1224" s="14"/>
      <c r="B1224" s="231"/>
      <c r="C1224" s="232"/>
      <c r="D1224" s="216" t="s">
        <v>163</v>
      </c>
      <c r="E1224" s="233" t="s">
        <v>19</v>
      </c>
      <c r="F1224" s="234" t="s">
        <v>1601</v>
      </c>
      <c r="G1224" s="232"/>
      <c r="H1224" s="235">
        <v>7.5</v>
      </c>
      <c r="I1224" s="236"/>
      <c r="J1224" s="232"/>
      <c r="K1224" s="232"/>
      <c r="L1224" s="237"/>
      <c r="M1224" s="238"/>
      <c r="N1224" s="239"/>
      <c r="O1224" s="239"/>
      <c r="P1224" s="239"/>
      <c r="Q1224" s="239"/>
      <c r="R1224" s="239"/>
      <c r="S1224" s="239"/>
      <c r="T1224" s="240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41" t="s">
        <v>163</v>
      </c>
      <c r="AU1224" s="241" t="s">
        <v>83</v>
      </c>
      <c r="AV1224" s="14" t="s">
        <v>83</v>
      </c>
      <c r="AW1224" s="14" t="s">
        <v>34</v>
      </c>
      <c r="AX1224" s="14" t="s">
        <v>73</v>
      </c>
      <c r="AY1224" s="241" t="s">
        <v>148</v>
      </c>
    </row>
    <row r="1225" spans="1:51" s="14" customFormat="1" ht="12">
      <c r="A1225" s="14"/>
      <c r="B1225" s="231"/>
      <c r="C1225" s="232"/>
      <c r="D1225" s="216" t="s">
        <v>163</v>
      </c>
      <c r="E1225" s="233" t="s">
        <v>19</v>
      </c>
      <c r="F1225" s="234" t="s">
        <v>1602</v>
      </c>
      <c r="G1225" s="232"/>
      <c r="H1225" s="235">
        <v>35</v>
      </c>
      <c r="I1225" s="236"/>
      <c r="J1225" s="232"/>
      <c r="K1225" s="232"/>
      <c r="L1225" s="237"/>
      <c r="M1225" s="238"/>
      <c r="N1225" s="239"/>
      <c r="O1225" s="239"/>
      <c r="P1225" s="239"/>
      <c r="Q1225" s="239"/>
      <c r="R1225" s="239"/>
      <c r="S1225" s="239"/>
      <c r="T1225" s="240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41" t="s">
        <v>163</v>
      </c>
      <c r="AU1225" s="241" t="s">
        <v>83</v>
      </c>
      <c r="AV1225" s="14" t="s">
        <v>83</v>
      </c>
      <c r="AW1225" s="14" t="s">
        <v>34</v>
      </c>
      <c r="AX1225" s="14" t="s">
        <v>73</v>
      </c>
      <c r="AY1225" s="241" t="s">
        <v>148</v>
      </c>
    </row>
    <row r="1226" spans="1:51" s="16" customFormat="1" ht="12">
      <c r="A1226" s="16"/>
      <c r="B1226" s="253"/>
      <c r="C1226" s="254"/>
      <c r="D1226" s="216" t="s">
        <v>163</v>
      </c>
      <c r="E1226" s="255" t="s">
        <v>19</v>
      </c>
      <c r="F1226" s="256" t="s">
        <v>174</v>
      </c>
      <c r="G1226" s="254"/>
      <c r="H1226" s="257">
        <v>94.66</v>
      </c>
      <c r="I1226" s="258"/>
      <c r="J1226" s="254"/>
      <c r="K1226" s="254"/>
      <c r="L1226" s="259"/>
      <c r="M1226" s="260"/>
      <c r="N1226" s="261"/>
      <c r="O1226" s="261"/>
      <c r="P1226" s="261"/>
      <c r="Q1226" s="261"/>
      <c r="R1226" s="261"/>
      <c r="S1226" s="261"/>
      <c r="T1226" s="262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T1226" s="263" t="s">
        <v>163</v>
      </c>
      <c r="AU1226" s="263" t="s">
        <v>83</v>
      </c>
      <c r="AV1226" s="16" t="s">
        <v>154</v>
      </c>
      <c r="AW1226" s="16" t="s">
        <v>34</v>
      </c>
      <c r="AX1226" s="16" t="s">
        <v>81</v>
      </c>
      <c r="AY1226" s="263" t="s">
        <v>148</v>
      </c>
    </row>
    <row r="1227" spans="1:65" s="2" customFormat="1" ht="16.5" customHeight="1">
      <c r="A1227" s="40"/>
      <c r="B1227" s="41"/>
      <c r="C1227" s="203" t="s">
        <v>1603</v>
      </c>
      <c r="D1227" s="203" t="s">
        <v>150</v>
      </c>
      <c r="E1227" s="204" t="s">
        <v>1604</v>
      </c>
      <c r="F1227" s="205" t="s">
        <v>1605</v>
      </c>
      <c r="G1227" s="206" t="s">
        <v>239</v>
      </c>
      <c r="H1227" s="207">
        <v>94.66</v>
      </c>
      <c r="I1227" s="208"/>
      <c r="J1227" s="209">
        <f>ROUND(I1227*H1227,2)</f>
        <v>0</v>
      </c>
      <c r="K1227" s="205" t="s">
        <v>160</v>
      </c>
      <c r="L1227" s="46"/>
      <c r="M1227" s="210" t="s">
        <v>19</v>
      </c>
      <c r="N1227" s="211" t="s">
        <v>44</v>
      </c>
      <c r="O1227" s="86"/>
      <c r="P1227" s="212">
        <f>O1227*H1227</f>
        <v>0</v>
      </c>
      <c r="Q1227" s="212">
        <v>0.00017</v>
      </c>
      <c r="R1227" s="212">
        <f>Q1227*H1227</f>
        <v>0.0160922</v>
      </c>
      <c r="S1227" s="212">
        <v>0</v>
      </c>
      <c r="T1227" s="213">
        <f>S1227*H1227</f>
        <v>0</v>
      </c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R1227" s="214" t="s">
        <v>260</v>
      </c>
      <c r="AT1227" s="214" t="s">
        <v>150</v>
      </c>
      <c r="AU1227" s="214" t="s">
        <v>83</v>
      </c>
      <c r="AY1227" s="19" t="s">
        <v>148</v>
      </c>
      <c r="BE1227" s="215">
        <f>IF(N1227="základní",J1227,0)</f>
        <v>0</v>
      </c>
      <c r="BF1227" s="215">
        <f>IF(N1227="snížená",J1227,0)</f>
        <v>0</v>
      </c>
      <c r="BG1227" s="215">
        <f>IF(N1227="zákl. přenesená",J1227,0)</f>
        <v>0</v>
      </c>
      <c r="BH1227" s="215">
        <f>IF(N1227="sníž. přenesená",J1227,0)</f>
        <v>0</v>
      </c>
      <c r="BI1227" s="215">
        <f>IF(N1227="nulová",J1227,0)</f>
        <v>0</v>
      </c>
      <c r="BJ1227" s="19" t="s">
        <v>81</v>
      </c>
      <c r="BK1227" s="215">
        <f>ROUND(I1227*H1227,2)</f>
        <v>0</v>
      </c>
      <c r="BL1227" s="19" t="s">
        <v>260</v>
      </c>
      <c r="BM1227" s="214" t="s">
        <v>1606</v>
      </c>
    </row>
    <row r="1228" spans="1:47" s="2" customFormat="1" ht="12">
      <c r="A1228" s="40"/>
      <c r="B1228" s="41"/>
      <c r="C1228" s="42"/>
      <c r="D1228" s="216" t="s">
        <v>156</v>
      </c>
      <c r="E1228" s="42"/>
      <c r="F1228" s="217" t="s">
        <v>1607</v>
      </c>
      <c r="G1228" s="42"/>
      <c r="H1228" s="42"/>
      <c r="I1228" s="218"/>
      <c r="J1228" s="42"/>
      <c r="K1228" s="42"/>
      <c r="L1228" s="46"/>
      <c r="M1228" s="219"/>
      <c r="N1228" s="220"/>
      <c r="O1228" s="86"/>
      <c r="P1228" s="86"/>
      <c r="Q1228" s="86"/>
      <c r="R1228" s="86"/>
      <c r="S1228" s="86"/>
      <c r="T1228" s="87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T1228" s="19" t="s">
        <v>156</v>
      </c>
      <c r="AU1228" s="19" t="s">
        <v>83</v>
      </c>
    </row>
    <row r="1229" spans="1:65" s="2" customFormat="1" ht="16.5" customHeight="1">
      <c r="A1229" s="40"/>
      <c r="B1229" s="41"/>
      <c r="C1229" s="203" t="s">
        <v>1608</v>
      </c>
      <c r="D1229" s="203" t="s">
        <v>150</v>
      </c>
      <c r="E1229" s="204" t="s">
        <v>1609</v>
      </c>
      <c r="F1229" s="205" t="s">
        <v>1610</v>
      </c>
      <c r="G1229" s="206" t="s">
        <v>239</v>
      </c>
      <c r="H1229" s="207">
        <v>94.66</v>
      </c>
      <c r="I1229" s="208"/>
      <c r="J1229" s="209">
        <f>ROUND(I1229*H1229,2)</f>
        <v>0</v>
      </c>
      <c r="K1229" s="205" t="s">
        <v>160</v>
      </c>
      <c r="L1229" s="46"/>
      <c r="M1229" s="210" t="s">
        <v>19</v>
      </c>
      <c r="N1229" s="211" t="s">
        <v>44</v>
      </c>
      <c r="O1229" s="86"/>
      <c r="P1229" s="212">
        <f>O1229*H1229</f>
        <v>0</v>
      </c>
      <c r="Q1229" s="212">
        <v>0.00012</v>
      </c>
      <c r="R1229" s="212">
        <f>Q1229*H1229</f>
        <v>0.0113592</v>
      </c>
      <c r="S1229" s="212">
        <v>0</v>
      </c>
      <c r="T1229" s="213">
        <f>S1229*H1229</f>
        <v>0</v>
      </c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R1229" s="214" t="s">
        <v>260</v>
      </c>
      <c r="AT1229" s="214" t="s">
        <v>150</v>
      </c>
      <c r="AU1229" s="214" t="s">
        <v>83</v>
      </c>
      <c r="AY1229" s="19" t="s">
        <v>148</v>
      </c>
      <c r="BE1229" s="215">
        <f>IF(N1229="základní",J1229,0)</f>
        <v>0</v>
      </c>
      <c r="BF1229" s="215">
        <f>IF(N1229="snížená",J1229,0)</f>
        <v>0</v>
      </c>
      <c r="BG1229" s="215">
        <f>IF(N1229="zákl. přenesená",J1229,0)</f>
        <v>0</v>
      </c>
      <c r="BH1229" s="215">
        <f>IF(N1229="sníž. přenesená",J1229,0)</f>
        <v>0</v>
      </c>
      <c r="BI1229" s="215">
        <f>IF(N1229="nulová",J1229,0)</f>
        <v>0</v>
      </c>
      <c r="BJ1229" s="19" t="s">
        <v>81</v>
      </c>
      <c r="BK1229" s="215">
        <f>ROUND(I1229*H1229,2)</f>
        <v>0</v>
      </c>
      <c r="BL1229" s="19" t="s">
        <v>260</v>
      </c>
      <c r="BM1229" s="214" t="s">
        <v>1611</v>
      </c>
    </row>
    <row r="1230" spans="1:47" s="2" customFormat="1" ht="12">
      <c r="A1230" s="40"/>
      <c r="B1230" s="41"/>
      <c r="C1230" s="42"/>
      <c r="D1230" s="216" t="s">
        <v>156</v>
      </c>
      <c r="E1230" s="42"/>
      <c r="F1230" s="217" t="s">
        <v>1612</v>
      </c>
      <c r="G1230" s="42"/>
      <c r="H1230" s="42"/>
      <c r="I1230" s="218"/>
      <c r="J1230" s="42"/>
      <c r="K1230" s="42"/>
      <c r="L1230" s="46"/>
      <c r="M1230" s="219"/>
      <c r="N1230" s="220"/>
      <c r="O1230" s="86"/>
      <c r="P1230" s="86"/>
      <c r="Q1230" s="86"/>
      <c r="R1230" s="86"/>
      <c r="S1230" s="86"/>
      <c r="T1230" s="87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T1230" s="19" t="s">
        <v>156</v>
      </c>
      <c r="AU1230" s="19" t="s">
        <v>83</v>
      </c>
    </row>
    <row r="1231" spans="1:65" s="2" customFormat="1" ht="16.5" customHeight="1">
      <c r="A1231" s="40"/>
      <c r="B1231" s="41"/>
      <c r="C1231" s="203" t="s">
        <v>1613</v>
      </c>
      <c r="D1231" s="203" t="s">
        <v>150</v>
      </c>
      <c r="E1231" s="204" t="s">
        <v>1614</v>
      </c>
      <c r="F1231" s="205" t="s">
        <v>1615</v>
      </c>
      <c r="G1231" s="206" t="s">
        <v>239</v>
      </c>
      <c r="H1231" s="207">
        <v>94.66</v>
      </c>
      <c r="I1231" s="208"/>
      <c r="J1231" s="209">
        <f>ROUND(I1231*H1231,2)</f>
        <v>0</v>
      </c>
      <c r="K1231" s="205" t="s">
        <v>160</v>
      </c>
      <c r="L1231" s="46"/>
      <c r="M1231" s="210" t="s">
        <v>19</v>
      </c>
      <c r="N1231" s="211" t="s">
        <v>44</v>
      </c>
      <c r="O1231" s="86"/>
      <c r="P1231" s="212">
        <f>O1231*H1231</f>
        <v>0</v>
      </c>
      <c r="Q1231" s="212">
        <v>0.00012</v>
      </c>
      <c r="R1231" s="212">
        <f>Q1231*H1231</f>
        <v>0.0113592</v>
      </c>
      <c r="S1231" s="212">
        <v>0</v>
      </c>
      <c r="T1231" s="213">
        <f>S1231*H1231</f>
        <v>0</v>
      </c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R1231" s="214" t="s">
        <v>260</v>
      </c>
      <c r="AT1231" s="214" t="s">
        <v>150</v>
      </c>
      <c r="AU1231" s="214" t="s">
        <v>83</v>
      </c>
      <c r="AY1231" s="19" t="s">
        <v>148</v>
      </c>
      <c r="BE1231" s="215">
        <f>IF(N1231="základní",J1231,0)</f>
        <v>0</v>
      </c>
      <c r="BF1231" s="215">
        <f>IF(N1231="snížená",J1231,0)</f>
        <v>0</v>
      </c>
      <c r="BG1231" s="215">
        <f>IF(N1231="zákl. přenesená",J1231,0)</f>
        <v>0</v>
      </c>
      <c r="BH1231" s="215">
        <f>IF(N1231="sníž. přenesená",J1231,0)</f>
        <v>0</v>
      </c>
      <c r="BI1231" s="215">
        <f>IF(N1231="nulová",J1231,0)</f>
        <v>0</v>
      </c>
      <c r="BJ1231" s="19" t="s">
        <v>81</v>
      </c>
      <c r="BK1231" s="215">
        <f>ROUND(I1231*H1231,2)</f>
        <v>0</v>
      </c>
      <c r="BL1231" s="19" t="s">
        <v>260</v>
      </c>
      <c r="BM1231" s="214" t="s">
        <v>1616</v>
      </c>
    </row>
    <row r="1232" spans="1:47" s="2" customFormat="1" ht="12">
      <c r="A1232" s="40"/>
      <c r="B1232" s="41"/>
      <c r="C1232" s="42"/>
      <c r="D1232" s="216" t="s">
        <v>156</v>
      </c>
      <c r="E1232" s="42"/>
      <c r="F1232" s="217" t="s">
        <v>1617</v>
      </c>
      <c r="G1232" s="42"/>
      <c r="H1232" s="42"/>
      <c r="I1232" s="218"/>
      <c r="J1232" s="42"/>
      <c r="K1232" s="42"/>
      <c r="L1232" s="46"/>
      <c r="M1232" s="219"/>
      <c r="N1232" s="220"/>
      <c r="O1232" s="86"/>
      <c r="P1232" s="86"/>
      <c r="Q1232" s="86"/>
      <c r="R1232" s="86"/>
      <c r="S1232" s="86"/>
      <c r="T1232" s="87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T1232" s="19" t="s">
        <v>156</v>
      </c>
      <c r="AU1232" s="19" t="s">
        <v>83</v>
      </c>
    </row>
    <row r="1233" spans="1:65" s="2" customFormat="1" ht="16.5" customHeight="1">
      <c r="A1233" s="40"/>
      <c r="B1233" s="41"/>
      <c r="C1233" s="203" t="s">
        <v>1618</v>
      </c>
      <c r="D1233" s="203" t="s">
        <v>150</v>
      </c>
      <c r="E1233" s="204" t="s">
        <v>1619</v>
      </c>
      <c r="F1233" s="205" t="s">
        <v>1620</v>
      </c>
      <c r="G1233" s="206" t="s">
        <v>239</v>
      </c>
      <c r="H1233" s="207">
        <v>49</v>
      </c>
      <c r="I1233" s="208"/>
      <c r="J1233" s="209">
        <f>ROUND(I1233*H1233,2)</f>
        <v>0</v>
      </c>
      <c r="K1233" s="205" t="s">
        <v>160</v>
      </c>
      <c r="L1233" s="46"/>
      <c r="M1233" s="210" t="s">
        <v>19</v>
      </c>
      <c r="N1233" s="211" t="s">
        <v>44</v>
      </c>
      <c r="O1233" s="86"/>
      <c r="P1233" s="212">
        <f>O1233*H1233</f>
        <v>0</v>
      </c>
      <c r="Q1233" s="212">
        <v>6E-05</v>
      </c>
      <c r="R1233" s="212">
        <f>Q1233*H1233</f>
        <v>0.00294</v>
      </c>
      <c r="S1233" s="212">
        <v>0</v>
      </c>
      <c r="T1233" s="213">
        <f>S1233*H1233</f>
        <v>0</v>
      </c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0"/>
      <c r="AE1233" s="40"/>
      <c r="AR1233" s="214" t="s">
        <v>260</v>
      </c>
      <c r="AT1233" s="214" t="s">
        <v>150</v>
      </c>
      <c r="AU1233" s="214" t="s">
        <v>83</v>
      </c>
      <c r="AY1233" s="19" t="s">
        <v>148</v>
      </c>
      <c r="BE1233" s="215">
        <f>IF(N1233="základní",J1233,0)</f>
        <v>0</v>
      </c>
      <c r="BF1233" s="215">
        <f>IF(N1233="snížená",J1233,0)</f>
        <v>0</v>
      </c>
      <c r="BG1233" s="215">
        <f>IF(N1233="zákl. přenesená",J1233,0)</f>
        <v>0</v>
      </c>
      <c r="BH1233" s="215">
        <f>IF(N1233="sníž. přenesená",J1233,0)</f>
        <v>0</v>
      </c>
      <c r="BI1233" s="215">
        <f>IF(N1233="nulová",J1233,0)</f>
        <v>0</v>
      </c>
      <c r="BJ1233" s="19" t="s">
        <v>81</v>
      </c>
      <c r="BK1233" s="215">
        <f>ROUND(I1233*H1233,2)</f>
        <v>0</v>
      </c>
      <c r="BL1233" s="19" t="s">
        <v>260</v>
      </c>
      <c r="BM1233" s="214" t="s">
        <v>1621</v>
      </c>
    </row>
    <row r="1234" spans="1:47" s="2" customFormat="1" ht="12">
      <c r="A1234" s="40"/>
      <c r="B1234" s="41"/>
      <c r="C1234" s="42"/>
      <c r="D1234" s="216" t="s">
        <v>156</v>
      </c>
      <c r="E1234" s="42"/>
      <c r="F1234" s="217" t="s">
        <v>1620</v>
      </c>
      <c r="G1234" s="42"/>
      <c r="H1234" s="42"/>
      <c r="I1234" s="218"/>
      <c r="J1234" s="42"/>
      <c r="K1234" s="42"/>
      <c r="L1234" s="46"/>
      <c r="M1234" s="219"/>
      <c r="N1234" s="220"/>
      <c r="O1234" s="86"/>
      <c r="P1234" s="86"/>
      <c r="Q1234" s="86"/>
      <c r="R1234" s="86"/>
      <c r="S1234" s="86"/>
      <c r="T1234" s="87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T1234" s="19" t="s">
        <v>156</v>
      </c>
      <c r="AU1234" s="19" t="s">
        <v>83</v>
      </c>
    </row>
    <row r="1235" spans="1:51" s="14" customFormat="1" ht="12">
      <c r="A1235" s="14"/>
      <c r="B1235" s="231"/>
      <c r="C1235" s="232"/>
      <c r="D1235" s="216" t="s">
        <v>163</v>
      </c>
      <c r="E1235" s="233" t="s">
        <v>19</v>
      </c>
      <c r="F1235" s="234" t="s">
        <v>1622</v>
      </c>
      <c r="G1235" s="232"/>
      <c r="H1235" s="235">
        <v>10</v>
      </c>
      <c r="I1235" s="236"/>
      <c r="J1235" s="232"/>
      <c r="K1235" s="232"/>
      <c r="L1235" s="237"/>
      <c r="M1235" s="238"/>
      <c r="N1235" s="239"/>
      <c r="O1235" s="239"/>
      <c r="P1235" s="239"/>
      <c r="Q1235" s="239"/>
      <c r="R1235" s="239"/>
      <c r="S1235" s="239"/>
      <c r="T1235" s="240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41" t="s">
        <v>163</v>
      </c>
      <c r="AU1235" s="241" t="s">
        <v>83</v>
      </c>
      <c r="AV1235" s="14" t="s">
        <v>83</v>
      </c>
      <c r="AW1235" s="14" t="s">
        <v>34</v>
      </c>
      <c r="AX1235" s="14" t="s">
        <v>73</v>
      </c>
      <c r="AY1235" s="241" t="s">
        <v>148</v>
      </c>
    </row>
    <row r="1236" spans="1:51" s="14" customFormat="1" ht="12">
      <c r="A1236" s="14"/>
      <c r="B1236" s="231"/>
      <c r="C1236" s="232"/>
      <c r="D1236" s="216" t="s">
        <v>163</v>
      </c>
      <c r="E1236" s="233" t="s">
        <v>19</v>
      </c>
      <c r="F1236" s="234" t="s">
        <v>1623</v>
      </c>
      <c r="G1236" s="232"/>
      <c r="H1236" s="235">
        <v>39</v>
      </c>
      <c r="I1236" s="236"/>
      <c r="J1236" s="232"/>
      <c r="K1236" s="232"/>
      <c r="L1236" s="237"/>
      <c r="M1236" s="238"/>
      <c r="N1236" s="239"/>
      <c r="O1236" s="239"/>
      <c r="P1236" s="239"/>
      <c r="Q1236" s="239"/>
      <c r="R1236" s="239"/>
      <c r="S1236" s="239"/>
      <c r="T1236" s="240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41" t="s">
        <v>163</v>
      </c>
      <c r="AU1236" s="241" t="s">
        <v>83</v>
      </c>
      <c r="AV1236" s="14" t="s">
        <v>83</v>
      </c>
      <c r="AW1236" s="14" t="s">
        <v>34</v>
      </c>
      <c r="AX1236" s="14" t="s">
        <v>73</v>
      </c>
      <c r="AY1236" s="241" t="s">
        <v>148</v>
      </c>
    </row>
    <row r="1237" spans="1:51" s="16" customFormat="1" ht="12">
      <c r="A1237" s="16"/>
      <c r="B1237" s="253"/>
      <c r="C1237" s="254"/>
      <c r="D1237" s="216" t="s">
        <v>163</v>
      </c>
      <c r="E1237" s="255" t="s">
        <v>19</v>
      </c>
      <c r="F1237" s="256" t="s">
        <v>174</v>
      </c>
      <c r="G1237" s="254"/>
      <c r="H1237" s="257">
        <v>49</v>
      </c>
      <c r="I1237" s="258"/>
      <c r="J1237" s="254"/>
      <c r="K1237" s="254"/>
      <c r="L1237" s="259"/>
      <c r="M1237" s="260"/>
      <c r="N1237" s="261"/>
      <c r="O1237" s="261"/>
      <c r="P1237" s="261"/>
      <c r="Q1237" s="261"/>
      <c r="R1237" s="261"/>
      <c r="S1237" s="261"/>
      <c r="T1237" s="262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T1237" s="263" t="s">
        <v>163</v>
      </c>
      <c r="AU1237" s="263" t="s">
        <v>83</v>
      </c>
      <c r="AV1237" s="16" t="s">
        <v>154</v>
      </c>
      <c r="AW1237" s="16" t="s">
        <v>34</v>
      </c>
      <c r="AX1237" s="16" t="s">
        <v>81</v>
      </c>
      <c r="AY1237" s="263" t="s">
        <v>148</v>
      </c>
    </row>
    <row r="1238" spans="1:65" s="2" customFormat="1" ht="16.5" customHeight="1">
      <c r="A1238" s="40"/>
      <c r="B1238" s="41"/>
      <c r="C1238" s="203" t="s">
        <v>1624</v>
      </c>
      <c r="D1238" s="203" t="s">
        <v>150</v>
      </c>
      <c r="E1238" s="204" t="s">
        <v>1625</v>
      </c>
      <c r="F1238" s="205" t="s">
        <v>1626</v>
      </c>
      <c r="G1238" s="206" t="s">
        <v>239</v>
      </c>
      <c r="H1238" s="207">
        <v>49</v>
      </c>
      <c r="I1238" s="208"/>
      <c r="J1238" s="209">
        <f>ROUND(I1238*H1238,2)</f>
        <v>0</v>
      </c>
      <c r="K1238" s="205" t="s">
        <v>160</v>
      </c>
      <c r="L1238" s="46"/>
      <c r="M1238" s="210" t="s">
        <v>19</v>
      </c>
      <c r="N1238" s="211" t="s">
        <v>44</v>
      </c>
      <c r="O1238" s="86"/>
      <c r="P1238" s="212">
        <f>O1238*H1238</f>
        <v>0</v>
      </c>
      <c r="Q1238" s="212">
        <v>0.00014</v>
      </c>
      <c r="R1238" s="212">
        <f>Q1238*H1238</f>
        <v>0.00686</v>
      </c>
      <c r="S1238" s="212">
        <v>0</v>
      </c>
      <c r="T1238" s="213">
        <f>S1238*H1238</f>
        <v>0</v>
      </c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R1238" s="214" t="s">
        <v>260</v>
      </c>
      <c r="AT1238" s="214" t="s">
        <v>150</v>
      </c>
      <c r="AU1238" s="214" t="s">
        <v>83</v>
      </c>
      <c r="AY1238" s="19" t="s">
        <v>148</v>
      </c>
      <c r="BE1238" s="215">
        <f>IF(N1238="základní",J1238,0)</f>
        <v>0</v>
      </c>
      <c r="BF1238" s="215">
        <f>IF(N1238="snížená",J1238,0)</f>
        <v>0</v>
      </c>
      <c r="BG1238" s="215">
        <f>IF(N1238="zákl. přenesená",J1238,0)</f>
        <v>0</v>
      </c>
      <c r="BH1238" s="215">
        <f>IF(N1238="sníž. přenesená",J1238,0)</f>
        <v>0</v>
      </c>
      <c r="BI1238" s="215">
        <f>IF(N1238="nulová",J1238,0)</f>
        <v>0</v>
      </c>
      <c r="BJ1238" s="19" t="s">
        <v>81</v>
      </c>
      <c r="BK1238" s="215">
        <f>ROUND(I1238*H1238,2)</f>
        <v>0</v>
      </c>
      <c r="BL1238" s="19" t="s">
        <v>260</v>
      </c>
      <c r="BM1238" s="214" t="s">
        <v>1627</v>
      </c>
    </row>
    <row r="1239" spans="1:47" s="2" customFormat="1" ht="12">
      <c r="A1239" s="40"/>
      <c r="B1239" s="41"/>
      <c r="C1239" s="42"/>
      <c r="D1239" s="216" t="s">
        <v>156</v>
      </c>
      <c r="E1239" s="42"/>
      <c r="F1239" s="217" t="s">
        <v>1628</v>
      </c>
      <c r="G1239" s="42"/>
      <c r="H1239" s="42"/>
      <c r="I1239" s="218"/>
      <c r="J1239" s="42"/>
      <c r="K1239" s="42"/>
      <c r="L1239" s="46"/>
      <c r="M1239" s="219"/>
      <c r="N1239" s="220"/>
      <c r="O1239" s="86"/>
      <c r="P1239" s="86"/>
      <c r="Q1239" s="86"/>
      <c r="R1239" s="86"/>
      <c r="S1239" s="86"/>
      <c r="T1239" s="87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T1239" s="19" t="s">
        <v>156</v>
      </c>
      <c r="AU1239" s="19" t="s">
        <v>83</v>
      </c>
    </row>
    <row r="1240" spans="1:65" s="2" customFormat="1" ht="16.5" customHeight="1">
      <c r="A1240" s="40"/>
      <c r="B1240" s="41"/>
      <c r="C1240" s="203" t="s">
        <v>1629</v>
      </c>
      <c r="D1240" s="203" t="s">
        <v>150</v>
      </c>
      <c r="E1240" s="204" t="s">
        <v>1630</v>
      </c>
      <c r="F1240" s="205" t="s">
        <v>1631</v>
      </c>
      <c r="G1240" s="206" t="s">
        <v>239</v>
      </c>
      <c r="H1240" s="207">
        <v>49</v>
      </c>
      <c r="I1240" s="208"/>
      <c r="J1240" s="209">
        <f>ROUND(I1240*H1240,2)</f>
        <v>0</v>
      </c>
      <c r="K1240" s="205" t="s">
        <v>160</v>
      </c>
      <c r="L1240" s="46"/>
      <c r="M1240" s="210" t="s">
        <v>19</v>
      </c>
      <c r="N1240" s="211" t="s">
        <v>44</v>
      </c>
      <c r="O1240" s="86"/>
      <c r="P1240" s="212">
        <f>O1240*H1240</f>
        <v>0</v>
      </c>
      <c r="Q1240" s="212">
        <v>0.00013</v>
      </c>
      <c r="R1240" s="212">
        <f>Q1240*H1240</f>
        <v>0.00637</v>
      </c>
      <c r="S1240" s="212">
        <v>0</v>
      </c>
      <c r="T1240" s="213">
        <f>S1240*H1240</f>
        <v>0</v>
      </c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R1240" s="214" t="s">
        <v>260</v>
      </c>
      <c r="AT1240" s="214" t="s">
        <v>150</v>
      </c>
      <c r="AU1240" s="214" t="s">
        <v>83</v>
      </c>
      <c r="AY1240" s="19" t="s">
        <v>148</v>
      </c>
      <c r="BE1240" s="215">
        <f>IF(N1240="základní",J1240,0)</f>
        <v>0</v>
      </c>
      <c r="BF1240" s="215">
        <f>IF(N1240="snížená",J1240,0)</f>
        <v>0</v>
      </c>
      <c r="BG1240" s="215">
        <f>IF(N1240="zákl. přenesená",J1240,0)</f>
        <v>0</v>
      </c>
      <c r="BH1240" s="215">
        <f>IF(N1240="sníž. přenesená",J1240,0)</f>
        <v>0</v>
      </c>
      <c r="BI1240" s="215">
        <f>IF(N1240="nulová",J1240,0)</f>
        <v>0</v>
      </c>
      <c r="BJ1240" s="19" t="s">
        <v>81</v>
      </c>
      <c r="BK1240" s="215">
        <f>ROUND(I1240*H1240,2)</f>
        <v>0</v>
      </c>
      <c r="BL1240" s="19" t="s">
        <v>260</v>
      </c>
      <c r="BM1240" s="214" t="s">
        <v>1632</v>
      </c>
    </row>
    <row r="1241" spans="1:47" s="2" customFormat="1" ht="12">
      <c r="A1241" s="40"/>
      <c r="B1241" s="41"/>
      <c r="C1241" s="42"/>
      <c r="D1241" s="216" t="s">
        <v>156</v>
      </c>
      <c r="E1241" s="42"/>
      <c r="F1241" s="217" t="s">
        <v>1633</v>
      </c>
      <c r="G1241" s="42"/>
      <c r="H1241" s="42"/>
      <c r="I1241" s="218"/>
      <c r="J1241" s="42"/>
      <c r="K1241" s="42"/>
      <c r="L1241" s="46"/>
      <c r="M1241" s="219"/>
      <c r="N1241" s="220"/>
      <c r="O1241" s="86"/>
      <c r="P1241" s="86"/>
      <c r="Q1241" s="86"/>
      <c r="R1241" s="86"/>
      <c r="S1241" s="86"/>
      <c r="T1241" s="87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T1241" s="19" t="s">
        <v>156</v>
      </c>
      <c r="AU1241" s="19" t="s">
        <v>83</v>
      </c>
    </row>
    <row r="1242" spans="1:65" s="2" customFormat="1" ht="16.5" customHeight="1">
      <c r="A1242" s="40"/>
      <c r="B1242" s="41"/>
      <c r="C1242" s="203" t="s">
        <v>1634</v>
      </c>
      <c r="D1242" s="203" t="s">
        <v>150</v>
      </c>
      <c r="E1242" s="204" t="s">
        <v>1635</v>
      </c>
      <c r="F1242" s="205" t="s">
        <v>1636</v>
      </c>
      <c r="G1242" s="206" t="s">
        <v>239</v>
      </c>
      <c r="H1242" s="207">
        <v>49</v>
      </c>
      <c r="I1242" s="208"/>
      <c r="J1242" s="209">
        <f>ROUND(I1242*H1242,2)</f>
        <v>0</v>
      </c>
      <c r="K1242" s="205" t="s">
        <v>160</v>
      </c>
      <c r="L1242" s="46"/>
      <c r="M1242" s="210" t="s">
        <v>19</v>
      </c>
      <c r="N1242" s="211" t="s">
        <v>44</v>
      </c>
      <c r="O1242" s="86"/>
      <c r="P1242" s="212">
        <f>O1242*H1242</f>
        <v>0</v>
      </c>
      <c r="Q1242" s="212">
        <v>0.00013</v>
      </c>
      <c r="R1242" s="212">
        <f>Q1242*H1242</f>
        <v>0.00637</v>
      </c>
      <c r="S1242" s="212">
        <v>0</v>
      </c>
      <c r="T1242" s="213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14" t="s">
        <v>260</v>
      </c>
      <c r="AT1242" s="214" t="s">
        <v>150</v>
      </c>
      <c r="AU1242" s="214" t="s">
        <v>83</v>
      </c>
      <c r="AY1242" s="19" t="s">
        <v>148</v>
      </c>
      <c r="BE1242" s="215">
        <f>IF(N1242="základní",J1242,0)</f>
        <v>0</v>
      </c>
      <c r="BF1242" s="215">
        <f>IF(N1242="snížená",J1242,0)</f>
        <v>0</v>
      </c>
      <c r="BG1242" s="215">
        <f>IF(N1242="zákl. přenesená",J1242,0)</f>
        <v>0</v>
      </c>
      <c r="BH1242" s="215">
        <f>IF(N1242="sníž. přenesená",J1242,0)</f>
        <v>0</v>
      </c>
      <c r="BI1242" s="215">
        <f>IF(N1242="nulová",J1242,0)</f>
        <v>0</v>
      </c>
      <c r="BJ1242" s="19" t="s">
        <v>81</v>
      </c>
      <c r="BK1242" s="215">
        <f>ROUND(I1242*H1242,2)</f>
        <v>0</v>
      </c>
      <c r="BL1242" s="19" t="s">
        <v>260</v>
      </c>
      <c r="BM1242" s="214" t="s">
        <v>1637</v>
      </c>
    </row>
    <row r="1243" spans="1:47" s="2" customFormat="1" ht="12">
      <c r="A1243" s="40"/>
      <c r="B1243" s="41"/>
      <c r="C1243" s="42"/>
      <c r="D1243" s="216" t="s">
        <v>156</v>
      </c>
      <c r="E1243" s="42"/>
      <c r="F1243" s="217" t="s">
        <v>1638</v>
      </c>
      <c r="G1243" s="42"/>
      <c r="H1243" s="42"/>
      <c r="I1243" s="218"/>
      <c r="J1243" s="42"/>
      <c r="K1243" s="42"/>
      <c r="L1243" s="46"/>
      <c r="M1243" s="219"/>
      <c r="N1243" s="220"/>
      <c r="O1243" s="86"/>
      <c r="P1243" s="86"/>
      <c r="Q1243" s="86"/>
      <c r="R1243" s="86"/>
      <c r="S1243" s="86"/>
      <c r="T1243" s="87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T1243" s="19" t="s">
        <v>156</v>
      </c>
      <c r="AU1243" s="19" t="s">
        <v>83</v>
      </c>
    </row>
    <row r="1244" spans="1:63" s="12" customFormat="1" ht="22.8" customHeight="1">
      <c r="A1244" s="12"/>
      <c r="B1244" s="187"/>
      <c r="C1244" s="188"/>
      <c r="D1244" s="189" t="s">
        <v>72</v>
      </c>
      <c r="E1244" s="201" t="s">
        <v>1639</v>
      </c>
      <c r="F1244" s="201" t="s">
        <v>1640</v>
      </c>
      <c r="G1244" s="188"/>
      <c r="H1244" s="188"/>
      <c r="I1244" s="191"/>
      <c r="J1244" s="202">
        <f>BK1244</f>
        <v>0</v>
      </c>
      <c r="K1244" s="188"/>
      <c r="L1244" s="193"/>
      <c r="M1244" s="194"/>
      <c r="N1244" s="195"/>
      <c r="O1244" s="195"/>
      <c r="P1244" s="196">
        <f>SUM(P1245:P1256)</f>
        <v>0</v>
      </c>
      <c r="Q1244" s="195"/>
      <c r="R1244" s="196">
        <f>SUM(R1245:R1256)</f>
        <v>0.01316736</v>
      </c>
      <c r="S1244" s="195"/>
      <c r="T1244" s="197">
        <f>SUM(T1245:T1256)</f>
        <v>0</v>
      </c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R1244" s="198" t="s">
        <v>83</v>
      </c>
      <c r="AT1244" s="199" t="s">
        <v>72</v>
      </c>
      <c r="AU1244" s="199" t="s">
        <v>81</v>
      </c>
      <c r="AY1244" s="198" t="s">
        <v>148</v>
      </c>
      <c r="BK1244" s="200">
        <f>SUM(BK1245:BK1256)</f>
        <v>0</v>
      </c>
    </row>
    <row r="1245" spans="1:65" s="2" customFormat="1" ht="21.75" customHeight="1">
      <c r="A1245" s="40"/>
      <c r="B1245" s="41"/>
      <c r="C1245" s="203" t="s">
        <v>1641</v>
      </c>
      <c r="D1245" s="203" t="s">
        <v>150</v>
      </c>
      <c r="E1245" s="204" t="s">
        <v>1642</v>
      </c>
      <c r="F1245" s="205" t="s">
        <v>1643</v>
      </c>
      <c r="G1245" s="206" t="s">
        <v>239</v>
      </c>
      <c r="H1245" s="207">
        <v>27.432</v>
      </c>
      <c r="I1245" s="208"/>
      <c r="J1245" s="209">
        <f>ROUND(I1245*H1245,2)</f>
        <v>0</v>
      </c>
      <c r="K1245" s="205" t="s">
        <v>160</v>
      </c>
      <c r="L1245" s="46"/>
      <c r="M1245" s="210" t="s">
        <v>19</v>
      </c>
      <c r="N1245" s="211" t="s">
        <v>44</v>
      </c>
      <c r="O1245" s="86"/>
      <c r="P1245" s="212">
        <f>O1245*H1245</f>
        <v>0</v>
      </c>
      <c r="Q1245" s="212">
        <v>0.00028</v>
      </c>
      <c r="R1245" s="212">
        <f>Q1245*H1245</f>
        <v>0.007680959999999999</v>
      </c>
      <c r="S1245" s="212">
        <v>0</v>
      </c>
      <c r="T1245" s="213">
        <f>S1245*H1245</f>
        <v>0</v>
      </c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R1245" s="214" t="s">
        <v>154</v>
      </c>
      <c r="AT1245" s="214" t="s">
        <v>150</v>
      </c>
      <c r="AU1245" s="214" t="s">
        <v>83</v>
      </c>
      <c r="AY1245" s="19" t="s">
        <v>148</v>
      </c>
      <c r="BE1245" s="215">
        <f>IF(N1245="základní",J1245,0)</f>
        <v>0</v>
      </c>
      <c r="BF1245" s="215">
        <f>IF(N1245="snížená",J1245,0)</f>
        <v>0</v>
      </c>
      <c r="BG1245" s="215">
        <f>IF(N1245="zákl. přenesená",J1245,0)</f>
        <v>0</v>
      </c>
      <c r="BH1245" s="215">
        <f>IF(N1245="sníž. přenesená",J1245,0)</f>
        <v>0</v>
      </c>
      <c r="BI1245" s="215">
        <f>IF(N1245="nulová",J1245,0)</f>
        <v>0</v>
      </c>
      <c r="BJ1245" s="19" t="s">
        <v>81</v>
      </c>
      <c r="BK1245" s="215">
        <f>ROUND(I1245*H1245,2)</f>
        <v>0</v>
      </c>
      <c r="BL1245" s="19" t="s">
        <v>154</v>
      </c>
      <c r="BM1245" s="214" t="s">
        <v>1644</v>
      </c>
    </row>
    <row r="1246" spans="1:47" s="2" customFormat="1" ht="12">
      <c r="A1246" s="40"/>
      <c r="B1246" s="41"/>
      <c r="C1246" s="42"/>
      <c r="D1246" s="216" t="s">
        <v>156</v>
      </c>
      <c r="E1246" s="42"/>
      <c r="F1246" s="217" t="s">
        <v>1645</v>
      </c>
      <c r="G1246" s="42"/>
      <c r="H1246" s="42"/>
      <c r="I1246" s="218"/>
      <c r="J1246" s="42"/>
      <c r="K1246" s="42"/>
      <c r="L1246" s="46"/>
      <c r="M1246" s="219"/>
      <c r="N1246" s="220"/>
      <c r="O1246" s="86"/>
      <c r="P1246" s="86"/>
      <c r="Q1246" s="86"/>
      <c r="R1246" s="86"/>
      <c r="S1246" s="86"/>
      <c r="T1246" s="87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T1246" s="19" t="s">
        <v>156</v>
      </c>
      <c r="AU1246" s="19" t="s">
        <v>83</v>
      </c>
    </row>
    <row r="1247" spans="1:51" s="13" customFormat="1" ht="12">
      <c r="A1247" s="13"/>
      <c r="B1247" s="221"/>
      <c r="C1247" s="222"/>
      <c r="D1247" s="216" t="s">
        <v>163</v>
      </c>
      <c r="E1247" s="223" t="s">
        <v>19</v>
      </c>
      <c r="F1247" s="224" t="s">
        <v>1646</v>
      </c>
      <c r="G1247" s="222"/>
      <c r="H1247" s="223" t="s">
        <v>19</v>
      </c>
      <c r="I1247" s="225"/>
      <c r="J1247" s="222"/>
      <c r="K1247" s="222"/>
      <c r="L1247" s="226"/>
      <c r="M1247" s="227"/>
      <c r="N1247" s="228"/>
      <c r="O1247" s="228"/>
      <c r="P1247" s="228"/>
      <c r="Q1247" s="228"/>
      <c r="R1247" s="228"/>
      <c r="S1247" s="228"/>
      <c r="T1247" s="229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30" t="s">
        <v>163</v>
      </c>
      <c r="AU1247" s="230" t="s">
        <v>83</v>
      </c>
      <c r="AV1247" s="13" t="s">
        <v>81</v>
      </c>
      <c r="AW1247" s="13" t="s">
        <v>34</v>
      </c>
      <c r="AX1247" s="13" t="s">
        <v>73</v>
      </c>
      <c r="AY1247" s="230" t="s">
        <v>148</v>
      </c>
    </row>
    <row r="1248" spans="1:51" s="14" customFormat="1" ht="12">
      <c r="A1248" s="14"/>
      <c r="B1248" s="231"/>
      <c r="C1248" s="232"/>
      <c r="D1248" s="216" t="s">
        <v>163</v>
      </c>
      <c r="E1248" s="233" t="s">
        <v>19</v>
      </c>
      <c r="F1248" s="234" t="s">
        <v>1647</v>
      </c>
      <c r="G1248" s="232"/>
      <c r="H1248" s="235">
        <v>20.882</v>
      </c>
      <c r="I1248" s="236"/>
      <c r="J1248" s="232"/>
      <c r="K1248" s="232"/>
      <c r="L1248" s="237"/>
      <c r="M1248" s="238"/>
      <c r="N1248" s="239"/>
      <c r="O1248" s="239"/>
      <c r="P1248" s="239"/>
      <c r="Q1248" s="239"/>
      <c r="R1248" s="239"/>
      <c r="S1248" s="239"/>
      <c r="T1248" s="240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41" t="s">
        <v>163</v>
      </c>
      <c r="AU1248" s="241" t="s">
        <v>83</v>
      </c>
      <c r="AV1248" s="14" t="s">
        <v>83</v>
      </c>
      <c r="AW1248" s="14" t="s">
        <v>34</v>
      </c>
      <c r="AX1248" s="14" t="s">
        <v>73</v>
      </c>
      <c r="AY1248" s="241" t="s">
        <v>148</v>
      </c>
    </row>
    <row r="1249" spans="1:51" s="13" customFormat="1" ht="12">
      <c r="A1249" s="13"/>
      <c r="B1249" s="221"/>
      <c r="C1249" s="222"/>
      <c r="D1249" s="216" t="s">
        <v>163</v>
      </c>
      <c r="E1249" s="223" t="s">
        <v>19</v>
      </c>
      <c r="F1249" s="224" t="s">
        <v>1648</v>
      </c>
      <c r="G1249" s="222"/>
      <c r="H1249" s="223" t="s">
        <v>19</v>
      </c>
      <c r="I1249" s="225"/>
      <c r="J1249" s="222"/>
      <c r="K1249" s="222"/>
      <c r="L1249" s="226"/>
      <c r="M1249" s="227"/>
      <c r="N1249" s="228"/>
      <c r="O1249" s="228"/>
      <c r="P1249" s="228"/>
      <c r="Q1249" s="228"/>
      <c r="R1249" s="228"/>
      <c r="S1249" s="228"/>
      <c r="T1249" s="229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0" t="s">
        <v>163</v>
      </c>
      <c r="AU1249" s="230" t="s">
        <v>83</v>
      </c>
      <c r="AV1249" s="13" t="s">
        <v>81</v>
      </c>
      <c r="AW1249" s="13" t="s">
        <v>34</v>
      </c>
      <c r="AX1249" s="13" t="s">
        <v>73</v>
      </c>
      <c r="AY1249" s="230" t="s">
        <v>148</v>
      </c>
    </row>
    <row r="1250" spans="1:51" s="14" customFormat="1" ht="12">
      <c r="A1250" s="14"/>
      <c r="B1250" s="231"/>
      <c r="C1250" s="232"/>
      <c r="D1250" s="216" t="s">
        <v>163</v>
      </c>
      <c r="E1250" s="233" t="s">
        <v>19</v>
      </c>
      <c r="F1250" s="234" t="s">
        <v>1649</v>
      </c>
      <c r="G1250" s="232"/>
      <c r="H1250" s="235">
        <v>1</v>
      </c>
      <c r="I1250" s="236"/>
      <c r="J1250" s="232"/>
      <c r="K1250" s="232"/>
      <c r="L1250" s="237"/>
      <c r="M1250" s="238"/>
      <c r="N1250" s="239"/>
      <c r="O1250" s="239"/>
      <c r="P1250" s="239"/>
      <c r="Q1250" s="239"/>
      <c r="R1250" s="239"/>
      <c r="S1250" s="239"/>
      <c r="T1250" s="240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41" t="s">
        <v>163</v>
      </c>
      <c r="AU1250" s="241" t="s">
        <v>83</v>
      </c>
      <c r="AV1250" s="14" t="s">
        <v>83</v>
      </c>
      <c r="AW1250" s="14" t="s">
        <v>34</v>
      </c>
      <c r="AX1250" s="14" t="s">
        <v>73</v>
      </c>
      <c r="AY1250" s="241" t="s">
        <v>148</v>
      </c>
    </row>
    <row r="1251" spans="1:51" s="13" customFormat="1" ht="12">
      <c r="A1251" s="13"/>
      <c r="B1251" s="221"/>
      <c r="C1251" s="222"/>
      <c r="D1251" s="216" t="s">
        <v>163</v>
      </c>
      <c r="E1251" s="223" t="s">
        <v>19</v>
      </c>
      <c r="F1251" s="224" t="s">
        <v>320</v>
      </c>
      <c r="G1251" s="222"/>
      <c r="H1251" s="223" t="s">
        <v>19</v>
      </c>
      <c r="I1251" s="225"/>
      <c r="J1251" s="222"/>
      <c r="K1251" s="222"/>
      <c r="L1251" s="226"/>
      <c r="M1251" s="227"/>
      <c r="N1251" s="228"/>
      <c r="O1251" s="228"/>
      <c r="P1251" s="228"/>
      <c r="Q1251" s="228"/>
      <c r="R1251" s="228"/>
      <c r="S1251" s="228"/>
      <c r="T1251" s="229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0" t="s">
        <v>163</v>
      </c>
      <c r="AU1251" s="230" t="s">
        <v>83</v>
      </c>
      <c r="AV1251" s="13" t="s">
        <v>81</v>
      </c>
      <c r="AW1251" s="13" t="s">
        <v>34</v>
      </c>
      <c r="AX1251" s="13" t="s">
        <v>73</v>
      </c>
      <c r="AY1251" s="230" t="s">
        <v>148</v>
      </c>
    </row>
    <row r="1252" spans="1:51" s="14" customFormat="1" ht="12">
      <c r="A1252" s="14"/>
      <c r="B1252" s="231"/>
      <c r="C1252" s="232"/>
      <c r="D1252" s="216" t="s">
        <v>163</v>
      </c>
      <c r="E1252" s="233" t="s">
        <v>19</v>
      </c>
      <c r="F1252" s="234" t="s">
        <v>321</v>
      </c>
      <c r="G1252" s="232"/>
      <c r="H1252" s="235">
        <v>1.05</v>
      </c>
      <c r="I1252" s="236"/>
      <c r="J1252" s="232"/>
      <c r="K1252" s="232"/>
      <c r="L1252" s="237"/>
      <c r="M1252" s="238"/>
      <c r="N1252" s="239"/>
      <c r="O1252" s="239"/>
      <c r="P1252" s="239"/>
      <c r="Q1252" s="239"/>
      <c r="R1252" s="239"/>
      <c r="S1252" s="239"/>
      <c r="T1252" s="240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41" t="s">
        <v>163</v>
      </c>
      <c r="AU1252" s="241" t="s">
        <v>83</v>
      </c>
      <c r="AV1252" s="14" t="s">
        <v>83</v>
      </c>
      <c r="AW1252" s="14" t="s">
        <v>34</v>
      </c>
      <c r="AX1252" s="14" t="s">
        <v>73</v>
      </c>
      <c r="AY1252" s="241" t="s">
        <v>148</v>
      </c>
    </row>
    <row r="1253" spans="1:51" s="14" customFormat="1" ht="12">
      <c r="A1253" s="14"/>
      <c r="B1253" s="231"/>
      <c r="C1253" s="232"/>
      <c r="D1253" s="216" t="s">
        <v>163</v>
      </c>
      <c r="E1253" s="233" t="s">
        <v>19</v>
      </c>
      <c r="F1253" s="234" t="s">
        <v>322</v>
      </c>
      <c r="G1253" s="232"/>
      <c r="H1253" s="235">
        <v>4.5</v>
      </c>
      <c r="I1253" s="236"/>
      <c r="J1253" s="232"/>
      <c r="K1253" s="232"/>
      <c r="L1253" s="237"/>
      <c r="M1253" s="238"/>
      <c r="N1253" s="239"/>
      <c r="O1253" s="239"/>
      <c r="P1253" s="239"/>
      <c r="Q1253" s="239"/>
      <c r="R1253" s="239"/>
      <c r="S1253" s="239"/>
      <c r="T1253" s="240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1" t="s">
        <v>163</v>
      </c>
      <c r="AU1253" s="241" t="s">
        <v>83</v>
      </c>
      <c r="AV1253" s="14" t="s">
        <v>83</v>
      </c>
      <c r="AW1253" s="14" t="s">
        <v>34</v>
      </c>
      <c r="AX1253" s="14" t="s">
        <v>73</v>
      </c>
      <c r="AY1253" s="241" t="s">
        <v>148</v>
      </c>
    </row>
    <row r="1254" spans="1:51" s="16" customFormat="1" ht="12">
      <c r="A1254" s="16"/>
      <c r="B1254" s="253"/>
      <c r="C1254" s="254"/>
      <c r="D1254" s="216" t="s">
        <v>163</v>
      </c>
      <c r="E1254" s="255" t="s">
        <v>19</v>
      </c>
      <c r="F1254" s="256" t="s">
        <v>174</v>
      </c>
      <c r="G1254" s="254"/>
      <c r="H1254" s="257">
        <v>27.432</v>
      </c>
      <c r="I1254" s="258"/>
      <c r="J1254" s="254"/>
      <c r="K1254" s="254"/>
      <c r="L1254" s="259"/>
      <c r="M1254" s="260"/>
      <c r="N1254" s="261"/>
      <c r="O1254" s="261"/>
      <c r="P1254" s="261"/>
      <c r="Q1254" s="261"/>
      <c r="R1254" s="261"/>
      <c r="S1254" s="261"/>
      <c r="T1254" s="262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T1254" s="263" t="s">
        <v>163</v>
      </c>
      <c r="AU1254" s="263" t="s">
        <v>83</v>
      </c>
      <c r="AV1254" s="16" t="s">
        <v>154</v>
      </c>
      <c r="AW1254" s="16" t="s">
        <v>34</v>
      </c>
      <c r="AX1254" s="16" t="s">
        <v>81</v>
      </c>
      <c r="AY1254" s="263" t="s">
        <v>148</v>
      </c>
    </row>
    <row r="1255" spans="1:65" s="2" customFormat="1" ht="16.5" customHeight="1">
      <c r="A1255" s="40"/>
      <c r="B1255" s="41"/>
      <c r="C1255" s="203" t="s">
        <v>1650</v>
      </c>
      <c r="D1255" s="203" t="s">
        <v>150</v>
      </c>
      <c r="E1255" s="204" t="s">
        <v>1651</v>
      </c>
      <c r="F1255" s="205" t="s">
        <v>1652</v>
      </c>
      <c r="G1255" s="206" t="s">
        <v>239</v>
      </c>
      <c r="H1255" s="207">
        <v>27.432</v>
      </c>
      <c r="I1255" s="208"/>
      <c r="J1255" s="209">
        <f>ROUND(I1255*H1255,2)</f>
        <v>0</v>
      </c>
      <c r="K1255" s="205" t="s">
        <v>160</v>
      </c>
      <c r="L1255" s="46"/>
      <c r="M1255" s="210" t="s">
        <v>19</v>
      </c>
      <c r="N1255" s="211" t="s">
        <v>44</v>
      </c>
      <c r="O1255" s="86"/>
      <c r="P1255" s="212">
        <f>O1255*H1255</f>
        <v>0</v>
      </c>
      <c r="Q1255" s="212">
        <v>0.0002</v>
      </c>
      <c r="R1255" s="212">
        <f>Q1255*H1255</f>
        <v>0.0054864</v>
      </c>
      <c r="S1255" s="212">
        <v>0</v>
      </c>
      <c r="T1255" s="213">
        <f>S1255*H1255</f>
        <v>0</v>
      </c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R1255" s="214" t="s">
        <v>154</v>
      </c>
      <c r="AT1255" s="214" t="s">
        <v>150</v>
      </c>
      <c r="AU1255" s="214" t="s">
        <v>83</v>
      </c>
      <c r="AY1255" s="19" t="s">
        <v>148</v>
      </c>
      <c r="BE1255" s="215">
        <f>IF(N1255="základní",J1255,0)</f>
        <v>0</v>
      </c>
      <c r="BF1255" s="215">
        <f>IF(N1255="snížená",J1255,0)</f>
        <v>0</v>
      </c>
      <c r="BG1255" s="215">
        <f>IF(N1255="zákl. přenesená",J1255,0)</f>
        <v>0</v>
      </c>
      <c r="BH1255" s="215">
        <f>IF(N1255="sníž. přenesená",J1255,0)</f>
        <v>0</v>
      </c>
      <c r="BI1255" s="215">
        <f>IF(N1255="nulová",J1255,0)</f>
        <v>0</v>
      </c>
      <c r="BJ1255" s="19" t="s">
        <v>81</v>
      </c>
      <c r="BK1255" s="215">
        <f>ROUND(I1255*H1255,2)</f>
        <v>0</v>
      </c>
      <c r="BL1255" s="19" t="s">
        <v>154</v>
      </c>
      <c r="BM1255" s="214" t="s">
        <v>1653</v>
      </c>
    </row>
    <row r="1256" spans="1:47" s="2" customFormat="1" ht="12">
      <c r="A1256" s="40"/>
      <c r="B1256" s="41"/>
      <c r="C1256" s="42"/>
      <c r="D1256" s="216" t="s">
        <v>156</v>
      </c>
      <c r="E1256" s="42"/>
      <c r="F1256" s="217" t="s">
        <v>1654</v>
      </c>
      <c r="G1256" s="42"/>
      <c r="H1256" s="42"/>
      <c r="I1256" s="218"/>
      <c r="J1256" s="42"/>
      <c r="K1256" s="42"/>
      <c r="L1256" s="46"/>
      <c r="M1256" s="219"/>
      <c r="N1256" s="220"/>
      <c r="O1256" s="86"/>
      <c r="P1256" s="86"/>
      <c r="Q1256" s="86"/>
      <c r="R1256" s="86"/>
      <c r="S1256" s="86"/>
      <c r="T1256" s="87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T1256" s="19" t="s">
        <v>156</v>
      </c>
      <c r="AU1256" s="19" t="s">
        <v>83</v>
      </c>
    </row>
    <row r="1257" spans="1:63" s="12" customFormat="1" ht="25.9" customHeight="1">
      <c r="A1257" s="12"/>
      <c r="B1257" s="187"/>
      <c r="C1257" s="188"/>
      <c r="D1257" s="189" t="s">
        <v>72</v>
      </c>
      <c r="E1257" s="190" t="s">
        <v>1655</v>
      </c>
      <c r="F1257" s="190" t="s">
        <v>1656</v>
      </c>
      <c r="G1257" s="188"/>
      <c r="H1257" s="188"/>
      <c r="I1257" s="191"/>
      <c r="J1257" s="192">
        <f>BK1257</f>
        <v>0</v>
      </c>
      <c r="K1257" s="188"/>
      <c r="L1257" s="193"/>
      <c r="M1257" s="194"/>
      <c r="N1257" s="195"/>
      <c r="O1257" s="195"/>
      <c r="P1257" s="196">
        <f>SUM(P1258:P1260)</f>
        <v>0</v>
      </c>
      <c r="Q1257" s="195"/>
      <c r="R1257" s="196">
        <f>SUM(R1258:R1260)</f>
        <v>0</v>
      </c>
      <c r="S1257" s="195"/>
      <c r="T1257" s="197">
        <f>SUM(T1258:T1260)</f>
        <v>0</v>
      </c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R1257" s="198" t="s">
        <v>191</v>
      </c>
      <c r="AT1257" s="199" t="s">
        <v>72</v>
      </c>
      <c r="AU1257" s="199" t="s">
        <v>73</v>
      </c>
      <c r="AY1257" s="198" t="s">
        <v>148</v>
      </c>
      <c r="BK1257" s="200">
        <f>SUM(BK1258:BK1260)</f>
        <v>0</v>
      </c>
    </row>
    <row r="1258" spans="1:65" s="2" customFormat="1" ht="16.5" customHeight="1">
      <c r="A1258" s="40"/>
      <c r="B1258" s="41"/>
      <c r="C1258" s="203" t="s">
        <v>1657</v>
      </c>
      <c r="D1258" s="203" t="s">
        <v>150</v>
      </c>
      <c r="E1258" s="204" t="s">
        <v>1658</v>
      </c>
      <c r="F1258" s="205" t="s">
        <v>1659</v>
      </c>
      <c r="G1258" s="206" t="s">
        <v>153</v>
      </c>
      <c r="H1258" s="207">
        <v>1</v>
      </c>
      <c r="I1258" s="208"/>
      <c r="J1258" s="209">
        <f>ROUND(I1258*H1258,2)</f>
        <v>0</v>
      </c>
      <c r="K1258" s="205" t="s">
        <v>19</v>
      </c>
      <c r="L1258" s="46"/>
      <c r="M1258" s="210" t="s">
        <v>19</v>
      </c>
      <c r="N1258" s="211" t="s">
        <v>44</v>
      </c>
      <c r="O1258" s="86"/>
      <c r="P1258" s="212">
        <f>O1258*H1258</f>
        <v>0</v>
      </c>
      <c r="Q1258" s="212">
        <v>0</v>
      </c>
      <c r="R1258" s="212">
        <f>Q1258*H1258</f>
        <v>0</v>
      </c>
      <c r="S1258" s="212">
        <v>0</v>
      </c>
      <c r="T1258" s="213">
        <f>S1258*H1258</f>
        <v>0</v>
      </c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R1258" s="214" t="s">
        <v>1660</v>
      </c>
      <c r="AT1258" s="214" t="s">
        <v>150</v>
      </c>
      <c r="AU1258" s="214" t="s">
        <v>81</v>
      </c>
      <c r="AY1258" s="19" t="s">
        <v>148</v>
      </c>
      <c r="BE1258" s="215">
        <f>IF(N1258="základní",J1258,0)</f>
        <v>0</v>
      </c>
      <c r="BF1258" s="215">
        <f>IF(N1258="snížená",J1258,0)</f>
        <v>0</v>
      </c>
      <c r="BG1258" s="215">
        <f>IF(N1258="zákl. přenesená",J1258,0)</f>
        <v>0</v>
      </c>
      <c r="BH1258" s="215">
        <f>IF(N1258="sníž. přenesená",J1258,0)</f>
        <v>0</v>
      </c>
      <c r="BI1258" s="215">
        <f>IF(N1258="nulová",J1258,0)</f>
        <v>0</v>
      </c>
      <c r="BJ1258" s="19" t="s">
        <v>81</v>
      </c>
      <c r="BK1258" s="215">
        <f>ROUND(I1258*H1258,2)</f>
        <v>0</v>
      </c>
      <c r="BL1258" s="19" t="s">
        <v>1660</v>
      </c>
      <c r="BM1258" s="214" t="s">
        <v>1661</v>
      </c>
    </row>
    <row r="1259" spans="1:65" s="2" customFormat="1" ht="16.5" customHeight="1">
      <c r="A1259" s="40"/>
      <c r="B1259" s="41"/>
      <c r="C1259" s="203" t="s">
        <v>1662</v>
      </c>
      <c r="D1259" s="203" t="s">
        <v>150</v>
      </c>
      <c r="E1259" s="204" t="s">
        <v>1663</v>
      </c>
      <c r="F1259" s="205" t="s">
        <v>1664</v>
      </c>
      <c r="G1259" s="206" t="s">
        <v>153</v>
      </c>
      <c r="H1259" s="207">
        <v>1</v>
      </c>
      <c r="I1259" s="208"/>
      <c r="J1259" s="209">
        <f>ROUND(I1259*H1259,2)</f>
        <v>0</v>
      </c>
      <c r="K1259" s="205" t="s">
        <v>160</v>
      </c>
      <c r="L1259" s="46"/>
      <c r="M1259" s="210" t="s">
        <v>19</v>
      </c>
      <c r="N1259" s="211" t="s">
        <v>44</v>
      </c>
      <c r="O1259" s="86"/>
      <c r="P1259" s="212">
        <f>O1259*H1259</f>
        <v>0</v>
      </c>
      <c r="Q1259" s="212">
        <v>0</v>
      </c>
      <c r="R1259" s="212">
        <f>Q1259*H1259</f>
        <v>0</v>
      </c>
      <c r="S1259" s="212">
        <v>0</v>
      </c>
      <c r="T1259" s="213">
        <f>S1259*H1259</f>
        <v>0</v>
      </c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R1259" s="214" t="s">
        <v>1660</v>
      </c>
      <c r="AT1259" s="214" t="s">
        <v>150</v>
      </c>
      <c r="AU1259" s="214" t="s">
        <v>81</v>
      </c>
      <c r="AY1259" s="19" t="s">
        <v>148</v>
      </c>
      <c r="BE1259" s="215">
        <f>IF(N1259="základní",J1259,0)</f>
        <v>0</v>
      </c>
      <c r="BF1259" s="215">
        <f>IF(N1259="snížená",J1259,0)</f>
        <v>0</v>
      </c>
      <c r="BG1259" s="215">
        <f>IF(N1259="zákl. přenesená",J1259,0)</f>
        <v>0</v>
      </c>
      <c r="BH1259" s="215">
        <f>IF(N1259="sníž. přenesená",J1259,0)</f>
        <v>0</v>
      </c>
      <c r="BI1259" s="215">
        <f>IF(N1259="nulová",J1259,0)</f>
        <v>0</v>
      </c>
      <c r="BJ1259" s="19" t="s">
        <v>81</v>
      </c>
      <c r="BK1259" s="215">
        <f>ROUND(I1259*H1259,2)</f>
        <v>0</v>
      </c>
      <c r="BL1259" s="19" t="s">
        <v>1660</v>
      </c>
      <c r="BM1259" s="214" t="s">
        <v>1665</v>
      </c>
    </row>
    <row r="1260" spans="1:47" s="2" customFormat="1" ht="12">
      <c r="A1260" s="40"/>
      <c r="B1260" s="41"/>
      <c r="C1260" s="42"/>
      <c r="D1260" s="216" t="s">
        <v>156</v>
      </c>
      <c r="E1260" s="42"/>
      <c r="F1260" s="217" t="s">
        <v>1664</v>
      </c>
      <c r="G1260" s="42"/>
      <c r="H1260" s="42"/>
      <c r="I1260" s="218"/>
      <c r="J1260" s="42"/>
      <c r="K1260" s="42"/>
      <c r="L1260" s="46"/>
      <c r="M1260" s="275"/>
      <c r="N1260" s="276"/>
      <c r="O1260" s="277"/>
      <c r="P1260" s="277"/>
      <c r="Q1260" s="277"/>
      <c r="R1260" s="277"/>
      <c r="S1260" s="277"/>
      <c r="T1260" s="278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T1260" s="19" t="s">
        <v>156</v>
      </c>
      <c r="AU1260" s="19" t="s">
        <v>81</v>
      </c>
    </row>
    <row r="1261" spans="1:31" s="2" customFormat="1" ht="6.95" customHeight="1">
      <c r="A1261" s="40"/>
      <c r="B1261" s="61"/>
      <c r="C1261" s="62"/>
      <c r="D1261" s="62"/>
      <c r="E1261" s="62"/>
      <c r="F1261" s="62"/>
      <c r="G1261" s="62"/>
      <c r="H1261" s="62"/>
      <c r="I1261" s="62"/>
      <c r="J1261" s="62"/>
      <c r="K1261" s="62"/>
      <c r="L1261" s="46"/>
      <c r="M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</row>
  </sheetData>
  <sheetProtection password="CC35" sheet="1" objects="1" scenarios="1" formatColumns="0" formatRows="0" autoFilter="0"/>
  <autoFilter ref="C101:K1260"/>
  <mergeCells count="9">
    <mergeCell ref="E7:H7"/>
    <mergeCell ref="E9:H9"/>
    <mergeCell ref="E18:H18"/>
    <mergeCell ref="E27:H27"/>
    <mergeCell ref="E48:H48"/>
    <mergeCell ref="E50:H50"/>
    <mergeCell ref="E92:H92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7"/>
      <c r="C3" s="128"/>
      <c r="D3" s="128"/>
      <c r="E3" s="128"/>
      <c r="F3" s="128"/>
      <c r="G3" s="128"/>
      <c r="H3" s="22"/>
    </row>
    <row r="4" spans="2:8" s="1" customFormat="1" ht="24.95" customHeight="1">
      <c r="B4" s="22"/>
      <c r="C4" s="129" t="s">
        <v>1666</v>
      </c>
      <c r="H4" s="22"/>
    </row>
    <row r="5" spans="2:8" s="1" customFormat="1" ht="12" customHeight="1">
      <c r="B5" s="22"/>
      <c r="C5" s="279" t="s">
        <v>13</v>
      </c>
      <c r="D5" s="139" t="s">
        <v>14</v>
      </c>
      <c r="E5" s="1"/>
      <c r="F5" s="1"/>
      <c r="H5" s="22"/>
    </row>
    <row r="6" spans="2:8" s="1" customFormat="1" ht="36.95" customHeight="1">
      <c r="B6" s="22"/>
      <c r="C6" s="280" t="s">
        <v>16</v>
      </c>
      <c r="D6" s="281" t="s">
        <v>17</v>
      </c>
      <c r="E6" s="1"/>
      <c r="F6" s="1"/>
      <c r="H6" s="22"/>
    </row>
    <row r="7" spans="2:8" s="1" customFormat="1" ht="16.5" customHeight="1">
      <c r="B7" s="22"/>
      <c r="C7" s="131" t="s">
        <v>23</v>
      </c>
      <c r="D7" s="136" t="str">
        <f>'Rekapitulace stavby'!AN8</f>
        <v>3. 6. 2020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76"/>
      <c r="B9" s="282"/>
      <c r="C9" s="283" t="s">
        <v>54</v>
      </c>
      <c r="D9" s="284" t="s">
        <v>55</v>
      </c>
      <c r="E9" s="284" t="s">
        <v>135</v>
      </c>
      <c r="F9" s="285" t="s">
        <v>1667</v>
      </c>
      <c r="G9" s="176"/>
      <c r="H9" s="282"/>
    </row>
    <row r="10" spans="1:8" s="2" customFormat="1" ht="26.4" customHeight="1">
      <c r="A10" s="40"/>
      <c r="B10" s="46"/>
      <c r="C10" s="286" t="s">
        <v>1668</v>
      </c>
      <c r="D10" s="286" t="s">
        <v>79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87" t="s">
        <v>84</v>
      </c>
      <c r="D11" s="288" t="s">
        <v>19</v>
      </c>
      <c r="E11" s="289" t="s">
        <v>19</v>
      </c>
      <c r="F11" s="290">
        <v>97.282</v>
      </c>
      <c r="G11" s="40"/>
      <c r="H11" s="46"/>
    </row>
    <row r="12" spans="1:8" s="2" customFormat="1" ht="16.8" customHeight="1">
      <c r="A12" s="40"/>
      <c r="B12" s="46"/>
      <c r="C12" s="291" t="s">
        <v>19</v>
      </c>
      <c r="D12" s="291" t="s">
        <v>417</v>
      </c>
      <c r="E12" s="19" t="s">
        <v>19</v>
      </c>
      <c r="F12" s="292">
        <v>0</v>
      </c>
      <c r="G12" s="40"/>
      <c r="H12" s="46"/>
    </row>
    <row r="13" spans="1:8" s="2" customFormat="1" ht="16.8" customHeight="1">
      <c r="A13" s="40"/>
      <c r="B13" s="46"/>
      <c r="C13" s="291" t="s">
        <v>19</v>
      </c>
      <c r="D13" s="291" t="s">
        <v>418</v>
      </c>
      <c r="E13" s="19" t="s">
        <v>19</v>
      </c>
      <c r="F13" s="292">
        <v>0</v>
      </c>
      <c r="G13" s="40"/>
      <c r="H13" s="46"/>
    </row>
    <row r="14" spans="1:8" s="2" customFormat="1" ht="16.8" customHeight="1">
      <c r="A14" s="40"/>
      <c r="B14" s="46"/>
      <c r="C14" s="291" t="s">
        <v>19</v>
      </c>
      <c r="D14" s="291" t="s">
        <v>419</v>
      </c>
      <c r="E14" s="19" t="s">
        <v>19</v>
      </c>
      <c r="F14" s="292">
        <v>32.4</v>
      </c>
      <c r="G14" s="40"/>
      <c r="H14" s="46"/>
    </row>
    <row r="15" spans="1:8" s="2" customFormat="1" ht="16.8" customHeight="1">
      <c r="A15" s="40"/>
      <c r="B15" s="46"/>
      <c r="C15" s="291" t="s">
        <v>19</v>
      </c>
      <c r="D15" s="291" t="s">
        <v>420</v>
      </c>
      <c r="E15" s="19" t="s">
        <v>19</v>
      </c>
      <c r="F15" s="292">
        <v>-6</v>
      </c>
      <c r="G15" s="40"/>
      <c r="H15" s="46"/>
    </row>
    <row r="16" spans="1:8" s="2" customFormat="1" ht="16.8" customHeight="1">
      <c r="A16" s="40"/>
      <c r="B16" s="46"/>
      <c r="C16" s="291" t="s">
        <v>19</v>
      </c>
      <c r="D16" s="291" t="s">
        <v>421</v>
      </c>
      <c r="E16" s="19" t="s">
        <v>19</v>
      </c>
      <c r="F16" s="292">
        <v>21.6</v>
      </c>
      <c r="G16" s="40"/>
      <c r="H16" s="46"/>
    </row>
    <row r="17" spans="1:8" s="2" customFormat="1" ht="16.8" customHeight="1">
      <c r="A17" s="40"/>
      <c r="B17" s="46"/>
      <c r="C17" s="291" t="s">
        <v>19</v>
      </c>
      <c r="D17" s="291" t="s">
        <v>422</v>
      </c>
      <c r="E17" s="19" t="s">
        <v>19</v>
      </c>
      <c r="F17" s="292">
        <v>-3.875</v>
      </c>
      <c r="G17" s="40"/>
      <c r="H17" s="46"/>
    </row>
    <row r="18" spans="1:8" s="2" customFormat="1" ht="16.8" customHeight="1">
      <c r="A18" s="40"/>
      <c r="B18" s="46"/>
      <c r="C18" s="291" t="s">
        <v>19</v>
      </c>
      <c r="D18" s="291" t="s">
        <v>423</v>
      </c>
      <c r="E18" s="19" t="s">
        <v>19</v>
      </c>
      <c r="F18" s="292">
        <v>0</v>
      </c>
      <c r="G18" s="40"/>
      <c r="H18" s="46"/>
    </row>
    <row r="19" spans="1:8" s="2" customFormat="1" ht="16.8" customHeight="1">
      <c r="A19" s="40"/>
      <c r="B19" s="46"/>
      <c r="C19" s="291" t="s">
        <v>19</v>
      </c>
      <c r="D19" s="291" t="s">
        <v>424</v>
      </c>
      <c r="E19" s="19" t="s">
        <v>19</v>
      </c>
      <c r="F19" s="292">
        <v>24.4</v>
      </c>
      <c r="G19" s="40"/>
      <c r="H19" s="46"/>
    </row>
    <row r="20" spans="1:8" s="2" customFormat="1" ht="16.8" customHeight="1">
      <c r="A20" s="40"/>
      <c r="B20" s="46"/>
      <c r="C20" s="291" t="s">
        <v>19</v>
      </c>
      <c r="D20" s="291" t="s">
        <v>425</v>
      </c>
      <c r="E20" s="19" t="s">
        <v>19</v>
      </c>
      <c r="F20" s="292">
        <v>-1.75</v>
      </c>
      <c r="G20" s="40"/>
      <c r="H20" s="46"/>
    </row>
    <row r="21" spans="1:8" s="2" customFormat="1" ht="16.8" customHeight="1">
      <c r="A21" s="40"/>
      <c r="B21" s="46"/>
      <c r="C21" s="291" t="s">
        <v>19</v>
      </c>
      <c r="D21" s="291" t="s">
        <v>421</v>
      </c>
      <c r="E21" s="19" t="s">
        <v>19</v>
      </c>
      <c r="F21" s="292">
        <v>21.6</v>
      </c>
      <c r="G21" s="40"/>
      <c r="H21" s="46"/>
    </row>
    <row r="22" spans="1:8" s="2" customFormat="1" ht="16.8" customHeight="1">
      <c r="A22" s="40"/>
      <c r="B22" s="46"/>
      <c r="C22" s="291" t="s">
        <v>19</v>
      </c>
      <c r="D22" s="291" t="s">
        <v>426</v>
      </c>
      <c r="E22" s="19" t="s">
        <v>19</v>
      </c>
      <c r="F22" s="292">
        <v>-3</v>
      </c>
      <c r="G22" s="40"/>
      <c r="H22" s="46"/>
    </row>
    <row r="23" spans="1:8" s="2" customFormat="1" ht="16.8" customHeight="1">
      <c r="A23" s="40"/>
      <c r="B23" s="46"/>
      <c r="C23" s="291" t="s">
        <v>19</v>
      </c>
      <c r="D23" s="291" t="s">
        <v>427</v>
      </c>
      <c r="E23" s="19" t="s">
        <v>19</v>
      </c>
      <c r="F23" s="292">
        <v>10.8</v>
      </c>
      <c r="G23" s="40"/>
      <c r="H23" s="46"/>
    </row>
    <row r="24" spans="1:8" s="2" customFormat="1" ht="16.8" customHeight="1">
      <c r="A24" s="40"/>
      <c r="B24" s="46"/>
      <c r="C24" s="291" t="s">
        <v>19</v>
      </c>
      <c r="D24" s="291" t="s">
        <v>428</v>
      </c>
      <c r="E24" s="19" t="s">
        <v>19</v>
      </c>
      <c r="F24" s="292">
        <v>-2.125</v>
      </c>
      <c r="G24" s="40"/>
      <c r="H24" s="46"/>
    </row>
    <row r="25" spans="1:8" s="2" customFormat="1" ht="16.8" customHeight="1">
      <c r="A25" s="40"/>
      <c r="B25" s="46"/>
      <c r="C25" s="291" t="s">
        <v>19</v>
      </c>
      <c r="D25" s="291" t="s">
        <v>429</v>
      </c>
      <c r="E25" s="19" t="s">
        <v>19</v>
      </c>
      <c r="F25" s="292">
        <v>0</v>
      </c>
      <c r="G25" s="40"/>
      <c r="H25" s="46"/>
    </row>
    <row r="26" spans="1:8" s="2" customFormat="1" ht="16.8" customHeight="1">
      <c r="A26" s="40"/>
      <c r="B26" s="46"/>
      <c r="C26" s="291" t="s">
        <v>19</v>
      </c>
      <c r="D26" s="291" t="s">
        <v>430</v>
      </c>
      <c r="E26" s="19" t="s">
        <v>19</v>
      </c>
      <c r="F26" s="292">
        <v>4.482</v>
      </c>
      <c r="G26" s="40"/>
      <c r="H26" s="46"/>
    </row>
    <row r="27" spans="1:8" s="2" customFormat="1" ht="16.8" customHeight="1">
      <c r="A27" s="40"/>
      <c r="B27" s="46"/>
      <c r="C27" s="291" t="s">
        <v>19</v>
      </c>
      <c r="D27" s="291" t="s">
        <v>431</v>
      </c>
      <c r="E27" s="19" t="s">
        <v>19</v>
      </c>
      <c r="F27" s="292">
        <v>-1.25</v>
      </c>
      <c r="G27" s="40"/>
      <c r="H27" s="46"/>
    </row>
    <row r="28" spans="1:8" s="2" customFormat="1" ht="16.8" customHeight="1">
      <c r="A28" s="40"/>
      <c r="B28" s="46"/>
      <c r="C28" s="291" t="s">
        <v>84</v>
      </c>
      <c r="D28" s="291" t="s">
        <v>174</v>
      </c>
      <c r="E28" s="19" t="s">
        <v>19</v>
      </c>
      <c r="F28" s="292">
        <v>97.282</v>
      </c>
      <c r="G28" s="40"/>
      <c r="H28" s="46"/>
    </row>
    <row r="29" spans="1:8" s="2" customFormat="1" ht="16.8" customHeight="1">
      <c r="A29" s="40"/>
      <c r="B29" s="46"/>
      <c r="C29" s="293" t="s">
        <v>1669</v>
      </c>
      <c r="D29" s="40"/>
      <c r="E29" s="40"/>
      <c r="F29" s="40"/>
      <c r="G29" s="40"/>
      <c r="H29" s="46"/>
    </row>
    <row r="30" spans="1:8" s="2" customFormat="1" ht="16.8" customHeight="1">
      <c r="A30" s="40"/>
      <c r="B30" s="46"/>
      <c r="C30" s="291" t="s">
        <v>413</v>
      </c>
      <c r="D30" s="291" t="s">
        <v>414</v>
      </c>
      <c r="E30" s="19" t="s">
        <v>239</v>
      </c>
      <c r="F30" s="292">
        <v>97.282</v>
      </c>
      <c r="G30" s="40"/>
      <c r="H30" s="46"/>
    </row>
    <row r="31" spans="1:8" s="2" customFormat="1" ht="16.8" customHeight="1">
      <c r="A31" s="40"/>
      <c r="B31" s="46"/>
      <c r="C31" s="291" t="s">
        <v>358</v>
      </c>
      <c r="D31" s="291" t="s">
        <v>359</v>
      </c>
      <c r="E31" s="19" t="s">
        <v>239</v>
      </c>
      <c r="F31" s="292">
        <v>654.605</v>
      </c>
      <c r="G31" s="40"/>
      <c r="H31" s="46"/>
    </row>
    <row r="32" spans="1:8" s="2" customFormat="1" ht="16.8" customHeight="1">
      <c r="A32" s="40"/>
      <c r="B32" s="46"/>
      <c r="C32" s="291" t="s">
        <v>368</v>
      </c>
      <c r="D32" s="291" t="s">
        <v>369</v>
      </c>
      <c r="E32" s="19" t="s">
        <v>239</v>
      </c>
      <c r="F32" s="292">
        <v>971.183</v>
      </c>
      <c r="G32" s="40"/>
      <c r="H32" s="46"/>
    </row>
    <row r="33" spans="1:8" s="2" customFormat="1" ht="16.8" customHeight="1">
      <c r="A33" s="40"/>
      <c r="B33" s="46"/>
      <c r="C33" s="291" t="s">
        <v>554</v>
      </c>
      <c r="D33" s="291" t="s">
        <v>555</v>
      </c>
      <c r="E33" s="19" t="s">
        <v>239</v>
      </c>
      <c r="F33" s="292">
        <v>1068.939</v>
      </c>
      <c r="G33" s="40"/>
      <c r="H33" s="46"/>
    </row>
    <row r="34" spans="1:8" s="2" customFormat="1" ht="16.8" customHeight="1">
      <c r="A34" s="40"/>
      <c r="B34" s="46"/>
      <c r="C34" s="291" t="s">
        <v>340</v>
      </c>
      <c r="D34" s="291" t="s">
        <v>341</v>
      </c>
      <c r="E34" s="19" t="s">
        <v>239</v>
      </c>
      <c r="F34" s="292">
        <v>1406.307</v>
      </c>
      <c r="G34" s="40"/>
      <c r="H34" s="46"/>
    </row>
    <row r="35" spans="1:8" s="2" customFormat="1" ht="16.8" customHeight="1">
      <c r="A35" s="40"/>
      <c r="B35" s="46"/>
      <c r="C35" s="291" t="s">
        <v>838</v>
      </c>
      <c r="D35" s="291" t="s">
        <v>839</v>
      </c>
      <c r="E35" s="19" t="s">
        <v>239</v>
      </c>
      <c r="F35" s="292">
        <v>915.993</v>
      </c>
      <c r="G35" s="40"/>
      <c r="H35" s="46"/>
    </row>
    <row r="36" spans="1:8" s="2" customFormat="1" ht="16.8" customHeight="1">
      <c r="A36" s="40"/>
      <c r="B36" s="46"/>
      <c r="C36" s="291" t="s">
        <v>433</v>
      </c>
      <c r="D36" s="291" t="s">
        <v>434</v>
      </c>
      <c r="E36" s="19" t="s">
        <v>239</v>
      </c>
      <c r="F36" s="292">
        <v>99.228</v>
      </c>
      <c r="G36" s="40"/>
      <c r="H36" s="46"/>
    </row>
    <row r="37" spans="1:8" s="2" customFormat="1" ht="16.8" customHeight="1">
      <c r="A37" s="40"/>
      <c r="B37" s="46"/>
      <c r="C37" s="287" t="s">
        <v>86</v>
      </c>
      <c r="D37" s="288" t="s">
        <v>19</v>
      </c>
      <c r="E37" s="289" t="s">
        <v>19</v>
      </c>
      <c r="F37" s="290">
        <v>775.211</v>
      </c>
      <c r="G37" s="40"/>
      <c r="H37" s="46"/>
    </row>
    <row r="38" spans="1:8" s="2" customFormat="1" ht="16.8" customHeight="1">
      <c r="A38" s="40"/>
      <c r="B38" s="46"/>
      <c r="C38" s="291" t="s">
        <v>19</v>
      </c>
      <c r="D38" s="291" t="s">
        <v>473</v>
      </c>
      <c r="E38" s="19" t="s">
        <v>19</v>
      </c>
      <c r="F38" s="292">
        <v>0</v>
      </c>
      <c r="G38" s="40"/>
      <c r="H38" s="46"/>
    </row>
    <row r="39" spans="1:8" s="2" customFormat="1" ht="16.8" customHeight="1">
      <c r="A39" s="40"/>
      <c r="B39" s="46"/>
      <c r="C39" s="291" t="s">
        <v>19</v>
      </c>
      <c r="D39" s="291" t="s">
        <v>474</v>
      </c>
      <c r="E39" s="19" t="s">
        <v>19</v>
      </c>
      <c r="F39" s="292">
        <v>0</v>
      </c>
      <c r="G39" s="40"/>
      <c r="H39" s="46"/>
    </row>
    <row r="40" spans="1:8" s="2" customFormat="1" ht="16.8" customHeight="1">
      <c r="A40" s="40"/>
      <c r="B40" s="46"/>
      <c r="C40" s="291" t="s">
        <v>19</v>
      </c>
      <c r="D40" s="291" t="s">
        <v>475</v>
      </c>
      <c r="E40" s="19" t="s">
        <v>19</v>
      </c>
      <c r="F40" s="292">
        <v>0</v>
      </c>
      <c r="G40" s="40"/>
      <c r="H40" s="46"/>
    </row>
    <row r="41" spans="1:8" s="2" customFormat="1" ht="16.8" customHeight="1">
      <c r="A41" s="40"/>
      <c r="B41" s="46"/>
      <c r="C41" s="291" t="s">
        <v>19</v>
      </c>
      <c r="D41" s="291" t="s">
        <v>476</v>
      </c>
      <c r="E41" s="19" t="s">
        <v>19</v>
      </c>
      <c r="F41" s="292">
        <v>77.501</v>
      </c>
      <c r="G41" s="40"/>
      <c r="H41" s="46"/>
    </row>
    <row r="42" spans="1:8" s="2" customFormat="1" ht="16.8" customHeight="1">
      <c r="A42" s="40"/>
      <c r="B42" s="46"/>
      <c r="C42" s="291" t="s">
        <v>19</v>
      </c>
      <c r="D42" s="291" t="s">
        <v>477</v>
      </c>
      <c r="E42" s="19" t="s">
        <v>19</v>
      </c>
      <c r="F42" s="292">
        <v>-13.096</v>
      </c>
      <c r="G42" s="40"/>
      <c r="H42" s="46"/>
    </row>
    <row r="43" spans="1:8" s="2" customFormat="1" ht="16.8" customHeight="1">
      <c r="A43" s="40"/>
      <c r="B43" s="46"/>
      <c r="C43" s="291" t="s">
        <v>19</v>
      </c>
      <c r="D43" s="291" t="s">
        <v>478</v>
      </c>
      <c r="E43" s="19" t="s">
        <v>19</v>
      </c>
      <c r="F43" s="292">
        <v>0</v>
      </c>
      <c r="G43" s="40"/>
      <c r="H43" s="46"/>
    </row>
    <row r="44" spans="1:8" s="2" customFormat="1" ht="16.8" customHeight="1">
      <c r="A44" s="40"/>
      <c r="B44" s="46"/>
      <c r="C44" s="291" t="s">
        <v>19</v>
      </c>
      <c r="D44" s="291" t="s">
        <v>479</v>
      </c>
      <c r="E44" s="19" t="s">
        <v>19</v>
      </c>
      <c r="F44" s="292">
        <v>7.44</v>
      </c>
      <c r="G44" s="40"/>
      <c r="H44" s="46"/>
    </row>
    <row r="45" spans="1:8" s="2" customFormat="1" ht="16.8" customHeight="1">
      <c r="A45" s="40"/>
      <c r="B45" s="46"/>
      <c r="C45" s="291" t="s">
        <v>19</v>
      </c>
      <c r="D45" s="291" t="s">
        <v>480</v>
      </c>
      <c r="E45" s="19" t="s">
        <v>19</v>
      </c>
      <c r="F45" s="292">
        <v>0</v>
      </c>
      <c r="G45" s="40"/>
      <c r="H45" s="46"/>
    </row>
    <row r="46" spans="1:8" s="2" customFormat="1" ht="16.8" customHeight="1">
      <c r="A46" s="40"/>
      <c r="B46" s="46"/>
      <c r="C46" s="291" t="s">
        <v>19</v>
      </c>
      <c r="D46" s="291" t="s">
        <v>481</v>
      </c>
      <c r="E46" s="19" t="s">
        <v>19</v>
      </c>
      <c r="F46" s="292">
        <v>47.74</v>
      </c>
      <c r="G46" s="40"/>
      <c r="H46" s="46"/>
    </row>
    <row r="47" spans="1:8" s="2" customFormat="1" ht="16.8" customHeight="1">
      <c r="A47" s="40"/>
      <c r="B47" s="46"/>
      <c r="C47" s="291" t="s">
        <v>19</v>
      </c>
      <c r="D47" s="291" t="s">
        <v>482</v>
      </c>
      <c r="E47" s="19" t="s">
        <v>19</v>
      </c>
      <c r="F47" s="292">
        <v>-4.096</v>
      </c>
      <c r="G47" s="40"/>
      <c r="H47" s="46"/>
    </row>
    <row r="48" spans="1:8" s="2" customFormat="1" ht="16.8" customHeight="1">
      <c r="A48" s="40"/>
      <c r="B48" s="46"/>
      <c r="C48" s="291" t="s">
        <v>19</v>
      </c>
      <c r="D48" s="291" t="s">
        <v>483</v>
      </c>
      <c r="E48" s="19" t="s">
        <v>19</v>
      </c>
      <c r="F48" s="292">
        <v>0</v>
      </c>
      <c r="G48" s="40"/>
      <c r="H48" s="46"/>
    </row>
    <row r="49" spans="1:8" s="2" customFormat="1" ht="16.8" customHeight="1">
      <c r="A49" s="40"/>
      <c r="B49" s="46"/>
      <c r="C49" s="291" t="s">
        <v>19</v>
      </c>
      <c r="D49" s="291" t="s">
        <v>479</v>
      </c>
      <c r="E49" s="19" t="s">
        <v>19</v>
      </c>
      <c r="F49" s="292">
        <v>7.44</v>
      </c>
      <c r="G49" s="40"/>
      <c r="H49" s="46"/>
    </row>
    <row r="50" spans="1:8" s="2" customFormat="1" ht="16.8" customHeight="1">
      <c r="A50" s="40"/>
      <c r="B50" s="46"/>
      <c r="C50" s="291" t="s">
        <v>19</v>
      </c>
      <c r="D50" s="291" t="s">
        <v>484</v>
      </c>
      <c r="E50" s="19" t="s">
        <v>19</v>
      </c>
      <c r="F50" s="292">
        <v>0</v>
      </c>
      <c r="G50" s="40"/>
      <c r="H50" s="46"/>
    </row>
    <row r="51" spans="1:8" s="2" customFormat="1" ht="16.8" customHeight="1">
      <c r="A51" s="40"/>
      <c r="B51" s="46"/>
      <c r="C51" s="291" t="s">
        <v>19</v>
      </c>
      <c r="D51" s="291" t="s">
        <v>481</v>
      </c>
      <c r="E51" s="19" t="s">
        <v>19</v>
      </c>
      <c r="F51" s="292">
        <v>47.74</v>
      </c>
      <c r="G51" s="40"/>
      <c r="H51" s="46"/>
    </row>
    <row r="52" spans="1:8" s="2" customFormat="1" ht="16.8" customHeight="1">
      <c r="A52" s="40"/>
      <c r="B52" s="46"/>
      <c r="C52" s="291" t="s">
        <v>19</v>
      </c>
      <c r="D52" s="291" t="s">
        <v>482</v>
      </c>
      <c r="E52" s="19" t="s">
        <v>19</v>
      </c>
      <c r="F52" s="292">
        <v>-4.096</v>
      </c>
      <c r="G52" s="40"/>
      <c r="H52" s="46"/>
    </row>
    <row r="53" spans="1:8" s="2" customFormat="1" ht="16.8" customHeight="1">
      <c r="A53" s="40"/>
      <c r="B53" s="46"/>
      <c r="C53" s="291" t="s">
        <v>19</v>
      </c>
      <c r="D53" s="291" t="s">
        <v>485</v>
      </c>
      <c r="E53" s="19" t="s">
        <v>19</v>
      </c>
      <c r="F53" s="292">
        <v>0</v>
      </c>
      <c r="G53" s="40"/>
      <c r="H53" s="46"/>
    </row>
    <row r="54" spans="1:8" s="2" customFormat="1" ht="16.8" customHeight="1">
      <c r="A54" s="40"/>
      <c r="B54" s="46"/>
      <c r="C54" s="291" t="s">
        <v>19</v>
      </c>
      <c r="D54" s="291" t="s">
        <v>486</v>
      </c>
      <c r="E54" s="19" t="s">
        <v>19</v>
      </c>
      <c r="F54" s="292">
        <v>0</v>
      </c>
      <c r="G54" s="40"/>
      <c r="H54" s="46"/>
    </row>
    <row r="55" spans="1:8" s="2" customFormat="1" ht="16.8" customHeight="1">
      <c r="A55" s="40"/>
      <c r="B55" s="46"/>
      <c r="C55" s="291" t="s">
        <v>19</v>
      </c>
      <c r="D55" s="291" t="s">
        <v>487</v>
      </c>
      <c r="E55" s="19" t="s">
        <v>19</v>
      </c>
      <c r="F55" s="292">
        <v>8.68</v>
      </c>
      <c r="G55" s="40"/>
      <c r="H55" s="46"/>
    </row>
    <row r="56" spans="1:8" s="2" customFormat="1" ht="16.8" customHeight="1">
      <c r="A56" s="40"/>
      <c r="B56" s="46"/>
      <c r="C56" s="291" t="s">
        <v>19</v>
      </c>
      <c r="D56" s="291" t="s">
        <v>488</v>
      </c>
      <c r="E56" s="19" t="s">
        <v>19</v>
      </c>
      <c r="F56" s="292">
        <v>0</v>
      </c>
      <c r="G56" s="40"/>
      <c r="H56" s="46"/>
    </row>
    <row r="57" spans="1:8" s="2" customFormat="1" ht="16.8" customHeight="1">
      <c r="A57" s="40"/>
      <c r="B57" s="46"/>
      <c r="C57" s="291" t="s">
        <v>19</v>
      </c>
      <c r="D57" s="291" t="s">
        <v>481</v>
      </c>
      <c r="E57" s="19" t="s">
        <v>19</v>
      </c>
      <c r="F57" s="292">
        <v>47.74</v>
      </c>
      <c r="G57" s="40"/>
      <c r="H57" s="46"/>
    </row>
    <row r="58" spans="1:8" s="2" customFormat="1" ht="16.8" customHeight="1">
      <c r="A58" s="40"/>
      <c r="B58" s="46"/>
      <c r="C58" s="291" t="s">
        <v>19</v>
      </c>
      <c r="D58" s="291" t="s">
        <v>482</v>
      </c>
      <c r="E58" s="19" t="s">
        <v>19</v>
      </c>
      <c r="F58" s="292">
        <v>-4.096</v>
      </c>
      <c r="G58" s="40"/>
      <c r="H58" s="46"/>
    </row>
    <row r="59" spans="1:8" s="2" customFormat="1" ht="16.8" customHeight="1">
      <c r="A59" s="40"/>
      <c r="B59" s="46"/>
      <c r="C59" s="291" t="s">
        <v>19</v>
      </c>
      <c r="D59" s="291" t="s">
        <v>489</v>
      </c>
      <c r="E59" s="19" t="s">
        <v>19</v>
      </c>
      <c r="F59" s="292">
        <v>0</v>
      </c>
      <c r="G59" s="40"/>
      <c r="H59" s="46"/>
    </row>
    <row r="60" spans="1:8" s="2" customFormat="1" ht="16.8" customHeight="1">
      <c r="A60" s="40"/>
      <c r="B60" s="46"/>
      <c r="C60" s="291" t="s">
        <v>19</v>
      </c>
      <c r="D60" s="291" t="s">
        <v>479</v>
      </c>
      <c r="E60" s="19" t="s">
        <v>19</v>
      </c>
      <c r="F60" s="292">
        <v>7.44</v>
      </c>
      <c r="G60" s="40"/>
      <c r="H60" s="46"/>
    </row>
    <row r="61" spans="1:8" s="2" customFormat="1" ht="16.8" customHeight="1">
      <c r="A61" s="40"/>
      <c r="B61" s="46"/>
      <c r="C61" s="291" t="s">
        <v>19</v>
      </c>
      <c r="D61" s="291" t="s">
        <v>490</v>
      </c>
      <c r="E61" s="19" t="s">
        <v>19</v>
      </c>
      <c r="F61" s="292">
        <v>0</v>
      </c>
      <c r="G61" s="40"/>
      <c r="H61" s="46"/>
    </row>
    <row r="62" spans="1:8" s="2" customFormat="1" ht="16.8" customHeight="1">
      <c r="A62" s="40"/>
      <c r="B62" s="46"/>
      <c r="C62" s="291" t="s">
        <v>19</v>
      </c>
      <c r="D62" s="291" t="s">
        <v>481</v>
      </c>
      <c r="E62" s="19" t="s">
        <v>19</v>
      </c>
      <c r="F62" s="292">
        <v>47.74</v>
      </c>
      <c r="G62" s="40"/>
      <c r="H62" s="46"/>
    </row>
    <row r="63" spans="1:8" s="2" customFormat="1" ht="16.8" customHeight="1">
      <c r="A63" s="40"/>
      <c r="B63" s="46"/>
      <c r="C63" s="291" t="s">
        <v>19</v>
      </c>
      <c r="D63" s="291" t="s">
        <v>482</v>
      </c>
      <c r="E63" s="19" t="s">
        <v>19</v>
      </c>
      <c r="F63" s="292">
        <v>-4.096</v>
      </c>
      <c r="G63" s="40"/>
      <c r="H63" s="46"/>
    </row>
    <row r="64" spans="1:8" s="2" customFormat="1" ht="16.8" customHeight="1">
      <c r="A64" s="40"/>
      <c r="B64" s="46"/>
      <c r="C64" s="291" t="s">
        <v>19</v>
      </c>
      <c r="D64" s="291" t="s">
        <v>475</v>
      </c>
      <c r="E64" s="19" t="s">
        <v>19</v>
      </c>
      <c r="F64" s="292">
        <v>0</v>
      </c>
      <c r="G64" s="40"/>
      <c r="H64" s="46"/>
    </row>
    <row r="65" spans="1:8" s="2" customFormat="1" ht="16.8" customHeight="1">
      <c r="A65" s="40"/>
      <c r="B65" s="46"/>
      <c r="C65" s="291" t="s">
        <v>19</v>
      </c>
      <c r="D65" s="291" t="s">
        <v>476</v>
      </c>
      <c r="E65" s="19" t="s">
        <v>19</v>
      </c>
      <c r="F65" s="292">
        <v>77.501</v>
      </c>
      <c r="G65" s="40"/>
      <c r="H65" s="46"/>
    </row>
    <row r="66" spans="1:8" s="2" customFormat="1" ht="16.8" customHeight="1">
      <c r="A66" s="40"/>
      <c r="B66" s="46"/>
      <c r="C66" s="291" t="s">
        <v>19</v>
      </c>
      <c r="D66" s="291" t="s">
        <v>491</v>
      </c>
      <c r="E66" s="19" t="s">
        <v>19</v>
      </c>
      <c r="F66" s="292">
        <v>-17.359</v>
      </c>
      <c r="G66" s="40"/>
      <c r="H66" s="46"/>
    </row>
    <row r="67" spans="1:8" s="2" customFormat="1" ht="16.8" customHeight="1">
      <c r="A67" s="40"/>
      <c r="B67" s="46"/>
      <c r="C67" s="291" t="s">
        <v>19</v>
      </c>
      <c r="D67" s="291" t="s">
        <v>492</v>
      </c>
      <c r="E67" s="19" t="s">
        <v>19</v>
      </c>
      <c r="F67" s="292">
        <v>0</v>
      </c>
      <c r="G67" s="40"/>
      <c r="H67" s="46"/>
    </row>
    <row r="68" spans="1:8" s="2" customFormat="1" ht="16.8" customHeight="1">
      <c r="A68" s="40"/>
      <c r="B68" s="46"/>
      <c r="C68" s="291" t="s">
        <v>19</v>
      </c>
      <c r="D68" s="291" t="s">
        <v>475</v>
      </c>
      <c r="E68" s="19" t="s">
        <v>19</v>
      </c>
      <c r="F68" s="292">
        <v>0</v>
      </c>
      <c r="G68" s="40"/>
      <c r="H68" s="46"/>
    </row>
    <row r="69" spans="1:8" s="2" customFormat="1" ht="16.8" customHeight="1">
      <c r="A69" s="40"/>
      <c r="B69" s="46"/>
      <c r="C69" s="291" t="s">
        <v>19</v>
      </c>
      <c r="D69" s="291" t="s">
        <v>493</v>
      </c>
      <c r="E69" s="19" t="s">
        <v>19</v>
      </c>
      <c r="F69" s="292">
        <v>38.22</v>
      </c>
      <c r="G69" s="40"/>
      <c r="H69" s="46"/>
    </row>
    <row r="70" spans="1:8" s="2" customFormat="1" ht="16.8" customHeight="1">
      <c r="A70" s="40"/>
      <c r="B70" s="46"/>
      <c r="C70" s="291" t="s">
        <v>19</v>
      </c>
      <c r="D70" s="291" t="s">
        <v>494</v>
      </c>
      <c r="E70" s="19" t="s">
        <v>19</v>
      </c>
      <c r="F70" s="292">
        <v>0</v>
      </c>
      <c r="G70" s="40"/>
      <c r="H70" s="46"/>
    </row>
    <row r="71" spans="1:8" s="2" customFormat="1" ht="16.8" customHeight="1">
      <c r="A71" s="40"/>
      <c r="B71" s="46"/>
      <c r="C71" s="291" t="s">
        <v>19</v>
      </c>
      <c r="D71" s="291" t="s">
        <v>480</v>
      </c>
      <c r="E71" s="19" t="s">
        <v>19</v>
      </c>
      <c r="F71" s="292">
        <v>0</v>
      </c>
      <c r="G71" s="40"/>
      <c r="H71" s="46"/>
    </row>
    <row r="72" spans="1:8" s="2" customFormat="1" ht="16.8" customHeight="1">
      <c r="A72" s="40"/>
      <c r="B72" s="46"/>
      <c r="C72" s="291" t="s">
        <v>19</v>
      </c>
      <c r="D72" s="291" t="s">
        <v>495</v>
      </c>
      <c r="E72" s="19" t="s">
        <v>19</v>
      </c>
      <c r="F72" s="292">
        <v>64.724</v>
      </c>
      <c r="G72" s="40"/>
      <c r="H72" s="46"/>
    </row>
    <row r="73" spans="1:8" s="2" customFormat="1" ht="16.8" customHeight="1">
      <c r="A73" s="40"/>
      <c r="B73" s="46"/>
      <c r="C73" s="291" t="s">
        <v>19</v>
      </c>
      <c r="D73" s="291" t="s">
        <v>496</v>
      </c>
      <c r="E73" s="19" t="s">
        <v>19</v>
      </c>
      <c r="F73" s="292">
        <v>-19.8</v>
      </c>
      <c r="G73" s="40"/>
      <c r="H73" s="46"/>
    </row>
    <row r="74" spans="1:8" s="2" customFormat="1" ht="16.8" customHeight="1">
      <c r="A74" s="40"/>
      <c r="B74" s="46"/>
      <c r="C74" s="291" t="s">
        <v>19</v>
      </c>
      <c r="D74" s="291" t="s">
        <v>490</v>
      </c>
      <c r="E74" s="19" t="s">
        <v>19</v>
      </c>
      <c r="F74" s="292">
        <v>0</v>
      </c>
      <c r="G74" s="40"/>
      <c r="H74" s="46"/>
    </row>
    <row r="75" spans="1:8" s="2" customFormat="1" ht="16.8" customHeight="1">
      <c r="A75" s="40"/>
      <c r="B75" s="46"/>
      <c r="C75" s="291" t="s">
        <v>19</v>
      </c>
      <c r="D75" s="291" t="s">
        <v>495</v>
      </c>
      <c r="E75" s="19" t="s">
        <v>19</v>
      </c>
      <c r="F75" s="292">
        <v>64.724</v>
      </c>
      <c r="G75" s="40"/>
      <c r="H75" s="46"/>
    </row>
    <row r="76" spans="1:8" s="2" customFormat="1" ht="16.8" customHeight="1">
      <c r="A76" s="40"/>
      <c r="B76" s="46"/>
      <c r="C76" s="291" t="s">
        <v>19</v>
      </c>
      <c r="D76" s="291" t="s">
        <v>496</v>
      </c>
      <c r="E76" s="19" t="s">
        <v>19</v>
      </c>
      <c r="F76" s="292">
        <v>-19.8</v>
      </c>
      <c r="G76" s="40"/>
      <c r="H76" s="46"/>
    </row>
    <row r="77" spans="1:8" s="2" customFormat="1" ht="16.8" customHeight="1">
      <c r="A77" s="40"/>
      <c r="B77" s="46"/>
      <c r="C77" s="291" t="s">
        <v>19</v>
      </c>
      <c r="D77" s="291" t="s">
        <v>497</v>
      </c>
      <c r="E77" s="19" t="s">
        <v>19</v>
      </c>
      <c r="F77" s="292">
        <v>0</v>
      </c>
      <c r="G77" s="40"/>
      <c r="H77" s="46"/>
    </row>
    <row r="78" spans="1:8" s="2" customFormat="1" ht="16.8" customHeight="1">
      <c r="A78" s="40"/>
      <c r="B78" s="46"/>
      <c r="C78" s="291" t="s">
        <v>19</v>
      </c>
      <c r="D78" s="291" t="s">
        <v>484</v>
      </c>
      <c r="E78" s="19" t="s">
        <v>19</v>
      </c>
      <c r="F78" s="292">
        <v>0</v>
      </c>
      <c r="G78" s="40"/>
      <c r="H78" s="46"/>
    </row>
    <row r="79" spans="1:8" s="2" customFormat="1" ht="16.8" customHeight="1">
      <c r="A79" s="40"/>
      <c r="B79" s="46"/>
      <c r="C79" s="291" t="s">
        <v>19</v>
      </c>
      <c r="D79" s="291" t="s">
        <v>495</v>
      </c>
      <c r="E79" s="19" t="s">
        <v>19</v>
      </c>
      <c r="F79" s="292">
        <v>64.724</v>
      </c>
      <c r="G79" s="40"/>
      <c r="H79" s="46"/>
    </row>
    <row r="80" spans="1:8" s="2" customFormat="1" ht="16.8" customHeight="1">
      <c r="A80" s="40"/>
      <c r="B80" s="46"/>
      <c r="C80" s="291" t="s">
        <v>19</v>
      </c>
      <c r="D80" s="291" t="s">
        <v>496</v>
      </c>
      <c r="E80" s="19" t="s">
        <v>19</v>
      </c>
      <c r="F80" s="292">
        <v>-19.8</v>
      </c>
      <c r="G80" s="40"/>
      <c r="H80" s="46"/>
    </row>
    <row r="81" spans="1:8" s="2" customFormat="1" ht="16.8" customHeight="1">
      <c r="A81" s="40"/>
      <c r="B81" s="46"/>
      <c r="C81" s="291" t="s">
        <v>19</v>
      </c>
      <c r="D81" s="291" t="s">
        <v>488</v>
      </c>
      <c r="E81" s="19" t="s">
        <v>19</v>
      </c>
      <c r="F81" s="292">
        <v>0</v>
      </c>
      <c r="G81" s="40"/>
      <c r="H81" s="46"/>
    </row>
    <row r="82" spans="1:8" s="2" customFormat="1" ht="16.8" customHeight="1">
      <c r="A82" s="40"/>
      <c r="B82" s="46"/>
      <c r="C82" s="291" t="s">
        <v>19</v>
      </c>
      <c r="D82" s="291" t="s">
        <v>495</v>
      </c>
      <c r="E82" s="19" t="s">
        <v>19</v>
      </c>
      <c r="F82" s="292">
        <v>64.724</v>
      </c>
      <c r="G82" s="40"/>
      <c r="H82" s="46"/>
    </row>
    <row r="83" spans="1:8" s="2" customFormat="1" ht="16.8" customHeight="1">
      <c r="A83" s="40"/>
      <c r="B83" s="46"/>
      <c r="C83" s="291" t="s">
        <v>19</v>
      </c>
      <c r="D83" s="291" t="s">
        <v>496</v>
      </c>
      <c r="E83" s="19" t="s">
        <v>19</v>
      </c>
      <c r="F83" s="292">
        <v>-19.8</v>
      </c>
      <c r="G83" s="40"/>
      <c r="H83" s="46"/>
    </row>
    <row r="84" spans="1:8" s="2" customFormat="1" ht="16.8" customHeight="1">
      <c r="A84" s="40"/>
      <c r="B84" s="46"/>
      <c r="C84" s="291" t="s">
        <v>19</v>
      </c>
      <c r="D84" s="291" t="s">
        <v>498</v>
      </c>
      <c r="E84" s="19" t="s">
        <v>19</v>
      </c>
      <c r="F84" s="292">
        <v>0</v>
      </c>
      <c r="G84" s="40"/>
      <c r="H84" s="46"/>
    </row>
    <row r="85" spans="1:8" s="2" customFormat="1" ht="16.8" customHeight="1">
      <c r="A85" s="40"/>
      <c r="B85" s="46"/>
      <c r="C85" s="291" t="s">
        <v>19</v>
      </c>
      <c r="D85" s="291" t="s">
        <v>475</v>
      </c>
      <c r="E85" s="19" t="s">
        <v>19</v>
      </c>
      <c r="F85" s="292">
        <v>0</v>
      </c>
      <c r="G85" s="40"/>
      <c r="H85" s="46"/>
    </row>
    <row r="86" spans="1:8" s="2" customFormat="1" ht="16.8" customHeight="1">
      <c r="A86" s="40"/>
      <c r="B86" s="46"/>
      <c r="C86" s="291" t="s">
        <v>19</v>
      </c>
      <c r="D86" s="291" t="s">
        <v>481</v>
      </c>
      <c r="E86" s="19" t="s">
        <v>19</v>
      </c>
      <c r="F86" s="292">
        <v>47.74</v>
      </c>
      <c r="G86" s="40"/>
      <c r="H86" s="46"/>
    </row>
    <row r="87" spans="1:8" s="2" customFormat="1" ht="16.8" customHeight="1">
      <c r="A87" s="40"/>
      <c r="B87" s="46"/>
      <c r="C87" s="291" t="s">
        <v>19</v>
      </c>
      <c r="D87" s="291" t="s">
        <v>499</v>
      </c>
      <c r="E87" s="19" t="s">
        <v>19</v>
      </c>
      <c r="F87" s="292">
        <v>-2.16</v>
      </c>
      <c r="G87" s="40"/>
      <c r="H87" s="46"/>
    </row>
    <row r="88" spans="1:8" s="2" customFormat="1" ht="16.8" customHeight="1">
      <c r="A88" s="40"/>
      <c r="B88" s="46"/>
      <c r="C88" s="291" t="s">
        <v>19</v>
      </c>
      <c r="D88" s="291" t="s">
        <v>500</v>
      </c>
      <c r="E88" s="19" t="s">
        <v>19</v>
      </c>
      <c r="F88" s="292">
        <v>0</v>
      </c>
      <c r="G88" s="40"/>
      <c r="H88" s="46"/>
    </row>
    <row r="89" spans="1:8" s="2" customFormat="1" ht="16.8" customHeight="1">
      <c r="A89" s="40"/>
      <c r="B89" s="46"/>
      <c r="C89" s="291" t="s">
        <v>19</v>
      </c>
      <c r="D89" s="291" t="s">
        <v>490</v>
      </c>
      <c r="E89" s="19" t="s">
        <v>19</v>
      </c>
      <c r="F89" s="292">
        <v>0</v>
      </c>
      <c r="G89" s="40"/>
      <c r="H89" s="46"/>
    </row>
    <row r="90" spans="1:8" s="2" customFormat="1" ht="16.8" customHeight="1">
      <c r="A90" s="40"/>
      <c r="B90" s="46"/>
      <c r="C90" s="291" t="s">
        <v>19</v>
      </c>
      <c r="D90" s="291" t="s">
        <v>495</v>
      </c>
      <c r="E90" s="19" t="s">
        <v>19</v>
      </c>
      <c r="F90" s="292">
        <v>64.724</v>
      </c>
      <c r="G90" s="40"/>
      <c r="H90" s="46"/>
    </row>
    <row r="91" spans="1:8" s="2" customFormat="1" ht="16.8" customHeight="1">
      <c r="A91" s="40"/>
      <c r="B91" s="46"/>
      <c r="C91" s="291" t="s">
        <v>19</v>
      </c>
      <c r="D91" s="291" t="s">
        <v>501</v>
      </c>
      <c r="E91" s="19" t="s">
        <v>19</v>
      </c>
      <c r="F91" s="292">
        <v>-10.576</v>
      </c>
      <c r="G91" s="40"/>
      <c r="H91" s="46"/>
    </row>
    <row r="92" spans="1:8" s="2" customFormat="1" ht="16.8" customHeight="1">
      <c r="A92" s="40"/>
      <c r="B92" s="46"/>
      <c r="C92" s="291" t="s">
        <v>19</v>
      </c>
      <c r="D92" s="291" t="s">
        <v>480</v>
      </c>
      <c r="E92" s="19" t="s">
        <v>19</v>
      </c>
      <c r="F92" s="292">
        <v>0</v>
      </c>
      <c r="G92" s="40"/>
      <c r="H92" s="46"/>
    </row>
    <row r="93" spans="1:8" s="2" customFormat="1" ht="16.8" customHeight="1">
      <c r="A93" s="40"/>
      <c r="B93" s="46"/>
      <c r="C93" s="291" t="s">
        <v>19</v>
      </c>
      <c r="D93" s="291" t="s">
        <v>495</v>
      </c>
      <c r="E93" s="19" t="s">
        <v>19</v>
      </c>
      <c r="F93" s="292">
        <v>64.724</v>
      </c>
      <c r="G93" s="40"/>
      <c r="H93" s="46"/>
    </row>
    <row r="94" spans="1:8" s="2" customFormat="1" ht="16.8" customHeight="1">
      <c r="A94" s="40"/>
      <c r="B94" s="46"/>
      <c r="C94" s="291" t="s">
        <v>19</v>
      </c>
      <c r="D94" s="291" t="s">
        <v>501</v>
      </c>
      <c r="E94" s="19" t="s">
        <v>19</v>
      </c>
      <c r="F94" s="292">
        <v>-10.576</v>
      </c>
      <c r="G94" s="40"/>
      <c r="H94" s="46"/>
    </row>
    <row r="95" spans="1:8" s="2" customFormat="1" ht="16.8" customHeight="1">
      <c r="A95" s="40"/>
      <c r="B95" s="46"/>
      <c r="C95" s="291" t="s">
        <v>19</v>
      </c>
      <c r="D95" s="291" t="s">
        <v>502</v>
      </c>
      <c r="E95" s="19" t="s">
        <v>19</v>
      </c>
      <c r="F95" s="292">
        <v>0</v>
      </c>
      <c r="G95" s="40"/>
      <c r="H95" s="46"/>
    </row>
    <row r="96" spans="1:8" s="2" customFormat="1" ht="16.8" customHeight="1">
      <c r="A96" s="40"/>
      <c r="B96" s="46"/>
      <c r="C96" s="291" t="s">
        <v>19</v>
      </c>
      <c r="D96" s="291" t="s">
        <v>488</v>
      </c>
      <c r="E96" s="19" t="s">
        <v>19</v>
      </c>
      <c r="F96" s="292">
        <v>0</v>
      </c>
      <c r="G96" s="40"/>
      <c r="H96" s="46"/>
    </row>
    <row r="97" spans="1:8" s="2" customFormat="1" ht="16.8" customHeight="1">
      <c r="A97" s="40"/>
      <c r="B97" s="46"/>
      <c r="C97" s="291" t="s">
        <v>19</v>
      </c>
      <c r="D97" s="291" t="s">
        <v>495</v>
      </c>
      <c r="E97" s="19" t="s">
        <v>19</v>
      </c>
      <c r="F97" s="292">
        <v>64.724</v>
      </c>
      <c r="G97" s="40"/>
      <c r="H97" s="46"/>
    </row>
    <row r="98" spans="1:8" s="2" customFormat="1" ht="16.8" customHeight="1">
      <c r="A98" s="40"/>
      <c r="B98" s="46"/>
      <c r="C98" s="291" t="s">
        <v>19</v>
      </c>
      <c r="D98" s="291" t="s">
        <v>501</v>
      </c>
      <c r="E98" s="19" t="s">
        <v>19</v>
      </c>
      <c r="F98" s="292">
        <v>-10.576</v>
      </c>
      <c r="G98" s="40"/>
      <c r="H98" s="46"/>
    </row>
    <row r="99" spans="1:8" s="2" customFormat="1" ht="16.8" customHeight="1">
      <c r="A99" s="40"/>
      <c r="B99" s="46"/>
      <c r="C99" s="291" t="s">
        <v>19</v>
      </c>
      <c r="D99" s="291" t="s">
        <v>484</v>
      </c>
      <c r="E99" s="19" t="s">
        <v>19</v>
      </c>
      <c r="F99" s="292">
        <v>0</v>
      </c>
      <c r="G99" s="40"/>
      <c r="H99" s="46"/>
    </row>
    <row r="100" spans="1:8" s="2" customFormat="1" ht="16.8" customHeight="1">
      <c r="A100" s="40"/>
      <c r="B100" s="46"/>
      <c r="C100" s="291" t="s">
        <v>19</v>
      </c>
      <c r="D100" s="291" t="s">
        <v>495</v>
      </c>
      <c r="E100" s="19" t="s">
        <v>19</v>
      </c>
      <c r="F100" s="292">
        <v>64.724</v>
      </c>
      <c r="G100" s="40"/>
      <c r="H100" s="46"/>
    </row>
    <row r="101" spans="1:8" s="2" customFormat="1" ht="16.8" customHeight="1">
      <c r="A101" s="40"/>
      <c r="B101" s="46"/>
      <c r="C101" s="291" t="s">
        <v>19</v>
      </c>
      <c r="D101" s="291" t="s">
        <v>501</v>
      </c>
      <c r="E101" s="19" t="s">
        <v>19</v>
      </c>
      <c r="F101" s="292">
        <v>-10.576</v>
      </c>
      <c r="G101" s="40"/>
      <c r="H101" s="46"/>
    </row>
    <row r="102" spans="1:8" s="2" customFormat="1" ht="16.8" customHeight="1">
      <c r="A102" s="40"/>
      <c r="B102" s="46"/>
      <c r="C102" s="291" t="s">
        <v>19</v>
      </c>
      <c r="D102" s="291" t="s">
        <v>451</v>
      </c>
      <c r="E102" s="19" t="s">
        <v>19</v>
      </c>
      <c r="F102" s="292">
        <v>0</v>
      </c>
      <c r="G102" s="40"/>
      <c r="H102" s="46"/>
    </row>
    <row r="103" spans="1:8" s="2" customFormat="1" ht="16.8" customHeight="1">
      <c r="A103" s="40"/>
      <c r="B103" s="46"/>
      <c r="C103" s="291" t="s">
        <v>19</v>
      </c>
      <c r="D103" s="291" t="s">
        <v>503</v>
      </c>
      <c r="E103" s="19" t="s">
        <v>19</v>
      </c>
      <c r="F103" s="292">
        <v>-35</v>
      </c>
      <c r="G103" s="40"/>
      <c r="H103" s="46"/>
    </row>
    <row r="104" spans="1:8" s="2" customFormat="1" ht="16.8" customHeight="1">
      <c r="A104" s="40"/>
      <c r="B104" s="46"/>
      <c r="C104" s="291" t="s">
        <v>86</v>
      </c>
      <c r="D104" s="291" t="s">
        <v>174</v>
      </c>
      <c r="E104" s="19" t="s">
        <v>19</v>
      </c>
      <c r="F104" s="292">
        <v>775.211</v>
      </c>
      <c r="G104" s="40"/>
      <c r="H104" s="46"/>
    </row>
    <row r="105" spans="1:8" s="2" customFormat="1" ht="16.8" customHeight="1">
      <c r="A105" s="40"/>
      <c r="B105" s="46"/>
      <c r="C105" s="293" t="s">
        <v>1669</v>
      </c>
      <c r="D105" s="40"/>
      <c r="E105" s="40"/>
      <c r="F105" s="40"/>
      <c r="G105" s="40"/>
      <c r="H105" s="46"/>
    </row>
    <row r="106" spans="1:8" s="2" customFormat="1" ht="16.8" customHeight="1">
      <c r="A106" s="40"/>
      <c r="B106" s="46"/>
      <c r="C106" s="291" t="s">
        <v>469</v>
      </c>
      <c r="D106" s="291" t="s">
        <v>470</v>
      </c>
      <c r="E106" s="19" t="s">
        <v>239</v>
      </c>
      <c r="F106" s="292">
        <v>775.211</v>
      </c>
      <c r="G106" s="40"/>
      <c r="H106" s="46"/>
    </row>
    <row r="107" spans="1:8" s="2" customFormat="1" ht="16.8" customHeight="1">
      <c r="A107" s="40"/>
      <c r="B107" s="46"/>
      <c r="C107" s="291" t="s">
        <v>358</v>
      </c>
      <c r="D107" s="291" t="s">
        <v>359</v>
      </c>
      <c r="E107" s="19" t="s">
        <v>239</v>
      </c>
      <c r="F107" s="292">
        <v>654.605</v>
      </c>
      <c r="G107" s="40"/>
      <c r="H107" s="46"/>
    </row>
    <row r="108" spans="1:8" s="2" customFormat="1" ht="16.8" customHeight="1">
      <c r="A108" s="40"/>
      <c r="B108" s="46"/>
      <c r="C108" s="291" t="s">
        <v>368</v>
      </c>
      <c r="D108" s="291" t="s">
        <v>369</v>
      </c>
      <c r="E108" s="19" t="s">
        <v>239</v>
      </c>
      <c r="F108" s="292">
        <v>971.183</v>
      </c>
      <c r="G108" s="40"/>
      <c r="H108" s="46"/>
    </row>
    <row r="109" spans="1:8" s="2" customFormat="1" ht="16.8" customHeight="1">
      <c r="A109" s="40"/>
      <c r="B109" s="46"/>
      <c r="C109" s="291" t="s">
        <v>554</v>
      </c>
      <c r="D109" s="291" t="s">
        <v>555</v>
      </c>
      <c r="E109" s="19" t="s">
        <v>239</v>
      </c>
      <c r="F109" s="292">
        <v>1068.939</v>
      </c>
      <c r="G109" s="40"/>
      <c r="H109" s="46"/>
    </row>
    <row r="110" spans="1:8" s="2" customFormat="1" ht="16.8" customHeight="1">
      <c r="A110" s="40"/>
      <c r="B110" s="46"/>
      <c r="C110" s="291" t="s">
        <v>340</v>
      </c>
      <c r="D110" s="291" t="s">
        <v>341</v>
      </c>
      <c r="E110" s="19" t="s">
        <v>239</v>
      </c>
      <c r="F110" s="292">
        <v>1406.307</v>
      </c>
      <c r="G110" s="40"/>
      <c r="H110" s="46"/>
    </row>
    <row r="111" spans="1:8" s="2" customFormat="1" ht="16.8" customHeight="1">
      <c r="A111" s="40"/>
      <c r="B111" s="46"/>
      <c r="C111" s="291" t="s">
        <v>838</v>
      </c>
      <c r="D111" s="291" t="s">
        <v>839</v>
      </c>
      <c r="E111" s="19" t="s">
        <v>239</v>
      </c>
      <c r="F111" s="292">
        <v>915.993</v>
      </c>
      <c r="G111" s="40"/>
      <c r="H111" s="46"/>
    </row>
    <row r="112" spans="1:8" s="2" customFormat="1" ht="16.8" customHeight="1">
      <c r="A112" s="40"/>
      <c r="B112" s="46"/>
      <c r="C112" s="291" t="s">
        <v>505</v>
      </c>
      <c r="D112" s="291" t="s">
        <v>506</v>
      </c>
      <c r="E112" s="19" t="s">
        <v>239</v>
      </c>
      <c r="F112" s="292">
        <v>790.715</v>
      </c>
      <c r="G112" s="40"/>
      <c r="H112" s="46"/>
    </row>
    <row r="113" spans="1:8" s="2" customFormat="1" ht="16.8" customHeight="1">
      <c r="A113" s="40"/>
      <c r="B113" s="46"/>
      <c r="C113" s="287" t="s">
        <v>91</v>
      </c>
      <c r="D113" s="288" t="s">
        <v>19</v>
      </c>
      <c r="E113" s="289" t="s">
        <v>19</v>
      </c>
      <c r="F113" s="290">
        <v>77.824</v>
      </c>
      <c r="G113" s="40"/>
      <c r="H113" s="46"/>
    </row>
    <row r="114" spans="1:8" s="2" customFormat="1" ht="16.8" customHeight="1">
      <c r="A114" s="40"/>
      <c r="B114" s="46"/>
      <c r="C114" s="291" t="s">
        <v>19</v>
      </c>
      <c r="D114" s="291" t="s">
        <v>522</v>
      </c>
      <c r="E114" s="19" t="s">
        <v>19</v>
      </c>
      <c r="F114" s="292">
        <v>0</v>
      </c>
      <c r="G114" s="40"/>
      <c r="H114" s="46"/>
    </row>
    <row r="115" spans="1:8" s="2" customFormat="1" ht="16.8" customHeight="1">
      <c r="A115" s="40"/>
      <c r="B115" s="46"/>
      <c r="C115" s="291" t="s">
        <v>19</v>
      </c>
      <c r="D115" s="291" t="s">
        <v>523</v>
      </c>
      <c r="E115" s="19" t="s">
        <v>19</v>
      </c>
      <c r="F115" s="292">
        <v>17.664</v>
      </c>
      <c r="G115" s="40"/>
      <c r="H115" s="46"/>
    </row>
    <row r="116" spans="1:8" s="2" customFormat="1" ht="16.8" customHeight="1">
      <c r="A116" s="40"/>
      <c r="B116" s="46"/>
      <c r="C116" s="291" t="s">
        <v>19</v>
      </c>
      <c r="D116" s="291" t="s">
        <v>524</v>
      </c>
      <c r="E116" s="19" t="s">
        <v>19</v>
      </c>
      <c r="F116" s="292">
        <v>60.16</v>
      </c>
      <c r="G116" s="40"/>
      <c r="H116" s="46"/>
    </row>
    <row r="117" spans="1:8" s="2" customFormat="1" ht="16.8" customHeight="1">
      <c r="A117" s="40"/>
      <c r="B117" s="46"/>
      <c r="C117" s="291" t="s">
        <v>91</v>
      </c>
      <c r="D117" s="291" t="s">
        <v>174</v>
      </c>
      <c r="E117" s="19" t="s">
        <v>19</v>
      </c>
      <c r="F117" s="292">
        <v>77.824</v>
      </c>
      <c r="G117" s="40"/>
      <c r="H117" s="46"/>
    </row>
    <row r="118" spans="1:8" s="2" customFormat="1" ht="16.8" customHeight="1">
      <c r="A118" s="40"/>
      <c r="B118" s="46"/>
      <c r="C118" s="293" t="s">
        <v>1669</v>
      </c>
      <c r="D118" s="40"/>
      <c r="E118" s="40"/>
      <c r="F118" s="40"/>
      <c r="G118" s="40"/>
      <c r="H118" s="46"/>
    </row>
    <row r="119" spans="1:8" s="2" customFormat="1" ht="16.8" customHeight="1">
      <c r="A119" s="40"/>
      <c r="B119" s="46"/>
      <c r="C119" s="291" t="s">
        <v>518</v>
      </c>
      <c r="D119" s="291" t="s">
        <v>519</v>
      </c>
      <c r="E119" s="19" t="s">
        <v>239</v>
      </c>
      <c r="F119" s="292">
        <v>77.824</v>
      </c>
      <c r="G119" s="40"/>
      <c r="H119" s="46"/>
    </row>
    <row r="120" spans="1:8" s="2" customFormat="1" ht="16.8" customHeight="1">
      <c r="A120" s="40"/>
      <c r="B120" s="46"/>
      <c r="C120" s="291" t="s">
        <v>376</v>
      </c>
      <c r="D120" s="291" t="s">
        <v>377</v>
      </c>
      <c r="E120" s="19" t="s">
        <v>239</v>
      </c>
      <c r="F120" s="292">
        <v>77.824</v>
      </c>
      <c r="G120" s="40"/>
      <c r="H120" s="46"/>
    </row>
    <row r="121" spans="1:8" s="2" customFormat="1" ht="16.8" customHeight="1">
      <c r="A121" s="40"/>
      <c r="B121" s="46"/>
      <c r="C121" s="291" t="s">
        <v>562</v>
      </c>
      <c r="D121" s="291" t="s">
        <v>563</v>
      </c>
      <c r="E121" s="19" t="s">
        <v>239</v>
      </c>
      <c r="F121" s="292">
        <v>227.721</v>
      </c>
      <c r="G121" s="40"/>
      <c r="H121" s="46"/>
    </row>
    <row r="122" spans="1:8" s="2" customFormat="1" ht="16.8" customHeight="1">
      <c r="A122" s="40"/>
      <c r="B122" s="46"/>
      <c r="C122" s="291" t="s">
        <v>340</v>
      </c>
      <c r="D122" s="291" t="s">
        <v>341</v>
      </c>
      <c r="E122" s="19" t="s">
        <v>239</v>
      </c>
      <c r="F122" s="292">
        <v>1406.307</v>
      </c>
      <c r="G122" s="40"/>
      <c r="H122" s="46"/>
    </row>
    <row r="123" spans="1:8" s="2" customFormat="1" ht="16.8" customHeight="1">
      <c r="A123" s="40"/>
      <c r="B123" s="46"/>
      <c r="C123" s="291" t="s">
        <v>526</v>
      </c>
      <c r="D123" s="291" t="s">
        <v>527</v>
      </c>
      <c r="E123" s="19" t="s">
        <v>239</v>
      </c>
      <c r="F123" s="292">
        <v>79.38</v>
      </c>
      <c r="G123" s="40"/>
      <c r="H123" s="46"/>
    </row>
    <row r="124" spans="1:8" s="2" customFormat="1" ht="16.8" customHeight="1">
      <c r="A124" s="40"/>
      <c r="B124" s="46"/>
      <c r="C124" s="287" t="s">
        <v>95</v>
      </c>
      <c r="D124" s="288" t="s">
        <v>19</v>
      </c>
      <c r="E124" s="289" t="s">
        <v>19</v>
      </c>
      <c r="F124" s="290">
        <v>48.19</v>
      </c>
      <c r="G124" s="40"/>
      <c r="H124" s="46"/>
    </row>
    <row r="125" spans="1:8" s="2" customFormat="1" ht="16.8" customHeight="1">
      <c r="A125" s="40"/>
      <c r="B125" s="46"/>
      <c r="C125" s="291" t="s">
        <v>19</v>
      </c>
      <c r="D125" s="291" t="s">
        <v>442</v>
      </c>
      <c r="E125" s="19" t="s">
        <v>19</v>
      </c>
      <c r="F125" s="292">
        <v>0</v>
      </c>
      <c r="G125" s="40"/>
      <c r="H125" s="46"/>
    </row>
    <row r="126" spans="1:8" s="2" customFormat="1" ht="16.8" customHeight="1">
      <c r="A126" s="40"/>
      <c r="B126" s="46"/>
      <c r="C126" s="291" t="s">
        <v>19</v>
      </c>
      <c r="D126" s="291" t="s">
        <v>418</v>
      </c>
      <c r="E126" s="19" t="s">
        <v>19</v>
      </c>
      <c r="F126" s="292">
        <v>0</v>
      </c>
      <c r="G126" s="40"/>
      <c r="H126" s="46"/>
    </row>
    <row r="127" spans="1:8" s="2" customFormat="1" ht="16.8" customHeight="1">
      <c r="A127" s="40"/>
      <c r="B127" s="46"/>
      <c r="C127" s="291" t="s">
        <v>19</v>
      </c>
      <c r="D127" s="291" t="s">
        <v>443</v>
      </c>
      <c r="E127" s="19" t="s">
        <v>19</v>
      </c>
      <c r="F127" s="292">
        <v>18</v>
      </c>
      <c r="G127" s="40"/>
      <c r="H127" s="46"/>
    </row>
    <row r="128" spans="1:8" s="2" customFormat="1" ht="16.8" customHeight="1">
      <c r="A128" s="40"/>
      <c r="B128" s="46"/>
      <c r="C128" s="291" t="s">
        <v>19</v>
      </c>
      <c r="D128" s="291" t="s">
        <v>444</v>
      </c>
      <c r="E128" s="19" t="s">
        <v>19</v>
      </c>
      <c r="F128" s="292">
        <v>-2.5</v>
      </c>
      <c r="G128" s="40"/>
      <c r="H128" s="46"/>
    </row>
    <row r="129" spans="1:8" s="2" customFormat="1" ht="16.8" customHeight="1">
      <c r="A129" s="40"/>
      <c r="B129" s="46"/>
      <c r="C129" s="291" t="s">
        <v>19</v>
      </c>
      <c r="D129" s="291" t="s">
        <v>445</v>
      </c>
      <c r="E129" s="19" t="s">
        <v>19</v>
      </c>
      <c r="F129" s="292">
        <v>12</v>
      </c>
      <c r="G129" s="40"/>
      <c r="H129" s="46"/>
    </row>
    <row r="130" spans="1:8" s="2" customFormat="1" ht="16.8" customHeight="1">
      <c r="A130" s="40"/>
      <c r="B130" s="46"/>
      <c r="C130" s="291" t="s">
        <v>19</v>
      </c>
      <c r="D130" s="291" t="s">
        <v>446</v>
      </c>
      <c r="E130" s="19" t="s">
        <v>19</v>
      </c>
      <c r="F130" s="292">
        <v>-1.25</v>
      </c>
      <c r="G130" s="40"/>
      <c r="H130" s="46"/>
    </row>
    <row r="131" spans="1:8" s="2" customFormat="1" ht="16.8" customHeight="1">
      <c r="A131" s="40"/>
      <c r="B131" s="46"/>
      <c r="C131" s="291" t="s">
        <v>19</v>
      </c>
      <c r="D131" s="291" t="s">
        <v>423</v>
      </c>
      <c r="E131" s="19" t="s">
        <v>19</v>
      </c>
      <c r="F131" s="292">
        <v>0</v>
      </c>
      <c r="G131" s="40"/>
      <c r="H131" s="46"/>
    </row>
    <row r="132" spans="1:8" s="2" customFormat="1" ht="16.8" customHeight="1">
      <c r="A132" s="40"/>
      <c r="B132" s="46"/>
      <c r="C132" s="291" t="s">
        <v>19</v>
      </c>
      <c r="D132" s="291" t="s">
        <v>447</v>
      </c>
      <c r="E132" s="19" t="s">
        <v>19</v>
      </c>
      <c r="F132" s="292">
        <v>12.2</v>
      </c>
      <c r="G132" s="40"/>
      <c r="H132" s="46"/>
    </row>
    <row r="133" spans="1:8" s="2" customFormat="1" ht="16.8" customHeight="1">
      <c r="A133" s="40"/>
      <c r="B133" s="46"/>
      <c r="C133" s="291" t="s">
        <v>19</v>
      </c>
      <c r="D133" s="291" t="s">
        <v>445</v>
      </c>
      <c r="E133" s="19" t="s">
        <v>19</v>
      </c>
      <c r="F133" s="292">
        <v>12</v>
      </c>
      <c r="G133" s="40"/>
      <c r="H133" s="46"/>
    </row>
    <row r="134" spans="1:8" s="2" customFormat="1" ht="16.8" customHeight="1">
      <c r="A134" s="40"/>
      <c r="B134" s="46"/>
      <c r="C134" s="291" t="s">
        <v>19</v>
      </c>
      <c r="D134" s="291" t="s">
        <v>446</v>
      </c>
      <c r="E134" s="19" t="s">
        <v>19</v>
      </c>
      <c r="F134" s="292">
        <v>-1.25</v>
      </c>
      <c r="G134" s="40"/>
      <c r="H134" s="46"/>
    </row>
    <row r="135" spans="1:8" s="2" customFormat="1" ht="16.8" customHeight="1">
      <c r="A135" s="40"/>
      <c r="B135" s="46"/>
      <c r="C135" s="291" t="s">
        <v>19</v>
      </c>
      <c r="D135" s="291" t="s">
        <v>448</v>
      </c>
      <c r="E135" s="19" t="s">
        <v>19</v>
      </c>
      <c r="F135" s="292">
        <v>6</v>
      </c>
      <c r="G135" s="40"/>
      <c r="H135" s="46"/>
    </row>
    <row r="136" spans="1:8" s="2" customFormat="1" ht="16.8" customHeight="1">
      <c r="A136" s="40"/>
      <c r="B136" s="46"/>
      <c r="C136" s="291" t="s">
        <v>19</v>
      </c>
      <c r="D136" s="291" t="s">
        <v>449</v>
      </c>
      <c r="E136" s="19" t="s">
        <v>19</v>
      </c>
      <c r="F136" s="292">
        <v>-1.25</v>
      </c>
      <c r="G136" s="40"/>
      <c r="H136" s="46"/>
    </row>
    <row r="137" spans="1:8" s="2" customFormat="1" ht="16.8" customHeight="1">
      <c r="A137" s="40"/>
      <c r="B137" s="46"/>
      <c r="C137" s="291" t="s">
        <v>19</v>
      </c>
      <c r="D137" s="291" t="s">
        <v>429</v>
      </c>
      <c r="E137" s="19" t="s">
        <v>19</v>
      </c>
      <c r="F137" s="292">
        <v>0</v>
      </c>
      <c r="G137" s="40"/>
      <c r="H137" s="46"/>
    </row>
    <row r="138" spans="1:8" s="2" customFormat="1" ht="16.8" customHeight="1">
      <c r="A138" s="40"/>
      <c r="B138" s="46"/>
      <c r="C138" s="291" t="s">
        <v>19</v>
      </c>
      <c r="D138" s="291" t="s">
        <v>450</v>
      </c>
      <c r="E138" s="19" t="s">
        <v>19</v>
      </c>
      <c r="F138" s="292">
        <v>2.49</v>
      </c>
      <c r="G138" s="40"/>
      <c r="H138" s="46"/>
    </row>
    <row r="139" spans="1:8" s="2" customFormat="1" ht="16.8" customHeight="1">
      <c r="A139" s="40"/>
      <c r="B139" s="46"/>
      <c r="C139" s="291" t="s">
        <v>19</v>
      </c>
      <c r="D139" s="291" t="s">
        <v>446</v>
      </c>
      <c r="E139" s="19" t="s">
        <v>19</v>
      </c>
      <c r="F139" s="292">
        <v>-1.25</v>
      </c>
      <c r="G139" s="40"/>
      <c r="H139" s="46"/>
    </row>
    <row r="140" spans="1:8" s="2" customFormat="1" ht="16.8" customHeight="1">
      <c r="A140" s="40"/>
      <c r="B140" s="46"/>
      <c r="C140" s="291" t="s">
        <v>19</v>
      </c>
      <c r="D140" s="291" t="s">
        <v>451</v>
      </c>
      <c r="E140" s="19" t="s">
        <v>19</v>
      </c>
      <c r="F140" s="292">
        <v>0</v>
      </c>
      <c r="G140" s="40"/>
      <c r="H140" s="46"/>
    </row>
    <row r="141" spans="1:8" s="2" customFormat="1" ht="16.8" customHeight="1">
      <c r="A141" s="40"/>
      <c r="B141" s="46"/>
      <c r="C141" s="291" t="s">
        <v>19</v>
      </c>
      <c r="D141" s="291" t="s">
        <v>452</v>
      </c>
      <c r="E141" s="19" t="s">
        <v>19</v>
      </c>
      <c r="F141" s="292">
        <v>-7</v>
      </c>
      <c r="G141" s="40"/>
      <c r="H141" s="46"/>
    </row>
    <row r="142" spans="1:8" s="2" customFormat="1" ht="16.8" customHeight="1">
      <c r="A142" s="40"/>
      <c r="B142" s="46"/>
      <c r="C142" s="291" t="s">
        <v>95</v>
      </c>
      <c r="D142" s="291" t="s">
        <v>174</v>
      </c>
      <c r="E142" s="19" t="s">
        <v>19</v>
      </c>
      <c r="F142" s="292">
        <v>48.19</v>
      </c>
      <c r="G142" s="40"/>
      <c r="H142" s="46"/>
    </row>
    <row r="143" spans="1:8" s="2" customFormat="1" ht="16.8" customHeight="1">
      <c r="A143" s="40"/>
      <c r="B143" s="46"/>
      <c r="C143" s="293" t="s">
        <v>1669</v>
      </c>
      <c r="D143" s="40"/>
      <c r="E143" s="40"/>
      <c r="F143" s="40"/>
      <c r="G143" s="40"/>
      <c r="H143" s="46"/>
    </row>
    <row r="144" spans="1:8" s="2" customFormat="1" ht="16.8" customHeight="1">
      <c r="A144" s="40"/>
      <c r="B144" s="46"/>
      <c r="C144" s="291" t="s">
        <v>438</v>
      </c>
      <c r="D144" s="291" t="s">
        <v>439</v>
      </c>
      <c r="E144" s="19" t="s">
        <v>239</v>
      </c>
      <c r="F144" s="292">
        <v>48.19</v>
      </c>
      <c r="G144" s="40"/>
      <c r="H144" s="46"/>
    </row>
    <row r="145" spans="1:8" s="2" customFormat="1" ht="16.8" customHeight="1">
      <c r="A145" s="40"/>
      <c r="B145" s="46"/>
      <c r="C145" s="291" t="s">
        <v>358</v>
      </c>
      <c r="D145" s="291" t="s">
        <v>359</v>
      </c>
      <c r="E145" s="19" t="s">
        <v>239</v>
      </c>
      <c r="F145" s="292">
        <v>654.605</v>
      </c>
      <c r="G145" s="40"/>
      <c r="H145" s="46"/>
    </row>
    <row r="146" spans="1:8" s="2" customFormat="1" ht="16.8" customHeight="1">
      <c r="A146" s="40"/>
      <c r="B146" s="46"/>
      <c r="C146" s="291" t="s">
        <v>368</v>
      </c>
      <c r="D146" s="291" t="s">
        <v>369</v>
      </c>
      <c r="E146" s="19" t="s">
        <v>239</v>
      </c>
      <c r="F146" s="292">
        <v>971.183</v>
      </c>
      <c r="G146" s="40"/>
      <c r="H146" s="46"/>
    </row>
    <row r="147" spans="1:8" s="2" customFormat="1" ht="16.8" customHeight="1">
      <c r="A147" s="40"/>
      <c r="B147" s="46"/>
      <c r="C147" s="291" t="s">
        <v>554</v>
      </c>
      <c r="D147" s="291" t="s">
        <v>555</v>
      </c>
      <c r="E147" s="19" t="s">
        <v>239</v>
      </c>
      <c r="F147" s="292">
        <v>1068.939</v>
      </c>
      <c r="G147" s="40"/>
      <c r="H147" s="46"/>
    </row>
    <row r="148" spans="1:8" s="2" customFormat="1" ht="16.8" customHeight="1">
      <c r="A148" s="40"/>
      <c r="B148" s="46"/>
      <c r="C148" s="291" t="s">
        <v>340</v>
      </c>
      <c r="D148" s="291" t="s">
        <v>341</v>
      </c>
      <c r="E148" s="19" t="s">
        <v>239</v>
      </c>
      <c r="F148" s="292">
        <v>1406.307</v>
      </c>
      <c r="G148" s="40"/>
      <c r="H148" s="46"/>
    </row>
    <row r="149" spans="1:8" s="2" customFormat="1" ht="16.8" customHeight="1">
      <c r="A149" s="40"/>
      <c r="B149" s="46"/>
      <c r="C149" s="291" t="s">
        <v>454</v>
      </c>
      <c r="D149" s="291" t="s">
        <v>455</v>
      </c>
      <c r="E149" s="19" t="s">
        <v>239</v>
      </c>
      <c r="F149" s="292">
        <v>49.154</v>
      </c>
      <c r="G149" s="40"/>
      <c r="H149" s="46"/>
    </row>
    <row r="150" spans="1:8" s="2" customFormat="1" ht="16.8" customHeight="1">
      <c r="A150" s="40"/>
      <c r="B150" s="46"/>
      <c r="C150" s="287" t="s">
        <v>98</v>
      </c>
      <c r="D150" s="288" t="s">
        <v>19</v>
      </c>
      <c r="E150" s="289" t="s">
        <v>19</v>
      </c>
      <c r="F150" s="290">
        <v>88.9300000000001</v>
      </c>
      <c r="G150" s="40"/>
      <c r="H150" s="46"/>
    </row>
    <row r="151" spans="1:8" s="2" customFormat="1" ht="16.8" customHeight="1">
      <c r="A151" s="40"/>
      <c r="B151" s="46"/>
      <c r="C151" s="287" t="s">
        <v>1670</v>
      </c>
      <c r="D151" s="288" t="s">
        <v>19</v>
      </c>
      <c r="E151" s="289" t="s">
        <v>19</v>
      </c>
      <c r="F151" s="290">
        <v>51.05</v>
      </c>
      <c r="G151" s="40"/>
      <c r="H151" s="46"/>
    </row>
    <row r="152" spans="1:8" s="2" customFormat="1" ht="16.8" customHeight="1">
      <c r="A152" s="40"/>
      <c r="B152" s="46"/>
      <c r="C152" s="287" t="s">
        <v>104</v>
      </c>
      <c r="D152" s="288" t="s">
        <v>19</v>
      </c>
      <c r="E152" s="289" t="s">
        <v>19</v>
      </c>
      <c r="F152" s="290">
        <v>7</v>
      </c>
      <c r="G152" s="40"/>
      <c r="H152" s="46"/>
    </row>
    <row r="153" spans="1:8" s="2" customFormat="1" ht="16.8" customHeight="1">
      <c r="A153" s="40"/>
      <c r="B153" s="46"/>
      <c r="C153" s="291" t="s">
        <v>19</v>
      </c>
      <c r="D153" s="291" t="s">
        <v>460</v>
      </c>
      <c r="E153" s="19" t="s">
        <v>19</v>
      </c>
      <c r="F153" s="292">
        <v>0</v>
      </c>
      <c r="G153" s="40"/>
      <c r="H153" s="46"/>
    </row>
    <row r="154" spans="1:8" s="2" customFormat="1" ht="16.8" customHeight="1">
      <c r="A154" s="40"/>
      <c r="B154" s="46"/>
      <c r="C154" s="291" t="s">
        <v>19</v>
      </c>
      <c r="D154" s="291" t="s">
        <v>461</v>
      </c>
      <c r="E154" s="19" t="s">
        <v>19</v>
      </c>
      <c r="F154" s="292">
        <v>0</v>
      </c>
      <c r="G154" s="40"/>
      <c r="H154" s="46"/>
    </row>
    <row r="155" spans="1:8" s="2" customFormat="1" ht="16.8" customHeight="1">
      <c r="A155" s="40"/>
      <c r="B155" s="46"/>
      <c r="C155" s="291" t="s">
        <v>19</v>
      </c>
      <c r="D155" s="291" t="s">
        <v>462</v>
      </c>
      <c r="E155" s="19" t="s">
        <v>19</v>
      </c>
      <c r="F155" s="292">
        <v>7</v>
      </c>
      <c r="G155" s="40"/>
      <c r="H155" s="46"/>
    </row>
    <row r="156" spans="1:8" s="2" customFormat="1" ht="16.8" customHeight="1">
      <c r="A156" s="40"/>
      <c r="B156" s="46"/>
      <c r="C156" s="291" t="s">
        <v>104</v>
      </c>
      <c r="D156" s="291" t="s">
        <v>174</v>
      </c>
      <c r="E156" s="19" t="s">
        <v>19</v>
      </c>
      <c r="F156" s="292">
        <v>7</v>
      </c>
      <c r="G156" s="40"/>
      <c r="H156" s="46"/>
    </row>
    <row r="157" spans="1:8" s="2" customFormat="1" ht="16.8" customHeight="1">
      <c r="A157" s="40"/>
      <c r="B157" s="46"/>
      <c r="C157" s="293" t="s">
        <v>1669</v>
      </c>
      <c r="D157" s="40"/>
      <c r="E157" s="40"/>
      <c r="F157" s="40"/>
      <c r="G157" s="40"/>
      <c r="H157" s="46"/>
    </row>
    <row r="158" spans="1:8" s="2" customFormat="1" ht="16.8" customHeight="1">
      <c r="A158" s="40"/>
      <c r="B158" s="46"/>
      <c r="C158" s="291" t="s">
        <v>413</v>
      </c>
      <c r="D158" s="291" t="s">
        <v>414</v>
      </c>
      <c r="E158" s="19" t="s">
        <v>239</v>
      </c>
      <c r="F158" s="292">
        <v>7</v>
      </c>
      <c r="G158" s="40"/>
      <c r="H158" s="46"/>
    </row>
    <row r="159" spans="1:8" s="2" customFormat="1" ht="16.8" customHeight="1">
      <c r="A159" s="40"/>
      <c r="B159" s="46"/>
      <c r="C159" s="291" t="s">
        <v>358</v>
      </c>
      <c r="D159" s="291" t="s">
        <v>359</v>
      </c>
      <c r="E159" s="19" t="s">
        <v>239</v>
      </c>
      <c r="F159" s="292">
        <v>654.605</v>
      </c>
      <c r="G159" s="40"/>
      <c r="H159" s="46"/>
    </row>
    <row r="160" spans="1:8" s="2" customFormat="1" ht="16.8" customHeight="1">
      <c r="A160" s="40"/>
      <c r="B160" s="46"/>
      <c r="C160" s="291" t="s">
        <v>438</v>
      </c>
      <c r="D160" s="291" t="s">
        <v>439</v>
      </c>
      <c r="E160" s="19" t="s">
        <v>239</v>
      </c>
      <c r="F160" s="292">
        <v>48.19</v>
      </c>
      <c r="G160" s="40"/>
      <c r="H160" s="46"/>
    </row>
    <row r="161" spans="1:8" s="2" customFormat="1" ht="16.8" customHeight="1">
      <c r="A161" s="40"/>
      <c r="B161" s="46"/>
      <c r="C161" s="291" t="s">
        <v>368</v>
      </c>
      <c r="D161" s="291" t="s">
        <v>369</v>
      </c>
      <c r="E161" s="19" t="s">
        <v>239</v>
      </c>
      <c r="F161" s="292">
        <v>971.183</v>
      </c>
      <c r="G161" s="40"/>
      <c r="H161" s="46"/>
    </row>
    <row r="162" spans="1:8" s="2" customFormat="1" ht="16.8" customHeight="1">
      <c r="A162" s="40"/>
      <c r="B162" s="46"/>
      <c r="C162" s="291" t="s">
        <v>554</v>
      </c>
      <c r="D162" s="291" t="s">
        <v>555</v>
      </c>
      <c r="E162" s="19" t="s">
        <v>239</v>
      </c>
      <c r="F162" s="292">
        <v>1068.939</v>
      </c>
      <c r="G162" s="40"/>
      <c r="H162" s="46"/>
    </row>
    <row r="163" spans="1:8" s="2" customFormat="1" ht="16.8" customHeight="1">
      <c r="A163" s="40"/>
      <c r="B163" s="46"/>
      <c r="C163" s="291" t="s">
        <v>340</v>
      </c>
      <c r="D163" s="291" t="s">
        <v>341</v>
      </c>
      <c r="E163" s="19" t="s">
        <v>239</v>
      </c>
      <c r="F163" s="292">
        <v>1406.307</v>
      </c>
      <c r="G163" s="40"/>
      <c r="H163" s="46"/>
    </row>
    <row r="164" spans="1:8" s="2" customFormat="1" ht="16.8" customHeight="1">
      <c r="A164" s="40"/>
      <c r="B164" s="46"/>
      <c r="C164" s="291" t="s">
        <v>464</v>
      </c>
      <c r="D164" s="291" t="s">
        <v>465</v>
      </c>
      <c r="E164" s="19" t="s">
        <v>239</v>
      </c>
      <c r="F164" s="292">
        <v>7.14</v>
      </c>
      <c r="G164" s="40"/>
      <c r="H164" s="46"/>
    </row>
    <row r="165" spans="1:8" s="2" customFormat="1" ht="16.8" customHeight="1">
      <c r="A165" s="40"/>
      <c r="B165" s="46"/>
      <c r="C165" s="287" t="s">
        <v>102</v>
      </c>
      <c r="D165" s="288" t="s">
        <v>19</v>
      </c>
      <c r="E165" s="289" t="s">
        <v>19</v>
      </c>
      <c r="F165" s="290">
        <v>35</v>
      </c>
      <c r="G165" s="40"/>
      <c r="H165" s="46"/>
    </row>
    <row r="166" spans="1:8" s="2" customFormat="1" ht="16.8" customHeight="1">
      <c r="A166" s="40"/>
      <c r="B166" s="46"/>
      <c r="C166" s="291" t="s">
        <v>19</v>
      </c>
      <c r="D166" s="291" t="s">
        <v>473</v>
      </c>
      <c r="E166" s="19" t="s">
        <v>19</v>
      </c>
      <c r="F166" s="292">
        <v>0</v>
      </c>
      <c r="G166" s="40"/>
      <c r="H166" s="46"/>
    </row>
    <row r="167" spans="1:8" s="2" customFormat="1" ht="16.8" customHeight="1">
      <c r="A167" s="40"/>
      <c r="B167" s="46"/>
      <c r="C167" s="291" t="s">
        <v>19</v>
      </c>
      <c r="D167" s="291" t="s">
        <v>461</v>
      </c>
      <c r="E167" s="19" t="s">
        <v>19</v>
      </c>
      <c r="F167" s="292">
        <v>0</v>
      </c>
      <c r="G167" s="40"/>
      <c r="H167" s="46"/>
    </row>
    <row r="168" spans="1:8" s="2" customFormat="1" ht="16.8" customHeight="1">
      <c r="A168" s="40"/>
      <c r="B168" s="46"/>
      <c r="C168" s="291" t="s">
        <v>19</v>
      </c>
      <c r="D168" s="291" t="s">
        <v>511</v>
      </c>
      <c r="E168" s="19" t="s">
        <v>19</v>
      </c>
      <c r="F168" s="292">
        <v>35</v>
      </c>
      <c r="G168" s="40"/>
      <c r="H168" s="46"/>
    </row>
    <row r="169" spans="1:8" s="2" customFormat="1" ht="16.8" customHeight="1">
      <c r="A169" s="40"/>
      <c r="B169" s="46"/>
      <c r="C169" s="291" t="s">
        <v>102</v>
      </c>
      <c r="D169" s="291" t="s">
        <v>174</v>
      </c>
      <c r="E169" s="19" t="s">
        <v>19</v>
      </c>
      <c r="F169" s="292">
        <v>35</v>
      </c>
      <c r="G169" s="40"/>
      <c r="H169" s="46"/>
    </row>
    <row r="170" spans="1:8" s="2" customFormat="1" ht="16.8" customHeight="1">
      <c r="A170" s="40"/>
      <c r="B170" s="46"/>
      <c r="C170" s="293" t="s">
        <v>1669</v>
      </c>
      <c r="D170" s="40"/>
      <c r="E170" s="40"/>
      <c r="F170" s="40"/>
      <c r="G170" s="40"/>
      <c r="H170" s="46"/>
    </row>
    <row r="171" spans="1:8" s="2" customFormat="1" ht="16.8" customHeight="1">
      <c r="A171" s="40"/>
      <c r="B171" s="46"/>
      <c r="C171" s="291" t="s">
        <v>469</v>
      </c>
      <c r="D171" s="291" t="s">
        <v>470</v>
      </c>
      <c r="E171" s="19" t="s">
        <v>239</v>
      </c>
      <c r="F171" s="292">
        <v>35</v>
      </c>
      <c r="G171" s="40"/>
      <c r="H171" s="46"/>
    </row>
    <row r="172" spans="1:8" s="2" customFormat="1" ht="16.8" customHeight="1">
      <c r="A172" s="40"/>
      <c r="B172" s="46"/>
      <c r="C172" s="291" t="s">
        <v>358</v>
      </c>
      <c r="D172" s="291" t="s">
        <v>359</v>
      </c>
      <c r="E172" s="19" t="s">
        <v>239</v>
      </c>
      <c r="F172" s="292">
        <v>654.605</v>
      </c>
      <c r="G172" s="40"/>
      <c r="H172" s="46"/>
    </row>
    <row r="173" spans="1:8" s="2" customFormat="1" ht="16.8" customHeight="1">
      <c r="A173" s="40"/>
      <c r="B173" s="46"/>
      <c r="C173" s="291" t="s">
        <v>469</v>
      </c>
      <c r="D173" s="291" t="s">
        <v>470</v>
      </c>
      <c r="E173" s="19" t="s">
        <v>239</v>
      </c>
      <c r="F173" s="292">
        <v>775.211</v>
      </c>
      <c r="G173" s="40"/>
      <c r="H173" s="46"/>
    </row>
    <row r="174" spans="1:8" s="2" customFormat="1" ht="16.8" customHeight="1">
      <c r="A174" s="40"/>
      <c r="B174" s="46"/>
      <c r="C174" s="291" t="s">
        <v>368</v>
      </c>
      <c r="D174" s="291" t="s">
        <v>369</v>
      </c>
      <c r="E174" s="19" t="s">
        <v>239</v>
      </c>
      <c r="F174" s="292">
        <v>971.183</v>
      </c>
      <c r="G174" s="40"/>
      <c r="H174" s="46"/>
    </row>
    <row r="175" spans="1:8" s="2" customFormat="1" ht="16.8" customHeight="1">
      <c r="A175" s="40"/>
      <c r="B175" s="46"/>
      <c r="C175" s="291" t="s">
        <v>554</v>
      </c>
      <c r="D175" s="291" t="s">
        <v>555</v>
      </c>
      <c r="E175" s="19" t="s">
        <v>239</v>
      </c>
      <c r="F175" s="292">
        <v>1068.939</v>
      </c>
      <c r="G175" s="40"/>
      <c r="H175" s="46"/>
    </row>
    <row r="176" spans="1:8" s="2" customFormat="1" ht="16.8" customHeight="1">
      <c r="A176" s="40"/>
      <c r="B176" s="46"/>
      <c r="C176" s="291" t="s">
        <v>340</v>
      </c>
      <c r="D176" s="291" t="s">
        <v>341</v>
      </c>
      <c r="E176" s="19" t="s">
        <v>239</v>
      </c>
      <c r="F176" s="292">
        <v>1406.307</v>
      </c>
      <c r="G176" s="40"/>
      <c r="H176" s="46"/>
    </row>
    <row r="177" spans="1:8" s="2" customFormat="1" ht="16.8" customHeight="1">
      <c r="A177" s="40"/>
      <c r="B177" s="46"/>
      <c r="C177" s="291" t="s">
        <v>838</v>
      </c>
      <c r="D177" s="291" t="s">
        <v>839</v>
      </c>
      <c r="E177" s="19" t="s">
        <v>239</v>
      </c>
      <c r="F177" s="292">
        <v>915.993</v>
      </c>
      <c r="G177" s="40"/>
      <c r="H177" s="46"/>
    </row>
    <row r="178" spans="1:8" s="2" customFormat="1" ht="16.8" customHeight="1">
      <c r="A178" s="40"/>
      <c r="B178" s="46"/>
      <c r="C178" s="291" t="s">
        <v>513</v>
      </c>
      <c r="D178" s="291" t="s">
        <v>514</v>
      </c>
      <c r="E178" s="19" t="s">
        <v>239</v>
      </c>
      <c r="F178" s="292">
        <v>35.7</v>
      </c>
      <c r="G178" s="40"/>
      <c r="H178" s="46"/>
    </row>
    <row r="179" spans="1:8" s="2" customFormat="1" ht="16.8" customHeight="1">
      <c r="A179" s="40"/>
      <c r="B179" s="46"/>
      <c r="C179" s="287" t="s">
        <v>89</v>
      </c>
      <c r="D179" s="288" t="s">
        <v>19</v>
      </c>
      <c r="E179" s="289" t="s">
        <v>19</v>
      </c>
      <c r="F179" s="290">
        <v>124.8</v>
      </c>
      <c r="G179" s="40"/>
      <c r="H179" s="46"/>
    </row>
    <row r="180" spans="1:8" s="2" customFormat="1" ht="16.8" customHeight="1">
      <c r="A180" s="40"/>
      <c r="B180" s="46"/>
      <c r="C180" s="291" t="s">
        <v>19</v>
      </c>
      <c r="D180" s="291" t="s">
        <v>385</v>
      </c>
      <c r="E180" s="19" t="s">
        <v>19</v>
      </c>
      <c r="F180" s="292">
        <v>0</v>
      </c>
      <c r="G180" s="40"/>
      <c r="H180" s="46"/>
    </row>
    <row r="181" spans="1:8" s="2" customFormat="1" ht="16.8" customHeight="1">
      <c r="A181" s="40"/>
      <c r="B181" s="46"/>
      <c r="C181" s="291" t="s">
        <v>19</v>
      </c>
      <c r="D181" s="291" t="s">
        <v>386</v>
      </c>
      <c r="E181" s="19" t="s">
        <v>19</v>
      </c>
      <c r="F181" s="292">
        <v>36</v>
      </c>
      <c r="G181" s="40"/>
      <c r="H181" s="46"/>
    </row>
    <row r="182" spans="1:8" s="2" customFormat="1" ht="16.8" customHeight="1">
      <c r="A182" s="40"/>
      <c r="B182" s="46"/>
      <c r="C182" s="291" t="s">
        <v>19</v>
      </c>
      <c r="D182" s="291" t="s">
        <v>387</v>
      </c>
      <c r="E182" s="19" t="s">
        <v>19</v>
      </c>
      <c r="F182" s="292">
        <v>17</v>
      </c>
      <c r="G182" s="40"/>
      <c r="H182" s="46"/>
    </row>
    <row r="183" spans="1:8" s="2" customFormat="1" ht="16.8" customHeight="1">
      <c r="A183" s="40"/>
      <c r="B183" s="46"/>
      <c r="C183" s="291" t="s">
        <v>19</v>
      </c>
      <c r="D183" s="291" t="s">
        <v>388</v>
      </c>
      <c r="E183" s="19" t="s">
        <v>19</v>
      </c>
      <c r="F183" s="292">
        <v>1.6</v>
      </c>
      <c r="G183" s="40"/>
      <c r="H183" s="46"/>
    </row>
    <row r="184" spans="1:8" s="2" customFormat="1" ht="16.8" customHeight="1">
      <c r="A184" s="40"/>
      <c r="B184" s="46"/>
      <c r="C184" s="291" t="s">
        <v>19</v>
      </c>
      <c r="D184" s="291" t="s">
        <v>389</v>
      </c>
      <c r="E184" s="19" t="s">
        <v>19</v>
      </c>
      <c r="F184" s="292">
        <v>14.5</v>
      </c>
      <c r="G184" s="40"/>
      <c r="H184" s="46"/>
    </row>
    <row r="185" spans="1:8" s="2" customFormat="1" ht="16.8" customHeight="1">
      <c r="A185" s="40"/>
      <c r="B185" s="46"/>
      <c r="C185" s="291" t="s">
        <v>19</v>
      </c>
      <c r="D185" s="291" t="s">
        <v>390</v>
      </c>
      <c r="E185" s="19" t="s">
        <v>19</v>
      </c>
      <c r="F185" s="292">
        <v>14.5</v>
      </c>
      <c r="G185" s="40"/>
      <c r="H185" s="46"/>
    </row>
    <row r="186" spans="1:8" s="2" customFormat="1" ht="16.8" customHeight="1">
      <c r="A186" s="40"/>
      <c r="B186" s="46"/>
      <c r="C186" s="291" t="s">
        <v>19</v>
      </c>
      <c r="D186" s="291" t="s">
        <v>391</v>
      </c>
      <c r="E186" s="19" t="s">
        <v>19</v>
      </c>
      <c r="F186" s="292">
        <v>15</v>
      </c>
      <c r="G186" s="40"/>
      <c r="H186" s="46"/>
    </row>
    <row r="187" spans="1:8" s="2" customFormat="1" ht="16.8" customHeight="1">
      <c r="A187" s="40"/>
      <c r="B187" s="46"/>
      <c r="C187" s="291" t="s">
        <v>19</v>
      </c>
      <c r="D187" s="291" t="s">
        <v>392</v>
      </c>
      <c r="E187" s="19" t="s">
        <v>19</v>
      </c>
      <c r="F187" s="292">
        <v>12</v>
      </c>
      <c r="G187" s="40"/>
      <c r="H187" s="46"/>
    </row>
    <row r="188" spans="1:8" s="2" customFormat="1" ht="16.8" customHeight="1">
      <c r="A188" s="40"/>
      <c r="B188" s="46"/>
      <c r="C188" s="291" t="s">
        <v>19</v>
      </c>
      <c r="D188" s="291" t="s">
        <v>393</v>
      </c>
      <c r="E188" s="19" t="s">
        <v>19</v>
      </c>
      <c r="F188" s="292">
        <v>14.2</v>
      </c>
      <c r="G188" s="40"/>
      <c r="H188" s="46"/>
    </row>
    <row r="189" spans="1:8" s="2" customFormat="1" ht="16.8" customHeight="1">
      <c r="A189" s="40"/>
      <c r="B189" s="46"/>
      <c r="C189" s="291" t="s">
        <v>89</v>
      </c>
      <c r="D189" s="291" t="s">
        <v>174</v>
      </c>
      <c r="E189" s="19" t="s">
        <v>19</v>
      </c>
      <c r="F189" s="292">
        <v>124.8</v>
      </c>
      <c r="G189" s="40"/>
      <c r="H189" s="46"/>
    </row>
    <row r="190" spans="1:8" s="2" customFormat="1" ht="16.8" customHeight="1">
      <c r="A190" s="40"/>
      <c r="B190" s="46"/>
      <c r="C190" s="293" t="s">
        <v>1669</v>
      </c>
      <c r="D190" s="40"/>
      <c r="E190" s="40"/>
      <c r="F190" s="40"/>
      <c r="G190" s="40"/>
      <c r="H190" s="46"/>
    </row>
    <row r="191" spans="1:8" s="2" customFormat="1" ht="16.8" customHeight="1">
      <c r="A191" s="40"/>
      <c r="B191" s="46"/>
      <c r="C191" s="291" t="s">
        <v>381</v>
      </c>
      <c r="D191" s="291" t="s">
        <v>382</v>
      </c>
      <c r="E191" s="19" t="s">
        <v>239</v>
      </c>
      <c r="F191" s="292">
        <v>124.8</v>
      </c>
      <c r="G191" s="40"/>
      <c r="H191" s="46"/>
    </row>
    <row r="192" spans="1:8" s="2" customFormat="1" ht="16.8" customHeight="1">
      <c r="A192" s="40"/>
      <c r="B192" s="46"/>
      <c r="C192" s="291" t="s">
        <v>358</v>
      </c>
      <c r="D192" s="291" t="s">
        <v>359</v>
      </c>
      <c r="E192" s="19" t="s">
        <v>239</v>
      </c>
      <c r="F192" s="292">
        <v>654.605</v>
      </c>
      <c r="G192" s="40"/>
      <c r="H192" s="46"/>
    </row>
    <row r="193" spans="1:8" s="2" customFormat="1" ht="16.8" customHeight="1">
      <c r="A193" s="40"/>
      <c r="B193" s="46"/>
      <c r="C193" s="291" t="s">
        <v>353</v>
      </c>
      <c r="D193" s="291" t="s">
        <v>354</v>
      </c>
      <c r="E193" s="19" t="s">
        <v>239</v>
      </c>
      <c r="F193" s="292">
        <v>365.8</v>
      </c>
      <c r="G193" s="40"/>
      <c r="H193" s="46"/>
    </row>
    <row r="194" spans="1:8" s="2" customFormat="1" ht="16.8" customHeight="1">
      <c r="A194" s="40"/>
      <c r="B194" s="46"/>
      <c r="C194" s="291" t="s">
        <v>570</v>
      </c>
      <c r="D194" s="291" t="s">
        <v>571</v>
      </c>
      <c r="E194" s="19" t="s">
        <v>239</v>
      </c>
      <c r="F194" s="292">
        <v>134.3</v>
      </c>
      <c r="G194" s="40"/>
      <c r="H194" s="46"/>
    </row>
    <row r="195" spans="1:8" s="2" customFormat="1" ht="16.8" customHeight="1">
      <c r="A195" s="40"/>
      <c r="B195" s="46"/>
      <c r="C195" s="291" t="s">
        <v>340</v>
      </c>
      <c r="D195" s="291" t="s">
        <v>341</v>
      </c>
      <c r="E195" s="19" t="s">
        <v>239</v>
      </c>
      <c r="F195" s="292">
        <v>1406.307</v>
      </c>
      <c r="G195" s="40"/>
      <c r="H195" s="46"/>
    </row>
    <row r="196" spans="1:8" s="2" customFormat="1" ht="16.8" customHeight="1">
      <c r="A196" s="40"/>
      <c r="B196" s="46"/>
      <c r="C196" s="291" t="s">
        <v>845</v>
      </c>
      <c r="D196" s="291" t="s">
        <v>846</v>
      </c>
      <c r="E196" s="19" t="s">
        <v>239</v>
      </c>
      <c r="F196" s="292">
        <v>124.8</v>
      </c>
      <c r="G196" s="40"/>
      <c r="H196" s="46"/>
    </row>
    <row r="197" spans="1:8" s="2" customFormat="1" ht="16.8" customHeight="1">
      <c r="A197" s="40"/>
      <c r="B197" s="46"/>
      <c r="C197" s="291" t="s">
        <v>395</v>
      </c>
      <c r="D197" s="291" t="s">
        <v>396</v>
      </c>
      <c r="E197" s="19" t="s">
        <v>239</v>
      </c>
      <c r="F197" s="292">
        <v>127.296</v>
      </c>
      <c r="G197" s="40"/>
      <c r="H197" s="46"/>
    </row>
    <row r="198" spans="1:8" s="2" customFormat="1" ht="16.8" customHeight="1">
      <c r="A198" s="40"/>
      <c r="B198" s="46"/>
      <c r="C198" s="287" t="s">
        <v>93</v>
      </c>
      <c r="D198" s="288" t="s">
        <v>19</v>
      </c>
      <c r="E198" s="289" t="s">
        <v>19</v>
      </c>
      <c r="F198" s="290">
        <v>241</v>
      </c>
      <c r="G198" s="40"/>
      <c r="H198" s="46"/>
    </row>
    <row r="199" spans="1:8" s="2" customFormat="1" ht="16.8" customHeight="1">
      <c r="A199" s="40"/>
      <c r="B199" s="46"/>
      <c r="C199" s="291" t="s">
        <v>19</v>
      </c>
      <c r="D199" s="291" t="s">
        <v>400</v>
      </c>
      <c r="E199" s="19" t="s">
        <v>19</v>
      </c>
      <c r="F199" s="292">
        <v>0</v>
      </c>
      <c r="G199" s="40"/>
      <c r="H199" s="46"/>
    </row>
    <row r="200" spans="1:8" s="2" customFormat="1" ht="16.8" customHeight="1">
      <c r="A200" s="40"/>
      <c r="B200" s="46"/>
      <c r="C200" s="291" t="s">
        <v>19</v>
      </c>
      <c r="D200" s="291" t="s">
        <v>401</v>
      </c>
      <c r="E200" s="19" t="s">
        <v>19</v>
      </c>
      <c r="F200" s="292">
        <v>48</v>
      </c>
      <c r="G200" s="40"/>
      <c r="H200" s="46"/>
    </row>
    <row r="201" spans="1:8" s="2" customFormat="1" ht="16.8" customHeight="1">
      <c r="A201" s="40"/>
      <c r="B201" s="46"/>
      <c r="C201" s="291" t="s">
        <v>19</v>
      </c>
      <c r="D201" s="291" t="s">
        <v>402</v>
      </c>
      <c r="E201" s="19" t="s">
        <v>19</v>
      </c>
      <c r="F201" s="292">
        <v>54</v>
      </c>
      <c r="G201" s="40"/>
      <c r="H201" s="46"/>
    </row>
    <row r="202" spans="1:8" s="2" customFormat="1" ht="16.8" customHeight="1">
      <c r="A202" s="40"/>
      <c r="B202" s="46"/>
      <c r="C202" s="291" t="s">
        <v>19</v>
      </c>
      <c r="D202" s="291" t="s">
        <v>403</v>
      </c>
      <c r="E202" s="19" t="s">
        <v>19</v>
      </c>
      <c r="F202" s="292">
        <v>7</v>
      </c>
      <c r="G202" s="40"/>
      <c r="H202" s="46"/>
    </row>
    <row r="203" spans="1:8" s="2" customFormat="1" ht="16.8" customHeight="1">
      <c r="A203" s="40"/>
      <c r="B203" s="46"/>
      <c r="C203" s="291" t="s">
        <v>19</v>
      </c>
      <c r="D203" s="291" t="s">
        <v>404</v>
      </c>
      <c r="E203" s="19" t="s">
        <v>19</v>
      </c>
      <c r="F203" s="292">
        <v>30</v>
      </c>
      <c r="G203" s="40"/>
      <c r="H203" s="46"/>
    </row>
    <row r="204" spans="1:8" s="2" customFormat="1" ht="16.8" customHeight="1">
      <c r="A204" s="40"/>
      <c r="B204" s="46"/>
      <c r="C204" s="291" t="s">
        <v>19</v>
      </c>
      <c r="D204" s="291" t="s">
        <v>405</v>
      </c>
      <c r="E204" s="19" t="s">
        <v>19</v>
      </c>
      <c r="F204" s="292">
        <v>32</v>
      </c>
      <c r="G204" s="40"/>
      <c r="H204" s="46"/>
    </row>
    <row r="205" spans="1:8" s="2" customFormat="1" ht="16.8" customHeight="1">
      <c r="A205" s="40"/>
      <c r="B205" s="46"/>
      <c r="C205" s="291" t="s">
        <v>19</v>
      </c>
      <c r="D205" s="291" t="s">
        <v>406</v>
      </c>
      <c r="E205" s="19" t="s">
        <v>19</v>
      </c>
      <c r="F205" s="292">
        <v>10</v>
      </c>
      <c r="G205" s="40"/>
      <c r="H205" s="46"/>
    </row>
    <row r="206" spans="1:8" s="2" customFormat="1" ht="16.8" customHeight="1">
      <c r="A206" s="40"/>
      <c r="B206" s="46"/>
      <c r="C206" s="291" t="s">
        <v>19</v>
      </c>
      <c r="D206" s="291" t="s">
        <v>407</v>
      </c>
      <c r="E206" s="19" t="s">
        <v>19</v>
      </c>
      <c r="F206" s="292">
        <v>30</v>
      </c>
      <c r="G206" s="40"/>
      <c r="H206" s="46"/>
    </row>
    <row r="207" spans="1:8" s="2" customFormat="1" ht="16.8" customHeight="1">
      <c r="A207" s="40"/>
      <c r="B207" s="46"/>
      <c r="C207" s="291" t="s">
        <v>19</v>
      </c>
      <c r="D207" s="291" t="s">
        <v>408</v>
      </c>
      <c r="E207" s="19" t="s">
        <v>19</v>
      </c>
      <c r="F207" s="292">
        <v>30</v>
      </c>
      <c r="G207" s="40"/>
      <c r="H207" s="46"/>
    </row>
    <row r="208" spans="1:8" s="2" customFormat="1" ht="16.8" customHeight="1">
      <c r="A208" s="40"/>
      <c r="B208" s="46"/>
      <c r="C208" s="291" t="s">
        <v>93</v>
      </c>
      <c r="D208" s="291" t="s">
        <v>174</v>
      </c>
      <c r="E208" s="19" t="s">
        <v>19</v>
      </c>
      <c r="F208" s="292">
        <v>241</v>
      </c>
      <c r="G208" s="40"/>
      <c r="H208" s="46"/>
    </row>
    <row r="209" spans="1:8" s="2" customFormat="1" ht="16.8" customHeight="1">
      <c r="A209" s="40"/>
      <c r="B209" s="46"/>
      <c r="C209" s="293" t="s">
        <v>1669</v>
      </c>
      <c r="D209" s="40"/>
      <c r="E209" s="40"/>
      <c r="F209" s="40"/>
      <c r="G209" s="40"/>
      <c r="H209" s="46"/>
    </row>
    <row r="210" spans="1:8" s="2" customFormat="1" ht="16.8" customHeight="1">
      <c r="A210" s="40"/>
      <c r="B210" s="46"/>
      <c r="C210" s="291" t="s">
        <v>381</v>
      </c>
      <c r="D210" s="291" t="s">
        <v>382</v>
      </c>
      <c r="E210" s="19" t="s">
        <v>239</v>
      </c>
      <c r="F210" s="292">
        <v>241</v>
      </c>
      <c r="G210" s="40"/>
      <c r="H210" s="46"/>
    </row>
    <row r="211" spans="1:8" s="2" customFormat="1" ht="16.8" customHeight="1">
      <c r="A211" s="40"/>
      <c r="B211" s="46"/>
      <c r="C211" s="291" t="s">
        <v>358</v>
      </c>
      <c r="D211" s="291" t="s">
        <v>359</v>
      </c>
      <c r="E211" s="19" t="s">
        <v>239</v>
      </c>
      <c r="F211" s="292">
        <v>654.605</v>
      </c>
      <c r="G211" s="40"/>
      <c r="H211" s="46"/>
    </row>
    <row r="212" spans="1:8" s="2" customFormat="1" ht="16.8" customHeight="1">
      <c r="A212" s="40"/>
      <c r="B212" s="46"/>
      <c r="C212" s="291" t="s">
        <v>353</v>
      </c>
      <c r="D212" s="291" t="s">
        <v>354</v>
      </c>
      <c r="E212" s="19" t="s">
        <v>239</v>
      </c>
      <c r="F212" s="292">
        <v>365.8</v>
      </c>
      <c r="G212" s="40"/>
      <c r="H212" s="46"/>
    </row>
    <row r="213" spans="1:8" s="2" customFormat="1" ht="16.8" customHeight="1">
      <c r="A213" s="40"/>
      <c r="B213" s="46"/>
      <c r="C213" s="291" t="s">
        <v>340</v>
      </c>
      <c r="D213" s="291" t="s">
        <v>341</v>
      </c>
      <c r="E213" s="19" t="s">
        <v>239</v>
      </c>
      <c r="F213" s="292">
        <v>1406.307</v>
      </c>
      <c r="G213" s="40"/>
      <c r="H213" s="46"/>
    </row>
    <row r="214" spans="1:8" s="2" customFormat="1" ht="16.8" customHeight="1">
      <c r="A214" s="40"/>
      <c r="B214" s="46"/>
      <c r="C214" s="291" t="s">
        <v>1196</v>
      </c>
      <c r="D214" s="291" t="s">
        <v>1197</v>
      </c>
      <c r="E214" s="19" t="s">
        <v>239</v>
      </c>
      <c r="F214" s="292">
        <v>241</v>
      </c>
      <c r="G214" s="40"/>
      <c r="H214" s="46"/>
    </row>
    <row r="215" spans="1:8" s="2" customFormat="1" ht="16.8" customHeight="1">
      <c r="A215" s="40"/>
      <c r="B215" s="46"/>
      <c r="C215" s="291" t="s">
        <v>1201</v>
      </c>
      <c r="D215" s="291" t="s">
        <v>1202</v>
      </c>
      <c r="E215" s="19" t="s">
        <v>239</v>
      </c>
      <c r="F215" s="292">
        <v>289.2</v>
      </c>
      <c r="G215" s="40"/>
      <c r="H215" s="46"/>
    </row>
    <row r="216" spans="1:8" s="2" customFormat="1" ht="16.8" customHeight="1">
      <c r="A216" s="40"/>
      <c r="B216" s="46"/>
      <c r="C216" s="291" t="s">
        <v>395</v>
      </c>
      <c r="D216" s="291" t="s">
        <v>396</v>
      </c>
      <c r="E216" s="19" t="s">
        <v>239</v>
      </c>
      <c r="F216" s="292">
        <v>245.82</v>
      </c>
      <c r="G216" s="40"/>
      <c r="H216" s="46"/>
    </row>
    <row r="217" spans="1:8" s="2" customFormat="1" ht="7.4" customHeight="1">
      <c r="A217" s="40"/>
      <c r="B217" s="155"/>
      <c r="C217" s="156"/>
      <c r="D217" s="156"/>
      <c r="E217" s="156"/>
      <c r="F217" s="156"/>
      <c r="G217" s="156"/>
      <c r="H217" s="46"/>
    </row>
    <row r="218" spans="1:8" s="2" customFormat="1" ht="12">
      <c r="A218" s="40"/>
      <c r="B218" s="40"/>
      <c r="C218" s="40"/>
      <c r="D218" s="40"/>
      <c r="E218" s="40"/>
      <c r="F218" s="40"/>
      <c r="G218" s="40"/>
      <c r="H218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4" customWidth="1"/>
    <col min="2" max="2" width="1.7109375" style="294" customWidth="1"/>
    <col min="3" max="4" width="5.00390625" style="294" customWidth="1"/>
    <col min="5" max="5" width="11.7109375" style="294" customWidth="1"/>
    <col min="6" max="6" width="9.140625" style="294" customWidth="1"/>
    <col min="7" max="7" width="5.00390625" style="294" customWidth="1"/>
    <col min="8" max="8" width="77.8515625" style="294" customWidth="1"/>
    <col min="9" max="10" width="20.00390625" style="294" customWidth="1"/>
    <col min="11" max="11" width="1.7109375" style="294" customWidth="1"/>
  </cols>
  <sheetData>
    <row r="1" s="1" customFormat="1" ht="37.5" customHeight="1"/>
    <row r="2" spans="2:11" s="1" customFormat="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7" customFormat="1" ht="45" customHeight="1">
      <c r="B3" s="298"/>
      <c r="C3" s="299" t="s">
        <v>1671</v>
      </c>
      <c r="D3" s="299"/>
      <c r="E3" s="299"/>
      <c r="F3" s="299"/>
      <c r="G3" s="299"/>
      <c r="H3" s="299"/>
      <c r="I3" s="299"/>
      <c r="J3" s="299"/>
      <c r="K3" s="300"/>
    </row>
    <row r="4" spans="2:11" s="1" customFormat="1" ht="25.5" customHeight="1">
      <c r="B4" s="301"/>
      <c r="C4" s="302" t="s">
        <v>1672</v>
      </c>
      <c r="D4" s="302"/>
      <c r="E4" s="302"/>
      <c r="F4" s="302"/>
      <c r="G4" s="302"/>
      <c r="H4" s="302"/>
      <c r="I4" s="302"/>
      <c r="J4" s="302"/>
      <c r="K4" s="303"/>
    </row>
    <row r="5" spans="2:11" s="1" customFormat="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s="1" customFormat="1" ht="15" customHeight="1">
      <c r="B6" s="301"/>
      <c r="C6" s="305" t="s">
        <v>1673</v>
      </c>
      <c r="D6" s="305"/>
      <c r="E6" s="305"/>
      <c r="F6" s="305"/>
      <c r="G6" s="305"/>
      <c r="H6" s="305"/>
      <c r="I6" s="305"/>
      <c r="J6" s="305"/>
      <c r="K6" s="303"/>
    </row>
    <row r="7" spans="2:11" s="1" customFormat="1" ht="15" customHeight="1">
      <c r="B7" s="306"/>
      <c r="C7" s="305" t="s">
        <v>1674</v>
      </c>
      <c r="D7" s="305"/>
      <c r="E7" s="305"/>
      <c r="F7" s="305"/>
      <c r="G7" s="305"/>
      <c r="H7" s="305"/>
      <c r="I7" s="305"/>
      <c r="J7" s="305"/>
      <c r="K7" s="303"/>
    </row>
    <row r="8" spans="2:11" s="1" customFormat="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s="1" customFormat="1" ht="15" customHeight="1">
      <c r="B9" s="306"/>
      <c r="C9" s="305" t="s">
        <v>1675</v>
      </c>
      <c r="D9" s="305"/>
      <c r="E9" s="305"/>
      <c r="F9" s="305"/>
      <c r="G9" s="305"/>
      <c r="H9" s="305"/>
      <c r="I9" s="305"/>
      <c r="J9" s="305"/>
      <c r="K9" s="303"/>
    </row>
    <row r="10" spans="2:11" s="1" customFormat="1" ht="15" customHeight="1">
      <c r="B10" s="306"/>
      <c r="C10" s="305"/>
      <c r="D10" s="305" t="s">
        <v>1676</v>
      </c>
      <c r="E10" s="305"/>
      <c r="F10" s="305"/>
      <c r="G10" s="305"/>
      <c r="H10" s="305"/>
      <c r="I10" s="305"/>
      <c r="J10" s="305"/>
      <c r="K10" s="303"/>
    </row>
    <row r="11" spans="2:11" s="1" customFormat="1" ht="15" customHeight="1">
      <c r="B11" s="306"/>
      <c r="C11" s="307"/>
      <c r="D11" s="305" t="s">
        <v>1677</v>
      </c>
      <c r="E11" s="305"/>
      <c r="F11" s="305"/>
      <c r="G11" s="305"/>
      <c r="H11" s="305"/>
      <c r="I11" s="305"/>
      <c r="J11" s="305"/>
      <c r="K11" s="303"/>
    </row>
    <row r="12" spans="2:11" s="1" customFormat="1" ht="15" customHeight="1">
      <c r="B12" s="306"/>
      <c r="C12" s="307"/>
      <c r="D12" s="305"/>
      <c r="E12" s="305"/>
      <c r="F12" s="305"/>
      <c r="G12" s="305"/>
      <c r="H12" s="305"/>
      <c r="I12" s="305"/>
      <c r="J12" s="305"/>
      <c r="K12" s="303"/>
    </row>
    <row r="13" spans="2:11" s="1" customFormat="1" ht="15" customHeight="1">
      <c r="B13" s="306"/>
      <c r="C13" s="307"/>
      <c r="D13" s="308" t="s">
        <v>1678</v>
      </c>
      <c r="E13" s="305"/>
      <c r="F13" s="305"/>
      <c r="G13" s="305"/>
      <c r="H13" s="305"/>
      <c r="I13" s="305"/>
      <c r="J13" s="305"/>
      <c r="K13" s="303"/>
    </row>
    <row r="14" spans="2:11" s="1" customFormat="1" ht="12.7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3"/>
    </row>
    <row r="15" spans="2:11" s="1" customFormat="1" ht="15" customHeight="1">
      <c r="B15" s="306"/>
      <c r="C15" s="307"/>
      <c r="D15" s="305" t="s">
        <v>1679</v>
      </c>
      <c r="E15" s="305"/>
      <c r="F15" s="305"/>
      <c r="G15" s="305"/>
      <c r="H15" s="305"/>
      <c r="I15" s="305"/>
      <c r="J15" s="305"/>
      <c r="K15" s="303"/>
    </row>
    <row r="16" spans="2:11" s="1" customFormat="1" ht="15" customHeight="1">
      <c r="B16" s="306"/>
      <c r="C16" s="307"/>
      <c r="D16" s="305" t="s">
        <v>1680</v>
      </c>
      <c r="E16" s="305"/>
      <c r="F16" s="305"/>
      <c r="G16" s="305"/>
      <c r="H16" s="305"/>
      <c r="I16" s="305"/>
      <c r="J16" s="305"/>
      <c r="K16" s="303"/>
    </row>
    <row r="17" spans="2:11" s="1" customFormat="1" ht="15" customHeight="1">
      <c r="B17" s="306"/>
      <c r="C17" s="307"/>
      <c r="D17" s="305" t="s">
        <v>1681</v>
      </c>
      <c r="E17" s="305"/>
      <c r="F17" s="305"/>
      <c r="G17" s="305"/>
      <c r="H17" s="305"/>
      <c r="I17" s="305"/>
      <c r="J17" s="305"/>
      <c r="K17" s="303"/>
    </row>
    <row r="18" spans="2:11" s="1" customFormat="1" ht="15" customHeight="1">
      <c r="B18" s="306"/>
      <c r="C18" s="307"/>
      <c r="D18" s="307"/>
      <c r="E18" s="309" t="s">
        <v>80</v>
      </c>
      <c r="F18" s="305" t="s">
        <v>1682</v>
      </c>
      <c r="G18" s="305"/>
      <c r="H18" s="305"/>
      <c r="I18" s="305"/>
      <c r="J18" s="305"/>
      <c r="K18" s="303"/>
    </row>
    <row r="19" spans="2:11" s="1" customFormat="1" ht="15" customHeight="1">
      <c r="B19" s="306"/>
      <c r="C19" s="307"/>
      <c r="D19" s="307"/>
      <c r="E19" s="309" t="s">
        <v>1683</v>
      </c>
      <c r="F19" s="305" t="s">
        <v>1684</v>
      </c>
      <c r="G19" s="305"/>
      <c r="H19" s="305"/>
      <c r="I19" s="305"/>
      <c r="J19" s="305"/>
      <c r="K19" s="303"/>
    </row>
    <row r="20" spans="2:11" s="1" customFormat="1" ht="15" customHeight="1">
      <c r="B20" s="306"/>
      <c r="C20" s="307"/>
      <c r="D20" s="307"/>
      <c r="E20" s="309" t="s">
        <v>1685</v>
      </c>
      <c r="F20" s="305" t="s">
        <v>1686</v>
      </c>
      <c r="G20" s="305"/>
      <c r="H20" s="305"/>
      <c r="I20" s="305"/>
      <c r="J20" s="305"/>
      <c r="K20" s="303"/>
    </row>
    <row r="21" spans="2:11" s="1" customFormat="1" ht="15" customHeight="1">
      <c r="B21" s="306"/>
      <c r="C21" s="307"/>
      <c r="D21" s="307"/>
      <c r="E21" s="309" t="s">
        <v>1687</v>
      </c>
      <c r="F21" s="305" t="s">
        <v>1688</v>
      </c>
      <c r="G21" s="305"/>
      <c r="H21" s="305"/>
      <c r="I21" s="305"/>
      <c r="J21" s="305"/>
      <c r="K21" s="303"/>
    </row>
    <row r="22" spans="2:11" s="1" customFormat="1" ht="15" customHeight="1">
      <c r="B22" s="306"/>
      <c r="C22" s="307"/>
      <c r="D22" s="307"/>
      <c r="E22" s="309" t="s">
        <v>1689</v>
      </c>
      <c r="F22" s="305" t="s">
        <v>1690</v>
      </c>
      <c r="G22" s="305"/>
      <c r="H22" s="305"/>
      <c r="I22" s="305"/>
      <c r="J22" s="305"/>
      <c r="K22" s="303"/>
    </row>
    <row r="23" spans="2:11" s="1" customFormat="1" ht="15" customHeight="1">
      <c r="B23" s="306"/>
      <c r="C23" s="307"/>
      <c r="D23" s="307"/>
      <c r="E23" s="309" t="s">
        <v>1691</v>
      </c>
      <c r="F23" s="305" t="s">
        <v>1692</v>
      </c>
      <c r="G23" s="305"/>
      <c r="H23" s="305"/>
      <c r="I23" s="305"/>
      <c r="J23" s="305"/>
      <c r="K23" s="303"/>
    </row>
    <row r="24" spans="2:11" s="1" customFormat="1" ht="12.75" customHeight="1">
      <c r="B24" s="306"/>
      <c r="C24" s="307"/>
      <c r="D24" s="307"/>
      <c r="E24" s="307"/>
      <c r="F24" s="307"/>
      <c r="G24" s="307"/>
      <c r="H24" s="307"/>
      <c r="I24" s="307"/>
      <c r="J24" s="307"/>
      <c r="K24" s="303"/>
    </row>
    <row r="25" spans="2:11" s="1" customFormat="1" ht="15" customHeight="1">
      <c r="B25" s="306"/>
      <c r="C25" s="305" t="s">
        <v>1693</v>
      </c>
      <c r="D25" s="305"/>
      <c r="E25" s="305"/>
      <c r="F25" s="305"/>
      <c r="G25" s="305"/>
      <c r="H25" s="305"/>
      <c r="I25" s="305"/>
      <c r="J25" s="305"/>
      <c r="K25" s="303"/>
    </row>
    <row r="26" spans="2:11" s="1" customFormat="1" ht="15" customHeight="1">
      <c r="B26" s="306"/>
      <c r="C26" s="305" t="s">
        <v>1694</v>
      </c>
      <c r="D26" s="305"/>
      <c r="E26" s="305"/>
      <c r="F26" s="305"/>
      <c r="G26" s="305"/>
      <c r="H26" s="305"/>
      <c r="I26" s="305"/>
      <c r="J26" s="305"/>
      <c r="K26" s="303"/>
    </row>
    <row r="27" spans="2:11" s="1" customFormat="1" ht="15" customHeight="1">
      <c r="B27" s="306"/>
      <c r="C27" s="305"/>
      <c r="D27" s="305" t="s">
        <v>1695</v>
      </c>
      <c r="E27" s="305"/>
      <c r="F27" s="305"/>
      <c r="G27" s="305"/>
      <c r="H27" s="305"/>
      <c r="I27" s="305"/>
      <c r="J27" s="305"/>
      <c r="K27" s="303"/>
    </row>
    <row r="28" spans="2:11" s="1" customFormat="1" ht="15" customHeight="1">
      <c r="B28" s="306"/>
      <c r="C28" s="307"/>
      <c r="D28" s="305" t="s">
        <v>1696</v>
      </c>
      <c r="E28" s="305"/>
      <c r="F28" s="305"/>
      <c r="G28" s="305"/>
      <c r="H28" s="305"/>
      <c r="I28" s="305"/>
      <c r="J28" s="305"/>
      <c r="K28" s="303"/>
    </row>
    <row r="29" spans="2:11" s="1" customFormat="1" ht="12.75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3"/>
    </row>
    <row r="30" spans="2:11" s="1" customFormat="1" ht="15" customHeight="1">
      <c r="B30" s="306"/>
      <c r="C30" s="307"/>
      <c r="D30" s="305" t="s">
        <v>1697</v>
      </c>
      <c r="E30" s="305"/>
      <c r="F30" s="305"/>
      <c r="G30" s="305"/>
      <c r="H30" s="305"/>
      <c r="I30" s="305"/>
      <c r="J30" s="305"/>
      <c r="K30" s="303"/>
    </row>
    <row r="31" spans="2:11" s="1" customFormat="1" ht="15" customHeight="1">
      <c r="B31" s="306"/>
      <c r="C31" s="307"/>
      <c r="D31" s="305" t="s">
        <v>1698</v>
      </c>
      <c r="E31" s="305"/>
      <c r="F31" s="305"/>
      <c r="G31" s="305"/>
      <c r="H31" s="305"/>
      <c r="I31" s="305"/>
      <c r="J31" s="305"/>
      <c r="K31" s="303"/>
    </row>
    <row r="32" spans="2:11" s="1" customFormat="1" ht="12.7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3"/>
    </row>
    <row r="33" spans="2:11" s="1" customFormat="1" ht="15" customHeight="1">
      <c r="B33" s="306"/>
      <c r="C33" s="307"/>
      <c r="D33" s="305" t="s">
        <v>1699</v>
      </c>
      <c r="E33" s="305"/>
      <c r="F33" s="305"/>
      <c r="G33" s="305"/>
      <c r="H33" s="305"/>
      <c r="I33" s="305"/>
      <c r="J33" s="305"/>
      <c r="K33" s="303"/>
    </row>
    <row r="34" spans="2:11" s="1" customFormat="1" ht="15" customHeight="1">
      <c r="B34" s="306"/>
      <c r="C34" s="307"/>
      <c r="D34" s="305" t="s">
        <v>1700</v>
      </c>
      <c r="E34" s="305"/>
      <c r="F34" s="305"/>
      <c r="G34" s="305"/>
      <c r="H34" s="305"/>
      <c r="I34" s="305"/>
      <c r="J34" s="305"/>
      <c r="K34" s="303"/>
    </row>
    <row r="35" spans="2:11" s="1" customFormat="1" ht="15" customHeight="1">
      <c r="B35" s="306"/>
      <c r="C35" s="307"/>
      <c r="D35" s="305" t="s">
        <v>1701</v>
      </c>
      <c r="E35" s="305"/>
      <c r="F35" s="305"/>
      <c r="G35" s="305"/>
      <c r="H35" s="305"/>
      <c r="I35" s="305"/>
      <c r="J35" s="305"/>
      <c r="K35" s="303"/>
    </row>
    <row r="36" spans="2:11" s="1" customFormat="1" ht="15" customHeight="1">
      <c r="B36" s="306"/>
      <c r="C36" s="307"/>
      <c r="D36" s="305"/>
      <c r="E36" s="308" t="s">
        <v>134</v>
      </c>
      <c r="F36" s="305"/>
      <c r="G36" s="305" t="s">
        <v>1702</v>
      </c>
      <c r="H36" s="305"/>
      <c r="I36" s="305"/>
      <c r="J36" s="305"/>
      <c r="K36" s="303"/>
    </row>
    <row r="37" spans="2:11" s="1" customFormat="1" ht="30.75" customHeight="1">
      <c r="B37" s="306"/>
      <c r="C37" s="307"/>
      <c r="D37" s="305"/>
      <c r="E37" s="308" t="s">
        <v>1703</v>
      </c>
      <c r="F37" s="305"/>
      <c r="G37" s="305" t="s">
        <v>1704</v>
      </c>
      <c r="H37" s="305"/>
      <c r="I37" s="305"/>
      <c r="J37" s="305"/>
      <c r="K37" s="303"/>
    </row>
    <row r="38" spans="2:11" s="1" customFormat="1" ht="15" customHeight="1">
      <c r="B38" s="306"/>
      <c r="C38" s="307"/>
      <c r="D38" s="305"/>
      <c r="E38" s="308" t="s">
        <v>54</v>
      </c>
      <c r="F38" s="305"/>
      <c r="G38" s="305" t="s">
        <v>1705</v>
      </c>
      <c r="H38" s="305"/>
      <c r="I38" s="305"/>
      <c r="J38" s="305"/>
      <c r="K38" s="303"/>
    </row>
    <row r="39" spans="2:11" s="1" customFormat="1" ht="15" customHeight="1">
      <c r="B39" s="306"/>
      <c r="C39" s="307"/>
      <c r="D39" s="305"/>
      <c r="E39" s="308" t="s">
        <v>55</v>
      </c>
      <c r="F39" s="305"/>
      <c r="G39" s="305" t="s">
        <v>1706</v>
      </c>
      <c r="H39" s="305"/>
      <c r="I39" s="305"/>
      <c r="J39" s="305"/>
      <c r="K39" s="303"/>
    </row>
    <row r="40" spans="2:11" s="1" customFormat="1" ht="15" customHeight="1">
      <c r="B40" s="306"/>
      <c r="C40" s="307"/>
      <c r="D40" s="305"/>
      <c r="E40" s="308" t="s">
        <v>135</v>
      </c>
      <c r="F40" s="305"/>
      <c r="G40" s="305" t="s">
        <v>1707</v>
      </c>
      <c r="H40" s="305"/>
      <c r="I40" s="305"/>
      <c r="J40" s="305"/>
      <c r="K40" s="303"/>
    </row>
    <row r="41" spans="2:11" s="1" customFormat="1" ht="15" customHeight="1">
      <c r="B41" s="306"/>
      <c r="C41" s="307"/>
      <c r="D41" s="305"/>
      <c r="E41" s="308" t="s">
        <v>136</v>
      </c>
      <c r="F41" s="305"/>
      <c r="G41" s="305" t="s">
        <v>1708</v>
      </c>
      <c r="H41" s="305"/>
      <c r="I41" s="305"/>
      <c r="J41" s="305"/>
      <c r="K41" s="303"/>
    </row>
    <row r="42" spans="2:11" s="1" customFormat="1" ht="15" customHeight="1">
      <c r="B42" s="306"/>
      <c r="C42" s="307"/>
      <c r="D42" s="305"/>
      <c r="E42" s="308" t="s">
        <v>1709</v>
      </c>
      <c r="F42" s="305"/>
      <c r="G42" s="305" t="s">
        <v>1710</v>
      </c>
      <c r="H42" s="305"/>
      <c r="I42" s="305"/>
      <c r="J42" s="305"/>
      <c r="K42" s="303"/>
    </row>
    <row r="43" spans="2:11" s="1" customFormat="1" ht="15" customHeight="1">
      <c r="B43" s="306"/>
      <c r="C43" s="307"/>
      <c r="D43" s="305"/>
      <c r="E43" s="308"/>
      <c r="F43" s="305"/>
      <c r="G43" s="305" t="s">
        <v>1711</v>
      </c>
      <c r="H43" s="305"/>
      <c r="I43" s="305"/>
      <c r="J43" s="305"/>
      <c r="K43" s="303"/>
    </row>
    <row r="44" spans="2:11" s="1" customFormat="1" ht="15" customHeight="1">
      <c r="B44" s="306"/>
      <c r="C44" s="307"/>
      <c r="D44" s="305"/>
      <c r="E44" s="308" t="s">
        <v>1712</v>
      </c>
      <c r="F44" s="305"/>
      <c r="G44" s="305" t="s">
        <v>1713</v>
      </c>
      <c r="H44" s="305"/>
      <c r="I44" s="305"/>
      <c r="J44" s="305"/>
      <c r="K44" s="303"/>
    </row>
    <row r="45" spans="2:11" s="1" customFormat="1" ht="15" customHeight="1">
      <c r="B45" s="306"/>
      <c r="C45" s="307"/>
      <c r="D45" s="305"/>
      <c r="E45" s="308" t="s">
        <v>138</v>
      </c>
      <c r="F45" s="305"/>
      <c r="G45" s="305" t="s">
        <v>1714</v>
      </c>
      <c r="H45" s="305"/>
      <c r="I45" s="305"/>
      <c r="J45" s="305"/>
      <c r="K45" s="303"/>
    </row>
    <row r="46" spans="2:11" s="1" customFormat="1" ht="12.75" customHeight="1">
      <c r="B46" s="306"/>
      <c r="C46" s="307"/>
      <c r="D46" s="305"/>
      <c r="E46" s="305"/>
      <c r="F46" s="305"/>
      <c r="G46" s="305"/>
      <c r="H46" s="305"/>
      <c r="I46" s="305"/>
      <c r="J46" s="305"/>
      <c r="K46" s="303"/>
    </row>
    <row r="47" spans="2:11" s="1" customFormat="1" ht="15" customHeight="1">
      <c r="B47" s="306"/>
      <c r="C47" s="307"/>
      <c r="D47" s="305" t="s">
        <v>1715</v>
      </c>
      <c r="E47" s="305"/>
      <c r="F47" s="305"/>
      <c r="G47" s="305"/>
      <c r="H47" s="305"/>
      <c r="I47" s="305"/>
      <c r="J47" s="305"/>
      <c r="K47" s="303"/>
    </row>
    <row r="48" spans="2:11" s="1" customFormat="1" ht="15" customHeight="1">
      <c r="B48" s="306"/>
      <c r="C48" s="307"/>
      <c r="D48" s="307"/>
      <c r="E48" s="305" t="s">
        <v>1716</v>
      </c>
      <c r="F48" s="305"/>
      <c r="G48" s="305"/>
      <c r="H48" s="305"/>
      <c r="I48" s="305"/>
      <c r="J48" s="305"/>
      <c r="K48" s="303"/>
    </row>
    <row r="49" spans="2:11" s="1" customFormat="1" ht="15" customHeight="1">
      <c r="B49" s="306"/>
      <c r="C49" s="307"/>
      <c r="D49" s="307"/>
      <c r="E49" s="305" t="s">
        <v>1717</v>
      </c>
      <c r="F49" s="305"/>
      <c r="G49" s="305"/>
      <c r="H49" s="305"/>
      <c r="I49" s="305"/>
      <c r="J49" s="305"/>
      <c r="K49" s="303"/>
    </row>
    <row r="50" spans="2:11" s="1" customFormat="1" ht="15" customHeight="1">
      <c r="B50" s="306"/>
      <c r="C50" s="307"/>
      <c r="D50" s="307"/>
      <c r="E50" s="305" t="s">
        <v>1718</v>
      </c>
      <c r="F50" s="305"/>
      <c r="G50" s="305"/>
      <c r="H50" s="305"/>
      <c r="I50" s="305"/>
      <c r="J50" s="305"/>
      <c r="K50" s="303"/>
    </row>
    <row r="51" spans="2:11" s="1" customFormat="1" ht="15" customHeight="1">
      <c r="B51" s="306"/>
      <c r="C51" s="307"/>
      <c r="D51" s="305" t="s">
        <v>1719</v>
      </c>
      <c r="E51" s="305"/>
      <c r="F51" s="305"/>
      <c r="G51" s="305"/>
      <c r="H51" s="305"/>
      <c r="I51" s="305"/>
      <c r="J51" s="305"/>
      <c r="K51" s="303"/>
    </row>
    <row r="52" spans="2:11" s="1" customFormat="1" ht="25.5" customHeight="1">
      <c r="B52" s="301"/>
      <c r="C52" s="302" t="s">
        <v>1720</v>
      </c>
      <c r="D52" s="302"/>
      <c r="E52" s="302"/>
      <c r="F52" s="302"/>
      <c r="G52" s="302"/>
      <c r="H52" s="302"/>
      <c r="I52" s="302"/>
      <c r="J52" s="302"/>
      <c r="K52" s="303"/>
    </row>
    <row r="53" spans="2:11" s="1" customFormat="1" ht="5.25" customHeight="1">
      <c r="B53" s="301"/>
      <c r="C53" s="304"/>
      <c r="D53" s="304"/>
      <c r="E53" s="304"/>
      <c r="F53" s="304"/>
      <c r="G53" s="304"/>
      <c r="H53" s="304"/>
      <c r="I53" s="304"/>
      <c r="J53" s="304"/>
      <c r="K53" s="303"/>
    </row>
    <row r="54" spans="2:11" s="1" customFormat="1" ht="15" customHeight="1">
      <c r="B54" s="301"/>
      <c r="C54" s="305" t="s">
        <v>1721</v>
      </c>
      <c r="D54" s="305"/>
      <c r="E54" s="305"/>
      <c r="F54" s="305"/>
      <c r="G54" s="305"/>
      <c r="H54" s="305"/>
      <c r="I54" s="305"/>
      <c r="J54" s="305"/>
      <c r="K54" s="303"/>
    </row>
    <row r="55" spans="2:11" s="1" customFormat="1" ht="15" customHeight="1">
      <c r="B55" s="301"/>
      <c r="C55" s="305" t="s">
        <v>1722</v>
      </c>
      <c r="D55" s="305"/>
      <c r="E55" s="305"/>
      <c r="F55" s="305"/>
      <c r="G55" s="305"/>
      <c r="H55" s="305"/>
      <c r="I55" s="305"/>
      <c r="J55" s="305"/>
      <c r="K55" s="303"/>
    </row>
    <row r="56" spans="2:11" s="1" customFormat="1" ht="12.75" customHeight="1">
      <c r="B56" s="301"/>
      <c r="C56" s="305"/>
      <c r="D56" s="305"/>
      <c r="E56" s="305"/>
      <c r="F56" s="305"/>
      <c r="G56" s="305"/>
      <c r="H56" s="305"/>
      <c r="I56" s="305"/>
      <c r="J56" s="305"/>
      <c r="K56" s="303"/>
    </row>
    <row r="57" spans="2:11" s="1" customFormat="1" ht="15" customHeight="1">
      <c r="B57" s="301"/>
      <c r="C57" s="305" t="s">
        <v>1723</v>
      </c>
      <c r="D57" s="305"/>
      <c r="E57" s="305"/>
      <c r="F57" s="305"/>
      <c r="G57" s="305"/>
      <c r="H57" s="305"/>
      <c r="I57" s="305"/>
      <c r="J57" s="305"/>
      <c r="K57" s="303"/>
    </row>
    <row r="58" spans="2:11" s="1" customFormat="1" ht="15" customHeight="1">
      <c r="B58" s="301"/>
      <c r="C58" s="307"/>
      <c r="D58" s="305" t="s">
        <v>1724</v>
      </c>
      <c r="E58" s="305"/>
      <c r="F58" s="305"/>
      <c r="G58" s="305"/>
      <c r="H58" s="305"/>
      <c r="I58" s="305"/>
      <c r="J58" s="305"/>
      <c r="K58" s="303"/>
    </row>
    <row r="59" spans="2:11" s="1" customFormat="1" ht="15" customHeight="1">
      <c r="B59" s="301"/>
      <c r="C59" s="307"/>
      <c r="D59" s="305" t="s">
        <v>1725</v>
      </c>
      <c r="E59" s="305"/>
      <c r="F59" s="305"/>
      <c r="G59" s="305"/>
      <c r="H59" s="305"/>
      <c r="I59" s="305"/>
      <c r="J59" s="305"/>
      <c r="K59" s="303"/>
    </row>
    <row r="60" spans="2:11" s="1" customFormat="1" ht="15" customHeight="1">
      <c r="B60" s="301"/>
      <c r="C60" s="307"/>
      <c r="D60" s="305" t="s">
        <v>1726</v>
      </c>
      <c r="E60" s="305"/>
      <c r="F60" s="305"/>
      <c r="G60" s="305"/>
      <c r="H60" s="305"/>
      <c r="I60" s="305"/>
      <c r="J60" s="305"/>
      <c r="K60" s="303"/>
    </row>
    <row r="61" spans="2:11" s="1" customFormat="1" ht="15" customHeight="1">
      <c r="B61" s="301"/>
      <c r="C61" s="307"/>
      <c r="D61" s="305" t="s">
        <v>1727</v>
      </c>
      <c r="E61" s="305"/>
      <c r="F61" s="305"/>
      <c r="G61" s="305"/>
      <c r="H61" s="305"/>
      <c r="I61" s="305"/>
      <c r="J61" s="305"/>
      <c r="K61" s="303"/>
    </row>
    <row r="62" spans="2:11" s="1" customFormat="1" ht="15" customHeight="1">
      <c r="B62" s="301"/>
      <c r="C62" s="307"/>
      <c r="D62" s="310" t="s">
        <v>1728</v>
      </c>
      <c r="E62" s="310"/>
      <c r="F62" s="310"/>
      <c r="G62" s="310"/>
      <c r="H62" s="310"/>
      <c r="I62" s="310"/>
      <c r="J62" s="310"/>
      <c r="K62" s="303"/>
    </row>
    <row r="63" spans="2:11" s="1" customFormat="1" ht="15" customHeight="1">
      <c r="B63" s="301"/>
      <c r="C63" s="307"/>
      <c r="D63" s="305" t="s">
        <v>1729</v>
      </c>
      <c r="E63" s="305"/>
      <c r="F63" s="305"/>
      <c r="G63" s="305"/>
      <c r="H63" s="305"/>
      <c r="I63" s="305"/>
      <c r="J63" s="305"/>
      <c r="K63" s="303"/>
    </row>
    <row r="64" spans="2:11" s="1" customFormat="1" ht="12.75" customHeight="1">
      <c r="B64" s="301"/>
      <c r="C64" s="307"/>
      <c r="D64" s="307"/>
      <c r="E64" s="311"/>
      <c r="F64" s="307"/>
      <c r="G64" s="307"/>
      <c r="H64" s="307"/>
      <c r="I64" s="307"/>
      <c r="J64" s="307"/>
      <c r="K64" s="303"/>
    </row>
    <row r="65" spans="2:11" s="1" customFormat="1" ht="15" customHeight="1">
      <c r="B65" s="301"/>
      <c r="C65" s="307"/>
      <c r="D65" s="305" t="s">
        <v>1730</v>
      </c>
      <c r="E65" s="305"/>
      <c r="F65" s="305"/>
      <c r="G65" s="305"/>
      <c r="H65" s="305"/>
      <c r="I65" s="305"/>
      <c r="J65" s="305"/>
      <c r="K65" s="303"/>
    </row>
    <row r="66" spans="2:11" s="1" customFormat="1" ht="15" customHeight="1">
      <c r="B66" s="301"/>
      <c r="C66" s="307"/>
      <c r="D66" s="310" t="s">
        <v>1731</v>
      </c>
      <c r="E66" s="310"/>
      <c r="F66" s="310"/>
      <c r="G66" s="310"/>
      <c r="H66" s="310"/>
      <c r="I66" s="310"/>
      <c r="J66" s="310"/>
      <c r="K66" s="303"/>
    </row>
    <row r="67" spans="2:11" s="1" customFormat="1" ht="15" customHeight="1">
      <c r="B67" s="301"/>
      <c r="C67" s="307"/>
      <c r="D67" s="305" t="s">
        <v>1732</v>
      </c>
      <c r="E67" s="305"/>
      <c r="F67" s="305"/>
      <c r="G67" s="305"/>
      <c r="H67" s="305"/>
      <c r="I67" s="305"/>
      <c r="J67" s="305"/>
      <c r="K67" s="303"/>
    </row>
    <row r="68" spans="2:11" s="1" customFormat="1" ht="15" customHeight="1">
      <c r="B68" s="301"/>
      <c r="C68" s="307"/>
      <c r="D68" s="305" t="s">
        <v>1733</v>
      </c>
      <c r="E68" s="305"/>
      <c r="F68" s="305"/>
      <c r="G68" s="305"/>
      <c r="H68" s="305"/>
      <c r="I68" s="305"/>
      <c r="J68" s="305"/>
      <c r="K68" s="303"/>
    </row>
    <row r="69" spans="2:11" s="1" customFormat="1" ht="15" customHeight="1">
      <c r="B69" s="301"/>
      <c r="C69" s="307"/>
      <c r="D69" s="305" t="s">
        <v>1734</v>
      </c>
      <c r="E69" s="305"/>
      <c r="F69" s="305"/>
      <c r="G69" s="305"/>
      <c r="H69" s="305"/>
      <c r="I69" s="305"/>
      <c r="J69" s="305"/>
      <c r="K69" s="303"/>
    </row>
    <row r="70" spans="2:11" s="1" customFormat="1" ht="15" customHeight="1">
      <c r="B70" s="301"/>
      <c r="C70" s="307"/>
      <c r="D70" s="305" t="s">
        <v>1735</v>
      </c>
      <c r="E70" s="305"/>
      <c r="F70" s="305"/>
      <c r="G70" s="305"/>
      <c r="H70" s="305"/>
      <c r="I70" s="305"/>
      <c r="J70" s="305"/>
      <c r="K70" s="303"/>
    </row>
    <row r="71" spans="2:11" s="1" customFormat="1" ht="12.7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4"/>
    </row>
    <row r="72" spans="2:11" s="1" customFormat="1" ht="18.75" customHeight="1">
      <c r="B72" s="315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s="1" customFormat="1" ht="18.75" customHeight="1"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spans="2:11" s="1" customFormat="1" ht="7.5" customHeight="1">
      <c r="B74" s="317"/>
      <c r="C74" s="318"/>
      <c r="D74" s="318"/>
      <c r="E74" s="318"/>
      <c r="F74" s="318"/>
      <c r="G74" s="318"/>
      <c r="H74" s="318"/>
      <c r="I74" s="318"/>
      <c r="J74" s="318"/>
      <c r="K74" s="319"/>
    </row>
    <row r="75" spans="2:11" s="1" customFormat="1" ht="45" customHeight="1">
      <c r="B75" s="320"/>
      <c r="C75" s="321" t="s">
        <v>1736</v>
      </c>
      <c r="D75" s="321"/>
      <c r="E75" s="321"/>
      <c r="F75" s="321"/>
      <c r="G75" s="321"/>
      <c r="H75" s="321"/>
      <c r="I75" s="321"/>
      <c r="J75" s="321"/>
      <c r="K75" s="322"/>
    </row>
    <row r="76" spans="2:11" s="1" customFormat="1" ht="17.25" customHeight="1">
      <c r="B76" s="320"/>
      <c r="C76" s="323" t="s">
        <v>1737</v>
      </c>
      <c r="D76" s="323"/>
      <c r="E76" s="323"/>
      <c r="F76" s="323" t="s">
        <v>1738</v>
      </c>
      <c r="G76" s="324"/>
      <c r="H76" s="323" t="s">
        <v>55</v>
      </c>
      <c r="I76" s="323" t="s">
        <v>58</v>
      </c>
      <c r="J76" s="323" t="s">
        <v>1739</v>
      </c>
      <c r="K76" s="322"/>
    </row>
    <row r="77" spans="2:11" s="1" customFormat="1" ht="17.25" customHeight="1">
      <c r="B77" s="320"/>
      <c r="C77" s="325" t="s">
        <v>1740</v>
      </c>
      <c r="D77" s="325"/>
      <c r="E77" s="325"/>
      <c r="F77" s="326" t="s">
        <v>1741</v>
      </c>
      <c r="G77" s="327"/>
      <c r="H77" s="325"/>
      <c r="I77" s="325"/>
      <c r="J77" s="325" t="s">
        <v>1742</v>
      </c>
      <c r="K77" s="322"/>
    </row>
    <row r="78" spans="2:11" s="1" customFormat="1" ht="5.25" customHeight="1">
      <c r="B78" s="320"/>
      <c r="C78" s="328"/>
      <c r="D78" s="328"/>
      <c r="E78" s="328"/>
      <c r="F78" s="328"/>
      <c r="G78" s="329"/>
      <c r="H78" s="328"/>
      <c r="I78" s="328"/>
      <c r="J78" s="328"/>
      <c r="K78" s="322"/>
    </row>
    <row r="79" spans="2:11" s="1" customFormat="1" ht="15" customHeight="1">
      <c r="B79" s="320"/>
      <c r="C79" s="308" t="s">
        <v>54</v>
      </c>
      <c r="D79" s="330"/>
      <c r="E79" s="330"/>
      <c r="F79" s="331" t="s">
        <v>1743</v>
      </c>
      <c r="G79" s="332"/>
      <c r="H79" s="308" t="s">
        <v>1744</v>
      </c>
      <c r="I79" s="308" t="s">
        <v>1745</v>
      </c>
      <c r="J79" s="308">
        <v>20</v>
      </c>
      <c r="K79" s="322"/>
    </row>
    <row r="80" spans="2:11" s="1" customFormat="1" ht="15" customHeight="1">
      <c r="B80" s="320"/>
      <c r="C80" s="308" t="s">
        <v>1746</v>
      </c>
      <c r="D80" s="308"/>
      <c r="E80" s="308"/>
      <c r="F80" s="331" t="s">
        <v>1743</v>
      </c>
      <c r="G80" s="332"/>
      <c r="H80" s="308" t="s">
        <v>1747</v>
      </c>
      <c r="I80" s="308" t="s">
        <v>1745</v>
      </c>
      <c r="J80" s="308">
        <v>120</v>
      </c>
      <c r="K80" s="322"/>
    </row>
    <row r="81" spans="2:11" s="1" customFormat="1" ht="15" customHeight="1">
      <c r="B81" s="333"/>
      <c r="C81" s="308" t="s">
        <v>1748</v>
      </c>
      <c r="D81" s="308"/>
      <c r="E81" s="308"/>
      <c r="F81" s="331" t="s">
        <v>1749</v>
      </c>
      <c r="G81" s="332"/>
      <c r="H81" s="308" t="s">
        <v>1750</v>
      </c>
      <c r="I81" s="308" t="s">
        <v>1745</v>
      </c>
      <c r="J81" s="308">
        <v>50</v>
      </c>
      <c r="K81" s="322"/>
    </row>
    <row r="82" spans="2:11" s="1" customFormat="1" ht="15" customHeight="1">
      <c r="B82" s="333"/>
      <c r="C82" s="308" t="s">
        <v>1751</v>
      </c>
      <c r="D82" s="308"/>
      <c r="E82" s="308"/>
      <c r="F82" s="331" t="s">
        <v>1743</v>
      </c>
      <c r="G82" s="332"/>
      <c r="H82" s="308" t="s">
        <v>1752</v>
      </c>
      <c r="I82" s="308" t="s">
        <v>1753</v>
      </c>
      <c r="J82" s="308"/>
      <c r="K82" s="322"/>
    </row>
    <row r="83" spans="2:11" s="1" customFormat="1" ht="15" customHeight="1">
      <c r="B83" s="333"/>
      <c r="C83" s="334" t="s">
        <v>1754</v>
      </c>
      <c r="D83" s="334"/>
      <c r="E83" s="334"/>
      <c r="F83" s="335" t="s">
        <v>1749</v>
      </c>
      <c r="G83" s="334"/>
      <c r="H83" s="334" t="s">
        <v>1755</v>
      </c>
      <c r="I83" s="334" t="s">
        <v>1745</v>
      </c>
      <c r="J83" s="334">
        <v>15</v>
      </c>
      <c r="K83" s="322"/>
    </row>
    <row r="84" spans="2:11" s="1" customFormat="1" ht="15" customHeight="1">
      <c r="B84" s="333"/>
      <c r="C84" s="334" t="s">
        <v>1756</v>
      </c>
      <c r="D84" s="334"/>
      <c r="E84" s="334"/>
      <c r="F84" s="335" t="s">
        <v>1749</v>
      </c>
      <c r="G84" s="334"/>
      <c r="H84" s="334" t="s">
        <v>1757</v>
      </c>
      <c r="I84" s="334" t="s">
        <v>1745</v>
      </c>
      <c r="J84" s="334">
        <v>15</v>
      </c>
      <c r="K84" s="322"/>
    </row>
    <row r="85" spans="2:11" s="1" customFormat="1" ht="15" customHeight="1">
      <c r="B85" s="333"/>
      <c r="C85" s="334" t="s">
        <v>1758</v>
      </c>
      <c r="D85" s="334"/>
      <c r="E85" s="334"/>
      <c r="F85" s="335" t="s">
        <v>1749</v>
      </c>
      <c r="G85" s="334"/>
      <c r="H85" s="334" t="s">
        <v>1759</v>
      </c>
      <c r="I85" s="334" t="s">
        <v>1745</v>
      </c>
      <c r="J85" s="334">
        <v>20</v>
      </c>
      <c r="K85" s="322"/>
    </row>
    <row r="86" spans="2:11" s="1" customFormat="1" ht="15" customHeight="1">
      <c r="B86" s="333"/>
      <c r="C86" s="334" t="s">
        <v>1760</v>
      </c>
      <c r="D86" s="334"/>
      <c r="E86" s="334"/>
      <c r="F86" s="335" t="s">
        <v>1749</v>
      </c>
      <c r="G86" s="334"/>
      <c r="H86" s="334" t="s">
        <v>1761</v>
      </c>
      <c r="I86" s="334" t="s">
        <v>1745</v>
      </c>
      <c r="J86" s="334">
        <v>20</v>
      </c>
      <c r="K86" s="322"/>
    </row>
    <row r="87" spans="2:11" s="1" customFormat="1" ht="15" customHeight="1">
      <c r="B87" s="333"/>
      <c r="C87" s="308" t="s">
        <v>1762</v>
      </c>
      <c r="D87" s="308"/>
      <c r="E87" s="308"/>
      <c r="F87" s="331" t="s">
        <v>1749</v>
      </c>
      <c r="G87" s="332"/>
      <c r="H87" s="308" t="s">
        <v>1763</v>
      </c>
      <c r="I87" s="308" t="s">
        <v>1745</v>
      </c>
      <c r="J87" s="308">
        <v>50</v>
      </c>
      <c r="K87" s="322"/>
    </row>
    <row r="88" spans="2:11" s="1" customFormat="1" ht="15" customHeight="1">
      <c r="B88" s="333"/>
      <c r="C88" s="308" t="s">
        <v>1764</v>
      </c>
      <c r="D88" s="308"/>
      <c r="E88" s="308"/>
      <c r="F88" s="331" t="s">
        <v>1749</v>
      </c>
      <c r="G88" s="332"/>
      <c r="H88" s="308" t="s">
        <v>1765</v>
      </c>
      <c r="I88" s="308" t="s">
        <v>1745</v>
      </c>
      <c r="J88" s="308">
        <v>20</v>
      </c>
      <c r="K88" s="322"/>
    </row>
    <row r="89" spans="2:11" s="1" customFormat="1" ht="15" customHeight="1">
      <c r="B89" s="333"/>
      <c r="C89" s="308" t="s">
        <v>1766</v>
      </c>
      <c r="D89" s="308"/>
      <c r="E89" s="308"/>
      <c r="F89" s="331" t="s">
        <v>1749</v>
      </c>
      <c r="G89" s="332"/>
      <c r="H89" s="308" t="s">
        <v>1767</v>
      </c>
      <c r="I89" s="308" t="s">
        <v>1745</v>
      </c>
      <c r="J89" s="308">
        <v>20</v>
      </c>
      <c r="K89" s="322"/>
    </row>
    <row r="90" spans="2:11" s="1" customFormat="1" ht="15" customHeight="1">
      <c r="B90" s="333"/>
      <c r="C90" s="308" t="s">
        <v>1768</v>
      </c>
      <c r="D90" s="308"/>
      <c r="E90" s="308"/>
      <c r="F90" s="331" t="s">
        <v>1749</v>
      </c>
      <c r="G90" s="332"/>
      <c r="H90" s="308" t="s">
        <v>1769</v>
      </c>
      <c r="I90" s="308" t="s">
        <v>1745</v>
      </c>
      <c r="J90" s="308">
        <v>50</v>
      </c>
      <c r="K90" s="322"/>
    </row>
    <row r="91" spans="2:11" s="1" customFormat="1" ht="15" customHeight="1">
      <c r="B91" s="333"/>
      <c r="C91" s="308" t="s">
        <v>1770</v>
      </c>
      <c r="D91" s="308"/>
      <c r="E91" s="308"/>
      <c r="F91" s="331" t="s">
        <v>1749</v>
      </c>
      <c r="G91" s="332"/>
      <c r="H91" s="308" t="s">
        <v>1770</v>
      </c>
      <c r="I91" s="308" t="s">
        <v>1745</v>
      </c>
      <c r="J91" s="308">
        <v>50</v>
      </c>
      <c r="K91" s="322"/>
    </row>
    <row r="92" spans="2:11" s="1" customFormat="1" ht="15" customHeight="1">
      <c r="B92" s="333"/>
      <c r="C92" s="308" t="s">
        <v>1771</v>
      </c>
      <c r="D92" s="308"/>
      <c r="E92" s="308"/>
      <c r="F92" s="331" t="s">
        <v>1749</v>
      </c>
      <c r="G92" s="332"/>
      <c r="H92" s="308" t="s">
        <v>1772</v>
      </c>
      <c r="I92" s="308" t="s">
        <v>1745</v>
      </c>
      <c r="J92" s="308">
        <v>255</v>
      </c>
      <c r="K92" s="322"/>
    </row>
    <row r="93" spans="2:11" s="1" customFormat="1" ht="15" customHeight="1">
      <c r="B93" s="333"/>
      <c r="C93" s="308" t="s">
        <v>1773</v>
      </c>
      <c r="D93" s="308"/>
      <c r="E93" s="308"/>
      <c r="F93" s="331" t="s">
        <v>1743</v>
      </c>
      <c r="G93" s="332"/>
      <c r="H93" s="308" t="s">
        <v>1774</v>
      </c>
      <c r="I93" s="308" t="s">
        <v>1775</v>
      </c>
      <c r="J93" s="308"/>
      <c r="K93" s="322"/>
    </row>
    <row r="94" spans="2:11" s="1" customFormat="1" ht="15" customHeight="1">
      <c r="B94" s="333"/>
      <c r="C94" s="308" t="s">
        <v>1776</v>
      </c>
      <c r="D94" s="308"/>
      <c r="E94" s="308"/>
      <c r="F94" s="331" t="s">
        <v>1743</v>
      </c>
      <c r="G94" s="332"/>
      <c r="H94" s="308" t="s">
        <v>1777</v>
      </c>
      <c r="I94" s="308" t="s">
        <v>1778</v>
      </c>
      <c r="J94" s="308"/>
      <c r="K94" s="322"/>
    </row>
    <row r="95" spans="2:11" s="1" customFormat="1" ht="15" customHeight="1">
      <c r="B95" s="333"/>
      <c r="C95" s="308" t="s">
        <v>1779</v>
      </c>
      <c r="D95" s="308"/>
      <c r="E95" s="308"/>
      <c r="F95" s="331" t="s">
        <v>1743</v>
      </c>
      <c r="G95" s="332"/>
      <c r="H95" s="308" t="s">
        <v>1779</v>
      </c>
      <c r="I95" s="308" t="s">
        <v>1778</v>
      </c>
      <c r="J95" s="308"/>
      <c r="K95" s="322"/>
    </row>
    <row r="96" spans="2:11" s="1" customFormat="1" ht="15" customHeight="1">
      <c r="B96" s="333"/>
      <c r="C96" s="308" t="s">
        <v>39</v>
      </c>
      <c r="D96" s="308"/>
      <c r="E96" s="308"/>
      <c r="F96" s="331" t="s">
        <v>1743</v>
      </c>
      <c r="G96" s="332"/>
      <c r="H96" s="308" t="s">
        <v>1780</v>
      </c>
      <c r="I96" s="308" t="s">
        <v>1778</v>
      </c>
      <c r="J96" s="308"/>
      <c r="K96" s="322"/>
    </row>
    <row r="97" spans="2:11" s="1" customFormat="1" ht="15" customHeight="1">
      <c r="B97" s="333"/>
      <c r="C97" s="308" t="s">
        <v>49</v>
      </c>
      <c r="D97" s="308"/>
      <c r="E97" s="308"/>
      <c r="F97" s="331" t="s">
        <v>1743</v>
      </c>
      <c r="G97" s="332"/>
      <c r="H97" s="308" t="s">
        <v>1781</v>
      </c>
      <c r="I97" s="308" t="s">
        <v>1778</v>
      </c>
      <c r="J97" s="308"/>
      <c r="K97" s="322"/>
    </row>
    <row r="98" spans="2:11" s="1" customFormat="1" ht="15" customHeight="1">
      <c r="B98" s="336"/>
      <c r="C98" s="337"/>
      <c r="D98" s="337"/>
      <c r="E98" s="337"/>
      <c r="F98" s="337"/>
      <c r="G98" s="337"/>
      <c r="H98" s="337"/>
      <c r="I98" s="337"/>
      <c r="J98" s="337"/>
      <c r="K98" s="338"/>
    </row>
    <row r="99" spans="2:11" s="1" customFormat="1" ht="18.7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39"/>
    </row>
    <row r="100" spans="2:11" s="1" customFormat="1" ht="18.75" customHeight="1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2:11" s="1" customFormat="1" ht="7.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9"/>
    </row>
    <row r="102" spans="2:11" s="1" customFormat="1" ht="45" customHeight="1">
      <c r="B102" s="320"/>
      <c r="C102" s="321" t="s">
        <v>1782</v>
      </c>
      <c r="D102" s="321"/>
      <c r="E102" s="321"/>
      <c r="F102" s="321"/>
      <c r="G102" s="321"/>
      <c r="H102" s="321"/>
      <c r="I102" s="321"/>
      <c r="J102" s="321"/>
      <c r="K102" s="322"/>
    </row>
    <row r="103" spans="2:11" s="1" customFormat="1" ht="17.25" customHeight="1">
      <c r="B103" s="320"/>
      <c r="C103" s="323" t="s">
        <v>1737</v>
      </c>
      <c r="D103" s="323"/>
      <c r="E103" s="323"/>
      <c r="F103" s="323" t="s">
        <v>1738</v>
      </c>
      <c r="G103" s="324"/>
      <c r="H103" s="323" t="s">
        <v>55</v>
      </c>
      <c r="I103" s="323" t="s">
        <v>58</v>
      </c>
      <c r="J103" s="323" t="s">
        <v>1739</v>
      </c>
      <c r="K103" s="322"/>
    </row>
    <row r="104" spans="2:11" s="1" customFormat="1" ht="17.25" customHeight="1">
      <c r="B104" s="320"/>
      <c r="C104" s="325" t="s">
        <v>1740</v>
      </c>
      <c r="D104" s="325"/>
      <c r="E104" s="325"/>
      <c r="F104" s="326" t="s">
        <v>1741</v>
      </c>
      <c r="G104" s="327"/>
      <c r="H104" s="325"/>
      <c r="I104" s="325"/>
      <c r="J104" s="325" t="s">
        <v>1742</v>
      </c>
      <c r="K104" s="322"/>
    </row>
    <row r="105" spans="2:11" s="1" customFormat="1" ht="5.25" customHeight="1">
      <c r="B105" s="320"/>
      <c r="C105" s="323"/>
      <c r="D105" s="323"/>
      <c r="E105" s="323"/>
      <c r="F105" s="323"/>
      <c r="G105" s="341"/>
      <c r="H105" s="323"/>
      <c r="I105" s="323"/>
      <c r="J105" s="323"/>
      <c r="K105" s="322"/>
    </row>
    <row r="106" spans="2:11" s="1" customFormat="1" ht="15" customHeight="1">
      <c r="B106" s="320"/>
      <c r="C106" s="308" t="s">
        <v>54</v>
      </c>
      <c r="D106" s="330"/>
      <c r="E106" s="330"/>
      <c r="F106" s="331" t="s">
        <v>1743</v>
      </c>
      <c r="G106" s="308"/>
      <c r="H106" s="308" t="s">
        <v>1783</v>
      </c>
      <c r="I106" s="308" t="s">
        <v>1745</v>
      </c>
      <c r="J106" s="308">
        <v>20</v>
      </c>
      <c r="K106" s="322"/>
    </row>
    <row r="107" spans="2:11" s="1" customFormat="1" ht="15" customHeight="1">
      <c r="B107" s="320"/>
      <c r="C107" s="308" t="s">
        <v>1746</v>
      </c>
      <c r="D107" s="308"/>
      <c r="E107" s="308"/>
      <c r="F107" s="331" t="s">
        <v>1743</v>
      </c>
      <c r="G107" s="308"/>
      <c r="H107" s="308" t="s">
        <v>1783</v>
      </c>
      <c r="I107" s="308" t="s">
        <v>1745</v>
      </c>
      <c r="J107" s="308">
        <v>120</v>
      </c>
      <c r="K107" s="322"/>
    </row>
    <row r="108" spans="2:11" s="1" customFormat="1" ht="15" customHeight="1">
      <c r="B108" s="333"/>
      <c r="C108" s="308" t="s">
        <v>1748</v>
      </c>
      <c r="D108" s="308"/>
      <c r="E108" s="308"/>
      <c r="F108" s="331" t="s">
        <v>1749</v>
      </c>
      <c r="G108" s="308"/>
      <c r="H108" s="308" t="s">
        <v>1783</v>
      </c>
      <c r="I108" s="308" t="s">
        <v>1745</v>
      </c>
      <c r="J108" s="308">
        <v>50</v>
      </c>
      <c r="K108" s="322"/>
    </row>
    <row r="109" spans="2:11" s="1" customFormat="1" ht="15" customHeight="1">
      <c r="B109" s="333"/>
      <c r="C109" s="308" t="s">
        <v>1751</v>
      </c>
      <c r="D109" s="308"/>
      <c r="E109" s="308"/>
      <c r="F109" s="331" t="s">
        <v>1743</v>
      </c>
      <c r="G109" s="308"/>
      <c r="H109" s="308" t="s">
        <v>1783</v>
      </c>
      <c r="I109" s="308" t="s">
        <v>1753</v>
      </c>
      <c r="J109" s="308"/>
      <c r="K109" s="322"/>
    </row>
    <row r="110" spans="2:11" s="1" customFormat="1" ht="15" customHeight="1">
      <c r="B110" s="333"/>
      <c r="C110" s="308" t="s">
        <v>1762</v>
      </c>
      <c r="D110" s="308"/>
      <c r="E110" s="308"/>
      <c r="F110" s="331" t="s">
        <v>1749</v>
      </c>
      <c r="G110" s="308"/>
      <c r="H110" s="308" t="s">
        <v>1783</v>
      </c>
      <c r="I110" s="308" t="s">
        <v>1745</v>
      </c>
      <c r="J110" s="308">
        <v>50</v>
      </c>
      <c r="K110" s="322"/>
    </row>
    <row r="111" spans="2:11" s="1" customFormat="1" ht="15" customHeight="1">
      <c r="B111" s="333"/>
      <c r="C111" s="308" t="s">
        <v>1770</v>
      </c>
      <c r="D111" s="308"/>
      <c r="E111" s="308"/>
      <c r="F111" s="331" t="s">
        <v>1749</v>
      </c>
      <c r="G111" s="308"/>
      <c r="H111" s="308" t="s">
        <v>1783</v>
      </c>
      <c r="I111" s="308" t="s">
        <v>1745</v>
      </c>
      <c r="J111" s="308">
        <v>50</v>
      </c>
      <c r="K111" s="322"/>
    </row>
    <row r="112" spans="2:11" s="1" customFormat="1" ht="15" customHeight="1">
      <c r="B112" s="333"/>
      <c r="C112" s="308" t="s">
        <v>1768</v>
      </c>
      <c r="D112" s="308"/>
      <c r="E112" s="308"/>
      <c r="F112" s="331" t="s">
        <v>1749</v>
      </c>
      <c r="G112" s="308"/>
      <c r="H112" s="308" t="s">
        <v>1783</v>
      </c>
      <c r="I112" s="308" t="s">
        <v>1745</v>
      </c>
      <c r="J112" s="308">
        <v>50</v>
      </c>
      <c r="K112" s="322"/>
    </row>
    <row r="113" spans="2:11" s="1" customFormat="1" ht="15" customHeight="1">
      <c r="B113" s="333"/>
      <c r="C113" s="308" t="s">
        <v>54</v>
      </c>
      <c r="D113" s="308"/>
      <c r="E113" s="308"/>
      <c r="F113" s="331" t="s">
        <v>1743</v>
      </c>
      <c r="G113" s="308"/>
      <c r="H113" s="308" t="s">
        <v>1784</v>
      </c>
      <c r="I113" s="308" t="s">
        <v>1745</v>
      </c>
      <c r="J113" s="308">
        <v>20</v>
      </c>
      <c r="K113" s="322"/>
    </row>
    <row r="114" spans="2:11" s="1" customFormat="1" ht="15" customHeight="1">
      <c r="B114" s="333"/>
      <c r="C114" s="308" t="s">
        <v>1785</v>
      </c>
      <c r="D114" s="308"/>
      <c r="E114" s="308"/>
      <c r="F114" s="331" t="s">
        <v>1743</v>
      </c>
      <c r="G114" s="308"/>
      <c r="H114" s="308" t="s">
        <v>1786</v>
      </c>
      <c r="I114" s="308" t="s">
        <v>1745</v>
      </c>
      <c r="J114" s="308">
        <v>120</v>
      </c>
      <c r="K114" s="322"/>
    </row>
    <row r="115" spans="2:11" s="1" customFormat="1" ht="15" customHeight="1">
      <c r="B115" s="333"/>
      <c r="C115" s="308" t="s">
        <v>39</v>
      </c>
      <c r="D115" s="308"/>
      <c r="E115" s="308"/>
      <c r="F115" s="331" t="s">
        <v>1743</v>
      </c>
      <c r="G115" s="308"/>
      <c r="H115" s="308" t="s">
        <v>1787</v>
      </c>
      <c r="I115" s="308" t="s">
        <v>1778</v>
      </c>
      <c r="J115" s="308"/>
      <c r="K115" s="322"/>
    </row>
    <row r="116" spans="2:11" s="1" customFormat="1" ht="15" customHeight="1">
      <c r="B116" s="333"/>
      <c r="C116" s="308" t="s">
        <v>49</v>
      </c>
      <c r="D116" s="308"/>
      <c r="E116" s="308"/>
      <c r="F116" s="331" t="s">
        <v>1743</v>
      </c>
      <c r="G116" s="308"/>
      <c r="H116" s="308" t="s">
        <v>1788</v>
      </c>
      <c r="I116" s="308" t="s">
        <v>1778</v>
      </c>
      <c r="J116" s="308"/>
      <c r="K116" s="322"/>
    </row>
    <row r="117" spans="2:11" s="1" customFormat="1" ht="15" customHeight="1">
      <c r="B117" s="333"/>
      <c r="C117" s="308" t="s">
        <v>58</v>
      </c>
      <c r="D117" s="308"/>
      <c r="E117" s="308"/>
      <c r="F117" s="331" t="s">
        <v>1743</v>
      </c>
      <c r="G117" s="308"/>
      <c r="H117" s="308" t="s">
        <v>1789</v>
      </c>
      <c r="I117" s="308" t="s">
        <v>1790</v>
      </c>
      <c r="J117" s="308"/>
      <c r="K117" s="322"/>
    </row>
    <row r="118" spans="2:11" s="1" customFormat="1" ht="15" customHeight="1">
      <c r="B118" s="336"/>
      <c r="C118" s="342"/>
      <c r="D118" s="342"/>
      <c r="E118" s="342"/>
      <c r="F118" s="342"/>
      <c r="G118" s="342"/>
      <c r="H118" s="342"/>
      <c r="I118" s="342"/>
      <c r="J118" s="342"/>
      <c r="K118" s="338"/>
    </row>
    <row r="119" spans="2:11" s="1" customFormat="1" ht="18.75" customHeight="1">
      <c r="B119" s="343"/>
      <c r="C119" s="344"/>
      <c r="D119" s="344"/>
      <c r="E119" s="344"/>
      <c r="F119" s="345"/>
      <c r="G119" s="344"/>
      <c r="H119" s="344"/>
      <c r="I119" s="344"/>
      <c r="J119" s="344"/>
      <c r="K119" s="343"/>
    </row>
    <row r="120" spans="2:11" s="1" customFormat="1" ht="18.75" customHeight="1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299" t="s">
        <v>1791</v>
      </c>
      <c r="D122" s="299"/>
      <c r="E122" s="299"/>
      <c r="F122" s="299"/>
      <c r="G122" s="299"/>
      <c r="H122" s="299"/>
      <c r="I122" s="299"/>
      <c r="J122" s="299"/>
      <c r="K122" s="350"/>
    </row>
    <row r="123" spans="2:11" s="1" customFormat="1" ht="17.25" customHeight="1">
      <c r="B123" s="351"/>
      <c r="C123" s="323" t="s">
        <v>1737</v>
      </c>
      <c r="D123" s="323"/>
      <c r="E123" s="323"/>
      <c r="F123" s="323" t="s">
        <v>1738</v>
      </c>
      <c r="G123" s="324"/>
      <c r="H123" s="323" t="s">
        <v>55</v>
      </c>
      <c r="I123" s="323" t="s">
        <v>58</v>
      </c>
      <c r="J123" s="323" t="s">
        <v>1739</v>
      </c>
      <c r="K123" s="352"/>
    </row>
    <row r="124" spans="2:11" s="1" customFormat="1" ht="17.25" customHeight="1">
      <c r="B124" s="351"/>
      <c r="C124" s="325" t="s">
        <v>1740</v>
      </c>
      <c r="D124" s="325"/>
      <c r="E124" s="325"/>
      <c r="F124" s="326" t="s">
        <v>1741</v>
      </c>
      <c r="G124" s="327"/>
      <c r="H124" s="325"/>
      <c r="I124" s="325"/>
      <c r="J124" s="325" t="s">
        <v>1742</v>
      </c>
      <c r="K124" s="352"/>
    </row>
    <row r="125" spans="2:11" s="1" customFormat="1" ht="5.25" customHeight="1">
      <c r="B125" s="353"/>
      <c r="C125" s="328"/>
      <c r="D125" s="328"/>
      <c r="E125" s="328"/>
      <c r="F125" s="328"/>
      <c r="G125" s="354"/>
      <c r="H125" s="328"/>
      <c r="I125" s="328"/>
      <c r="J125" s="328"/>
      <c r="K125" s="355"/>
    </row>
    <row r="126" spans="2:11" s="1" customFormat="1" ht="15" customHeight="1">
      <c r="B126" s="353"/>
      <c r="C126" s="308" t="s">
        <v>1746</v>
      </c>
      <c r="D126" s="330"/>
      <c r="E126" s="330"/>
      <c r="F126" s="331" t="s">
        <v>1743</v>
      </c>
      <c r="G126" s="308"/>
      <c r="H126" s="308" t="s">
        <v>1783</v>
      </c>
      <c r="I126" s="308" t="s">
        <v>1745</v>
      </c>
      <c r="J126" s="308">
        <v>120</v>
      </c>
      <c r="K126" s="356"/>
    </row>
    <row r="127" spans="2:11" s="1" customFormat="1" ht="15" customHeight="1">
      <c r="B127" s="353"/>
      <c r="C127" s="308" t="s">
        <v>1792</v>
      </c>
      <c r="D127" s="308"/>
      <c r="E127" s="308"/>
      <c r="F127" s="331" t="s">
        <v>1743</v>
      </c>
      <c r="G127" s="308"/>
      <c r="H127" s="308" t="s">
        <v>1793</v>
      </c>
      <c r="I127" s="308" t="s">
        <v>1745</v>
      </c>
      <c r="J127" s="308" t="s">
        <v>1794</v>
      </c>
      <c r="K127" s="356"/>
    </row>
    <row r="128" spans="2:11" s="1" customFormat="1" ht="15" customHeight="1">
      <c r="B128" s="353"/>
      <c r="C128" s="308" t="s">
        <v>1691</v>
      </c>
      <c r="D128" s="308"/>
      <c r="E128" s="308"/>
      <c r="F128" s="331" t="s">
        <v>1743</v>
      </c>
      <c r="G128" s="308"/>
      <c r="H128" s="308" t="s">
        <v>1795</v>
      </c>
      <c r="I128" s="308" t="s">
        <v>1745</v>
      </c>
      <c r="J128" s="308" t="s">
        <v>1794</v>
      </c>
      <c r="K128" s="356"/>
    </row>
    <row r="129" spans="2:11" s="1" customFormat="1" ht="15" customHeight="1">
      <c r="B129" s="353"/>
      <c r="C129" s="308" t="s">
        <v>1754</v>
      </c>
      <c r="D129" s="308"/>
      <c r="E129" s="308"/>
      <c r="F129" s="331" t="s">
        <v>1749</v>
      </c>
      <c r="G129" s="308"/>
      <c r="H129" s="308" t="s">
        <v>1755</v>
      </c>
      <c r="I129" s="308" t="s">
        <v>1745</v>
      </c>
      <c r="J129" s="308">
        <v>15</v>
      </c>
      <c r="K129" s="356"/>
    </row>
    <row r="130" spans="2:11" s="1" customFormat="1" ht="15" customHeight="1">
      <c r="B130" s="353"/>
      <c r="C130" s="334" t="s">
        <v>1756</v>
      </c>
      <c r="D130" s="334"/>
      <c r="E130" s="334"/>
      <c r="F130" s="335" t="s">
        <v>1749</v>
      </c>
      <c r="G130" s="334"/>
      <c r="H130" s="334" t="s">
        <v>1757</v>
      </c>
      <c r="I130" s="334" t="s">
        <v>1745</v>
      </c>
      <c r="J130" s="334">
        <v>15</v>
      </c>
      <c r="K130" s="356"/>
    </row>
    <row r="131" spans="2:11" s="1" customFormat="1" ht="15" customHeight="1">
      <c r="B131" s="353"/>
      <c r="C131" s="334" t="s">
        <v>1758</v>
      </c>
      <c r="D131" s="334"/>
      <c r="E131" s="334"/>
      <c r="F131" s="335" t="s">
        <v>1749</v>
      </c>
      <c r="G131" s="334"/>
      <c r="H131" s="334" t="s">
        <v>1759</v>
      </c>
      <c r="I131" s="334" t="s">
        <v>1745</v>
      </c>
      <c r="J131" s="334">
        <v>20</v>
      </c>
      <c r="K131" s="356"/>
    </row>
    <row r="132" spans="2:11" s="1" customFormat="1" ht="15" customHeight="1">
      <c r="B132" s="353"/>
      <c r="C132" s="334" t="s">
        <v>1760</v>
      </c>
      <c r="D132" s="334"/>
      <c r="E132" s="334"/>
      <c r="F132" s="335" t="s">
        <v>1749</v>
      </c>
      <c r="G132" s="334"/>
      <c r="H132" s="334" t="s">
        <v>1761</v>
      </c>
      <c r="I132" s="334" t="s">
        <v>1745</v>
      </c>
      <c r="J132" s="334">
        <v>20</v>
      </c>
      <c r="K132" s="356"/>
    </row>
    <row r="133" spans="2:11" s="1" customFormat="1" ht="15" customHeight="1">
      <c r="B133" s="353"/>
      <c r="C133" s="308" t="s">
        <v>1748</v>
      </c>
      <c r="D133" s="308"/>
      <c r="E133" s="308"/>
      <c r="F133" s="331" t="s">
        <v>1749</v>
      </c>
      <c r="G133" s="308"/>
      <c r="H133" s="308" t="s">
        <v>1783</v>
      </c>
      <c r="I133" s="308" t="s">
        <v>1745</v>
      </c>
      <c r="J133" s="308">
        <v>50</v>
      </c>
      <c r="K133" s="356"/>
    </row>
    <row r="134" spans="2:11" s="1" customFormat="1" ht="15" customHeight="1">
      <c r="B134" s="353"/>
      <c r="C134" s="308" t="s">
        <v>1762</v>
      </c>
      <c r="D134" s="308"/>
      <c r="E134" s="308"/>
      <c r="F134" s="331" t="s">
        <v>1749</v>
      </c>
      <c r="G134" s="308"/>
      <c r="H134" s="308" t="s">
        <v>1783</v>
      </c>
      <c r="I134" s="308" t="s">
        <v>1745</v>
      </c>
      <c r="J134" s="308">
        <v>50</v>
      </c>
      <c r="K134" s="356"/>
    </row>
    <row r="135" spans="2:11" s="1" customFormat="1" ht="15" customHeight="1">
      <c r="B135" s="353"/>
      <c r="C135" s="308" t="s">
        <v>1768</v>
      </c>
      <c r="D135" s="308"/>
      <c r="E135" s="308"/>
      <c r="F135" s="331" t="s">
        <v>1749</v>
      </c>
      <c r="G135" s="308"/>
      <c r="H135" s="308" t="s">
        <v>1783</v>
      </c>
      <c r="I135" s="308" t="s">
        <v>1745</v>
      </c>
      <c r="J135" s="308">
        <v>50</v>
      </c>
      <c r="K135" s="356"/>
    </row>
    <row r="136" spans="2:11" s="1" customFormat="1" ht="15" customHeight="1">
      <c r="B136" s="353"/>
      <c r="C136" s="308" t="s">
        <v>1770</v>
      </c>
      <c r="D136" s="308"/>
      <c r="E136" s="308"/>
      <c r="F136" s="331" t="s">
        <v>1749</v>
      </c>
      <c r="G136" s="308"/>
      <c r="H136" s="308" t="s">
        <v>1783</v>
      </c>
      <c r="I136" s="308" t="s">
        <v>1745</v>
      </c>
      <c r="J136" s="308">
        <v>50</v>
      </c>
      <c r="K136" s="356"/>
    </row>
    <row r="137" spans="2:11" s="1" customFormat="1" ht="15" customHeight="1">
      <c r="B137" s="353"/>
      <c r="C137" s="308" t="s">
        <v>1771</v>
      </c>
      <c r="D137" s="308"/>
      <c r="E137" s="308"/>
      <c r="F137" s="331" t="s">
        <v>1749</v>
      </c>
      <c r="G137" s="308"/>
      <c r="H137" s="308" t="s">
        <v>1796</v>
      </c>
      <c r="I137" s="308" t="s">
        <v>1745</v>
      </c>
      <c r="J137" s="308">
        <v>255</v>
      </c>
      <c r="K137" s="356"/>
    </row>
    <row r="138" spans="2:11" s="1" customFormat="1" ht="15" customHeight="1">
      <c r="B138" s="353"/>
      <c r="C138" s="308" t="s">
        <v>1773</v>
      </c>
      <c r="D138" s="308"/>
      <c r="E138" s="308"/>
      <c r="F138" s="331" t="s">
        <v>1743</v>
      </c>
      <c r="G138" s="308"/>
      <c r="H138" s="308" t="s">
        <v>1797</v>
      </c>
      <c r="I138" s="308" t="s">
        <v>1775</v>
      </c>
      <c r="J138" s="308"/>
      <c r="K138" s="356"/>
    </row>
    <row r="139" spans="2:11" s="1" customFormat="1" ht="15" customHeight="1">
      <c r="B139" s="353"/>
      <c r="C139" s="308" t="s">
        <v>1776</v>
      </c>
      <c r="D139" s="308"/>
      <c r="E139" s="308"/>
      <c r="F139" s="331" t="s">
        <v>1743</v>
      </c>
      <c r="G139" s="308"/>
      <c r="H139" s="308" t="s">
        <v>1798</v>
      </c>
      <c r="I139" s="308" t="s">
        <v>1778</v>
      </c>
      <c r="J139" s="308"/>
      <c r="K139" s="356"/>
    </row>
    <row r="140" spans="2:11" s="1" customFormat="1" ht="15" customHeight="1">
      <c r="B140" s="353"/>
      <c r="C140" s="308" t="s">
        <v>1779</v>
      </c>
      <c r="D140" s="308"/>
      <c r="E140" s="308"/>
      <c r="F140" s="331" t="s">
        <v>1743</v>
      </c>
      <c r="G140" s="308"/>
      <c r="H140" s="308" t="s">
        <v>1779</v>
      </c>
      <c r="I140" s="308" t="s">
        <v>1778</v>
      </c>
      <c r="J140" s="308"/>
      <c r="K140" s="356"/>
    </row>
    <row r="141" spans="2:11" s="1" customFormat="1" ht="15" customHeight="1">
      <c r="B141" s="353"/>
      <c r="C141" s="308" t="s">
        <v>39</v>
      </c>
      <c r="D141" s="308"/>
      <c r="E141" s="308"/>
      <c r="F141" s="331" t="s">
        <v>1743</v>
      </c>
      <c r="G141" s="308"/>
      <c r="H141" s="308" t="s">
        <v>1799</v>
      </c>
      <c r="I141" s="308" t="s">
        <v>1778</v>
      </c>
      <c r="J141" s="308"/>
      <c r="K141" s="356"/>
    </row>
    <row r="142" spans="2:11" s="1" customFormat="1" ht="15" customHeight="1">
      <c r="B142" s="353"/>
      <c r="C142" s="308" t="s">
        <v>1800</v>
      </c>
      <c r="D142" s="308"/>
      <c r="E142" s="308"/>
      <c r="F142" s="331" t="s">
        <v>1743</v>
      </c>
      <c r="G142" s="308"/>
      <c r="H142" s="308" t="s">
        <v>1801</v>
      </c>
      <c r="I142" s="308" t="s">
        <v>1778</v>
      </c>
      <c r="J142" s="308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44"/>
      <c r="C144" s="344"/>
      <c r="D144" s="344"/>
      <c r="E144" s="344"/>
      <c r="F144" s="345"/>
      <c r="G144" s="344"/>
      <c r="H144" s="344"/>
      <c r="I144" s="344"/>
      <c r="J144" s="344"/>
      <c r="K144" s="344"/>
    </row>
    <row r="145" spans="2:11" s="1" customFormat="1" ht="18.75" customHeight="1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</row>
    <row r="146" spans="2:11" s="1" customFormat="1" ht="7.5" customHeigh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</row>
    <row r="147" spans="2:11" s="1" customFormat="1" ht="45" customHeight="1">
      <c r="B147" s="320"/>
      <c r="C147" s="321" t="s">
        <v>1802</v>
      </c>
      <c r="D147" s="321"/>
      <c r="E147" s="321"/>
      <c r="F147" s="321"/>
      <c r="G147" s="321"/>
      <c r="H147" s="321"/>
      <c r="I147" s="321"/>
      <c r="J147" s="321"/>
      <c r="K147" s="322"/>
    </row>
    <row r="148" spans="2:11" s="1" customFormat="1" ht="17.25" customHeight="1">
      <c r="B148" s="320"/>
      <c r="C148" s="323" t="s">
        <v>1737</v>
      </c>
      <c r="D148" s="323"/>
      <c r="E148" s="323"/>
      <c r="F148" s="323" t="s">
        <v>1738</v>
      </c>
      <c r="G148" s="324"/>
      <c r="H148" s="323" t="s">
        <v>55</v>
      </c>
      <c r="I148" s="323" t="s">
        <v>58</v>
      </c>
      <c r="J148" s="323" t="s">
        <v>1739</v>
      </c>
      <c r="K148" s="322"/>
    </row>
    <row r="149" spans="2:11" s="1" customFormat="1" ht="17.25" customHeight="1">
      <c r="B149" s="320"/>
      <c r="C149" s="325" t="s">
        <v>1740</v>
      </c>
      <c r="D149" s="325"/>
      <c r="E149" s="325"/>
      <c r="F149" s="326" t="s">
        <v>1741</v>
      </c>
      <c r="G149" s="327"/>
      <c r="H149" s="325"/>
      <c r="I149" s="325"/>
      <c r="J149" s="325" t="s">
        <v>1742</v>
      </c>
      <c r="K149" s="322"/>
    </row>
    <row r="150" spans="2:11" s="1" customFormat="1" ht="5.25" customHeight="1">
      <c r="B150" s="333"/>
      <c r="C150" s="328"/>
      <c r="D150" s="328"/>
      <c r="E150" s="328"/>
      <c r="F150" s="328"/>
      <c r="G150" s="329"/>
      <c r="H150" s="328"/>
      <c r="I150" s="328"/>
      <c r="J150" s="328"/>
      <c r="K150" s="356"/>
    </row>
    <row r="151" spans="2:11" s="1" customFormat="1" ht="15" customHeight="1">
      <c r="B151" s="333"/>
      <c r="C151" s="360" t="s">
        <v>1746</v>
      </c>
      <c r="D151" s="308"/>
      <c r="E151" s="308"/>
      <c r="F151" s="361" t="s">
        <v>1743</v>
      </c>
      <c r="G151" s="308"/>
      <c r="H151" s="360" t="s">
        <v>1783</v>
      </c>
      <c r="I151" s="360" t="s">
        <v>1745</v>
      </c>
      <c r="J151" s="360">
        <v>120</v>
      </c>
      <c r="K151" s="356"/>
    </row>
    <row r="152" spans="2:11" s="1" customFormat="1" ht="15" customHeight="1">
      <c r="B152" s="333"/>
      <c r="C152" s="360" t="s">
        <v>1792</v>
      </c>
      <c r="D152" s="308"/>
      <c r="E152" s="308"/>
      <c r="F152" s="361" t="s">
        <v>1743</v>
      </c>
      <c r="G152" s="308"/>
      <c r="H152" s="360" t="s">
        <v>1803</v>
      </c>
      <c r="I152" s="360" t="s">
        <v>1745</v>
      </c>
      <c r="J152" s="360" t="s">
        <v>1794</v>
      </c>
      <c r="K152" s="356"/>
    </row>
    <row r="153" spans="2:11" s="1" customFormat="1" ht="15" customHeight="1">
      <c r="B153" s="333"/>
      <c r="C153" s="360" t="s">
        <v>1691</v>
      </c>
      <c r="D153" s="308"/>
      <c r="E153" s="308"/>
      <c r="F153" s="361" t="s">
        <v>1743</v>
      </c>
      <c r="G153" s="308"/>
      <c r="H153" s="360" t="s">
        <v>1804</v>
      </c>
      <c r="I153" s="360" t="s">
        <v>1745</v>
      </c>
      <c r="J153" s="360" t="s">
        <v>1794</v>
      </c>
      <c r="K153" s="356"/>
    </row>
    <row r="154" spans="2:11" s="1" customFormat="1" ht="15" customHeight="1">
      <c r="B154" s="333"/>
      <c r="C154" s="360" t="s">
        <v>1748</v>
      </c>
      <c r="D154" s="308"/>
      <c r="E154" s="308"/>
      <c r="F154" s="361" t="s">
        <v>1749</v>
      </c>
      <c r="G154" s="308"/>
      <c r="H154" s="360" t="s">
        <v>1783</v>
      </c>
      <c r="I154" s="360" t="s">
        <v>1745</v>
      </c>
      <c r="J154" s="360">
        <v>50</v>
      </c>
      <c r="K154" s="356"/>
    </row>
    <row r="155" spans="2:11" s="1" customFormat="1" ht="15" customHeight="1">
      <c r="B155" s="333"/>
      <c r="C155" s="360" t="s">
        <v>1751</v>
      </c>
      <c r="D155" s="308"/>
      <c r="E155" s="308"/>
      <c r="F155" s="361" t="s">
        <v>1743</v>
      </c>
      <c r="G155" s="308"/>
      <c r="H155" s="360" t="s">
        <v>1783</v>
      </c>
      <c r="I155" s="360" t="s">
        <v>1753</v>
      </c>
      <c r="J155" s="360"/>
      <c r="K155" s="356"/>
    </row>
    <row r="156" spans="2:11" s="1" customFormat="1" ht="15" customHeight="1">
      <c r="B156" s="333"/>
      <c r="C156" s="360" t="s">
        <v>1762</v>
      </c>
      <c r="D156" s="308"/>
      <c r="E156" s="308"/>
      <c r="F156" s="361" t="s">
        <v>1749</v>
      </c>
      <c r="G156" s="308"/>
      <c r="H156" s="360" t="s">
        <v>1783</v>
      </c>
      <c r="I156" s="360" t="s">
        <v>1745</v>
      </c>
      <c r="J156" s="360">
        <v>50</v>
      </c>
      <c r="K156" s="356"/>
    </row>
    <row r="157" spans="2:11" s="1" customFormat="1" ht="15" customHeight="1">
      <c r="B157" s="333"/>
      <c r="C157" s="360" t="s">
        <v>1770</v>
      </c>
      <c r="D157" s="308"/>
      <c r="E157" s="308"/>
      <c r="F157" s="361" t="s">
        <v>1749</v>
      </c>
      <c r="G157" s="308"/>
      <c r="H157" s="360" t="s">
        <v>1783</v>
      </c>
      <c r="I157" s="360" t="s">
        <v>1745</v>
      </c>
      <c r="J157" s="360">
        <v>50</v>
      </c>
      <c r="K157" s="356"/>
    </row>
    <row r="158" spans="2:11" s="1" customFormat="1" ht="15" customHeight="1">
      <c r="B158" s="333"/>
      <c r="C158" s="360" t="s">
        <v>1768</v>
      </c>
      <c r="D158" s="308"/>
      <c r="E158" s="308"/>
      <c r="F158" s="361" t="s">
        <v>1749</v>
      </c>
      <c r="G158" s="308"/>
      <c r="H158" s="360" t="s">
        <v>1783</v>
      </c>
      <c r="I158" s="360" t="s">
        <v>1745</v>
      </c>
      <c r="J158" s="360">
        <v>50</v>
      </c>
      <c r="K158" s="356"/>
    </row>
    <row r="159" spans="2:11" s="1" customFormat="1" ht="15" customHeight="1">
      <c r="B159" s="333"/>
      <c r="C159" s="360" t="s">
        <v>107</v>
      </c>
      <c r="D159" s="308"/>
      <c r="E159" s="308"/>
      <c r="F159" s="361" t="s">
        <v>1743</v>
      </c>
      <c r="G159" s="308"/>
      <c r="H159" s="360" t="s">
        <v>1805</v>
      </c>
      <c r="I159" s="360" t="s">
        <v>1745</v>
      </c>
      <c r="J159" s="360" t="s">
        <v>1806</v>
      </c>
      <c r="K159" s="356"/>
    </row>
    <row r="160" spans="2:11" s="1" customFormat="1" ht="15" customHeight="1">
      <c r="B160" s="333"/>
      <c r="C160" s="360" t="s">
        <v>1807</v>
      </c>
      <c r="D160" s="308"/>
      <c r="E160" s="308"/>
      <c r="F160" s="361" t="s">
        <v>1743</v>
      </c>
      <c r="G160" s="308"/>
      <c r="H160" s="360" t="s">
        <v>1808</v>
      </c>
      <c r="I160" s="360" t="s">
        <v>1778</v>
      </c>
      <c r="J160" s="360"/>
      <c r="K160" s="356"/>
    </row>
    <row r="161" spans="2:11" s="1" customFormat="1" ht="15" customHeight="1">
      <c r="B161" s="362"/>
      <c r="C161" s="342"/>
      <c r="D161" s="342"/>
      <c r="E161" s="342"/>
      <c r="F161" s="342"/>
      <c r="G161" s="342"/>
      <c r="H161" s="342"/>
      <c r="I161" s="342"/>
      <c r="J161" s="342"/>
      <c r="K161" s="363"/>
    </row>
    <row r="162" spans="2:11" s="1" customFormat="1" ht="18.75" customHeight="1">
      <c r="B162" s="344"/>
      <c r="C162" s="354"/>
      <c r="D162" s="354"/>
      <c r="E162" s="354"/>
      <c r="F162" s="364"/>
      <c r="G162" s="354"/>
      <c r="H162" s="354"/>
      <c r="I162" s="354"/>
      <c r="J162" s="354"/>
      <c r="K162" s="344"/>
    </row>
    <row r="163" spans="2:11" s="1" customFormat="1" ht="18.75" customHeight="1"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</row>
    <row r="164" spans="2:11" s="1" customFormat="1" ht="7.5" customHeight="1">
      <c r="B164" s="295"/>
      <c r="C164" s="296"/>
      <c r="D164" s="296"/>
      <c r="E164" s="296"/>
      <c r="F164" s="296"/>
      <c r="G164" s="296"/>
      <c r="H164" s="296"/>
      <c r="I164" s="296"/>
      <c r="J164" s="296"/>
      <c r="K164" s="297"/>
    </row>
    <row r="165" spans="2:11" s="1" customFormat="1" ht="45" customHeight="1">
      <c r="B165" s="298"/>
      <c r="C165" s="299" t="s">
        <v>1809</v>
      </c>
      <c r="D165" s="299"/>
      <c r="E165" s="299"/>
      <c r="F165" s="299"/>
      <c r="G165" s="299"/>
      <c r="H165" s="299"/>
      <c r="I165" s="299"/>
      <c r="J165" s="299"/>
      <c r="K165" s="300"/>
    </row>
    <row r="166" spans="2:11" s="1" customFormat="1" ht="17.25" customHeight="1">
      <c r="B166" s="298"/>
      <c r="C166" s="323" t="s">
        <v>1737</v>
      </c>
      <c r="D166" s="323"/>
      <c r="E166" s="323"/>
      <c r="F166" s="323" t="s">
        <v>1738</v>
      </c>
      <c r="G166" s="365"/>
      <c r="H166" s="366" t="s">
        <v>55</v>
      </c>
      <c r="I166" s="366" t="s">
        <v>58</v>
      </c>
      <c r="J166" s="323" t="s">
        <v>1739</v>
      </c>
      <c r="K166" s="300"/>
    </row>
    <row r="167" spans="2:11" s="1" customFormat="1" ht="17.25" customHeight="1">
      <c r="B167" s="301"/>
      <c r="C167" s="325" t="s">
        <v>1740</v>
      </c>
      <c r="D167" s="325"/>
      <c r="E167" s="325"/>
      <c r="F167" s="326" t="s">
        <v>1741</v>
      </c>
      <c r="G167" s="367"/>
      <c r="H167" s="368"/>
      <c r="I167" s="368"/>
      <c r="J167" s="325" t="s">
        <v>1742</v>
      </c>
      <c r="K167" s="303"/>
    </row>
    <row r="168" spans="2:11" s="1" customFormat="1" ht="5.25" customHeight="1">
      <c r="B168" s="333"/>
      <c r="C168" s="328"/>
      <c r="D168" s="328"/>
      <c r="E168" s="328"/>
      <c r="F168" s="328"/>
      <c r="G168" s="329"/>
      <c r="H168" s="328"/>
      <c r="I168" s="328"/>
      <c r="J168" s="328"/>
      <c r="K168" s="356"/>
    </row>
    <row r="169" spans="2:11" s="1" customFormat="1" ht="15" customHeight="1">
      <c r="B169" s="333"/>
      <c r="C169" s="308" t="s">
        <v>1746</v>
      </c>
      <c r="D169" s="308"/>
      <c r="E169" s="308"/>
      <c r="F169" s="331" t="s">
        <v>1743</v>
      </c>
      <c r="G169" s="308"/>
      <c r="H169" s="308" t="s">
        <v>1783</v>
      </c>
      <c r="I169" s="308" t="s">
        <v>1745</v>
      </c>
      <c r="J169" s="308">
        <v>120</v>
      </c>
      <c r="K169" s="356"/>
    </row>
    <row r="170" spans="2:11" s="1" customFormat="1" ht="15" customHeight="1">
      <c r="B170" s="333"/>
      <c r="C170" s="308" t="s">
        <v>1792</v>
      </c>
      <c r="D170" s="308"/>
      <c r="E170" s="308"/>
      <c r="F170" s="331" t="s">
        <v>1743</v>
      </c>
      <c r="G170" s="308"/>
      <c r="H170" s="308" t="s">
        <v>1793</v>
      </c>
      <c r="I170" s="308" t="s">
        <v>1745</v>
      </c>
      <c r="J170" s="308" t="s">
        <v>1794</v>
      </c>
      <c r="K170" s="356"/>
    </row>
    <row r="171" spans="2:11" s="1" customFormat="1" ht="15" customHeight="1">
      <c r="B171" s="333"/>
      <c r="C171" s="308" t="s">
        <v>1691</v>
      </c>
      <c r="D171" s="308"/>
      <c r="E171" s="308"/>
      <c r="F171" s="331" t="s">
        <v>1743</v>
      </c>
      <c r="G171" s="308"/>
      <c r="H171" s="308" t="s">
        <v>1810</v>
      </c>
      <c r="I171" s="308" t="s">
        <v>1745</v>
      </c>
      <c r="J171" s="308" t="s">
        <v>1794</v>
      </c>
      <c r="K171" s="356"/>
    </row>
    <row r="172" spans="2:11" s="1" customFormat="1" ht="15" customHeight="1">
      <c r="B172" s="333"/>
      <c r="C172" s="308" t="s">
        <v>1748</v>
      </c>
      <c r="D172" s="308"/>
      <c r="E172" s="308"/>
      <c r="F172" s="331" t="s">
        <v>1749</v>
      </c>
      <c r="G172" s="308"/>
      <c r="H172" s="308" t="s">
        <v>1810</v>
      </c>
      <c r="I172" s="308" t="s">
        <v>1745</v>
      </c>
      <c r="J172" s="308">
        <v>50</v>
      </c>
      <c r="K172" s="356"/>
    </row>
    <row r="173" spans="2:11" s="1" customFormat="1" ht="15" customHeight="1">
      <c r="B173" s="333"/>
      <c r="C173" s="308" t="s">
        <v>1751</v>
      </c>
      <c r="D173" s="308"/>
      <c r="E173" s="308"/>
      <c r="F173" s="331" t="s">
        <v>1743</v>
      </c>
      <c r="G173" s="308"/>
      <c r="H173" s="308" t="s">
        <v>1810</v>
      </c>
      <c r="I173" s="308" t="s">
        <v>1753</v>
      </c>
      <c r="J173" s="308"/>
      <c r="K173" s="356"/>
    </row>
    <row r="174" spans="2:11" s="1" customFormat="1" ht="15" customHeight="1">
      <c r="B174" s="333"/>
      <c r="C174" s="308" t="s">
        <v>1762</v>
      </c>
      <c r="D174" s="308"/>
      <c r="E174" s="308"/>
      <c r="F174" s="331" t="s">
        <v>1749</v>
      </c>
      <c r="G174" s="308"/>
      <c r="H174" s="308" t="s">
        <v>1810</v>
      </c>
      <c r="I174" s="308" t="s">
        <v>1745</v>
      </c>
      <c r="J174" s="308">
        <v>50</v>
      </c>
      <c r="K174" s="356"/>
    </row>
    <row r="175" spans="2:11" s="1" customFormat="1" ht="15" customHeight="1">
      <c r="B175" s="333"/>
      <c r="C175" s="308" t="s">
        <v>1770</v>
      </c>
      <c r="D175" s="308"/>
      <c r="E175" s="308"/>
      <c r="F175" s="331" t="s">
        <v>1749</v>
      </c>
      <c r="G175" s="308"/>
      <c r="H175" s="308" t="s">
        <v>1810</v>
      </c>
      <c r="I175" s="308" t="s">
        <v>1745</v>
      </c>
      <c r="J175" s="308">
        <v>50</v>
      </c>
      <c r="K175" s="356"/>
    </row>
    <row r="176" spans="2:11" s="1" customFormat="1" ht="15" customHeight="1">
      <c r="B176" s="333"/>
      <c r="C176" s="308" t="s">
        <v>1768</v>
      </c>
      <c r="D176" s="308"/>
      <c r="E176" s="308"/>
      <c r="F176" s="331" t="s">
        <v>1749</v>
      </c>
      <c r="G176" s="308"/>
      <c r="H176" s="308" t="s">
        <v>1810</v>
      </c>
      <c r="I176" s="308" t="s">
        <v>1745</v>
      </c>
      <c r="J176" s="308">
        <v>50</v>
      </c>
      <c r="K176" s="356"/>
    </row>
    <row r="177" spans="2:11" s="1" customFormat="1" ht="15" customHeight="1">
      <c r="B177" s="333"/>
      <c r="C177" s="308" t="s">
        <v>134</v>
      </c>
      <c r="D177" s="308"/>
      <c r="E177" s="308"/>
      <c r="F177" s="331" t="s">
        <v>1743</v>
      </c>
      <c r="G177" s="308"/>
      <c r="H177" s="308" t="s">
        <v>1811</v>
      </c>
      <c r="I177" s="308" t="s">
        <v>1812</v>
      </c>
      <c r="J177" s="308"/>
      <c r="K177" s="356"/>
    </row>
    <row r="178" spans="2:11" s="1" customFormat="1" ht="15" customHeight="1">
      <c r="B178" s="333"/>
      <c r="C178" s="308" t="s">
        <v>58</v>
      </c>
      <c r="D178" s="308"/>
      <c r="E178" s="308"/>
      <c r="F178" s="331" t="s">
        <v>1743</v>
      </c>
      <c r="G178" s="308"/>
      <c r="H178" s="308" t="s">
        <v>1813</v>
      </c>
      <c r="I178" s="308" t="s">
        <v>1814</v>
      </c>
      <c r="J178" s="308">
        <v>1</v>
      </c>
      <c r="K178" s="356"/>
    </row>
    <row r="179" spans="2:11" s="1" customFormat="1" ht="15" customHeight="1">
      <c r="B179" s="333"/>
      <c r="C179" s="308" t="s">
        <v>54</v>
      </c>
      <c r="D179" s="308"/>
      <c r="E179" s="308"/>
      <c r="F179" s="331" t="s">
        <v>1743</v>
      </c>
      <c r="G179" s="308"/>
      <c r="H179" s="308" t="s">
        <v>1815</v>
      </c>
      <c r="I179" s="308" t="s">
        <v>1745</v>
      </c>
      <c r="J179" s="308">
        <v>20</v>
      </c>
      <c r="K179" s="356"/>
    </row>
    <row r="180" spans="2:11" s="1" customFormat="1" ht="15" customHeight="1">
      <c r="B180" s="333"/>
      <c r="C180" s="308" t="s">
        <v>55</v>
      </c>
      <c r="D180" s="308"/>
      <c r="E180" s="308"/>
      <c r="F180" s="331" t="s">
        <v>1743</v>
      </c>
      <c r="G180" s="308"/>
      <c r="H180" s="308" t="s">
        <v>1816</v>
      </c>
      <c r="I180" s="308" t="s">
        <v>1745</v>
      </c>
      <c r="J180" s="308">
        <v>255</v>
      </c>
      <c r="K180" s="356"/>
    </row>
    <row r="181" spans="2:11" s="1" customFormat="1" ht="15" customHeight="1">
      <c r="B181" s="333"/>
      <c r="C181" s="308" t="s">
        <v>135</v>
      </c>
      <c r="D181" s="308"/>
      <c r="E181" s="308"/>
      <c r="F181" s="331" t="s">
        <v>1743</v>
      </c>
      <c r="G181" s="308"/>
      <c r="H181" s="308" t="s">
        <v>1707</v>
      </c>
      <c r="I181" s="308" t="s">
        <v>1745</v>
      </c>
      <c r="J181" s="308">
        <v>10</v>
      </c>
      <c r="K181" s="356"/>
    </row>
    <row r="182" spans="2:11" s="1" customFormat="1" ht="15" customHeight="1">
      <c r="B182" s="333"/>
      <c r="C182" s="308" t="s">
        <v>136</v>
      </c>
      <c r="D182" s="308"/>
      <c r="E182" s="308"/>
      <c r="F182" s="331" t="s">
        <v>1743</v>
      </c>
      <c r="G182" s="308"/>
      <c r="H182" s="308" t="s">
        <v>1817</v>
      </c>
      <c r="I182" s="308" t="s">
        <v>1778</v>
      </c>
      <c r="J182" s="308"/>
      <c r="K182" s="356"/>
    </row>
    <row r="183" spans="2:11" s="1" customFormat="1" ht="15" customHeight="1">
      <c r="B183" s="333"/>
      <c r="C183" s="308" t="s">
        <v>1818</v>
      </c>
      <c r="D183" s="308"/>
      <c r="E183" s="308"/>
      <c r="F183" s="331" t="s">
        <v>1743</v>
      </c>
      <c r="G183" s="308"/>
      <c r="H183" s="308" t="s">
        <v>1819</v>
      </c>
      <c r="I183" s="308" t="s">
        <v>1778</v>
      </c>
      <c r="J183" s="308"/>
      <c r="K183" s="356"/>
    </row>
    <row r="184" spans="2:11" s="1" customFormat="1" ht="15" customHeight="1">
      <c r="B184" s="333"/>
      <c r="C184" s="308" t="s">
        <v>1807</v>
      </c>
      <c r="D184" s="308"/>
      <c r="E184" s="308"/>
      <c r="F184" s="331" t="s">
        <v>1743</v>
      </c>
      <c r="G184" s="308"/>
      <c r="H184" s="308" t="s">
        <v>1820</v>
      </c>
      <c r="I184" s="308" t="s">
        <v>1778</v>
      </c>
      <c r="J184" s="308"/>
      <c r="K184" s="356"/>
    </row>
    <row r="185" spans="2:11" s="1" customFormat="1" ht="15" customHeight="1">
      <c r="B185" s="333"/>
      <c r="C185" s="308" t="s">
        <v>138</v>
      </c>
      <c r="D185" s="308"/>
      <c r="E185" s="308"/>
      <c r="F185" s="331" t="s">
        <v>1749</v>
      </c>
      <c r="G185" s="308"/>
      <c r="H185" s="308" t="s">
        <v>1821</v>
      </c>
      <c r="I185" s="308" t="s">
        <v>1745</v>
      </c>
      <c r="J185" s="308">
        <v>50</v>
      </c>
      <c r="K185" s="356"/>
    </row>
    <row r="186" spans="2:11" s="1" customFormat="1" ht="15" customHeight="1">
      <c r="B186" s="333"/>
      <c r="C186" s="308" t="s">
        <v>1822</v>
      </c>
      <c r="D186" s="308"/>
      <c r="E186" s="308"/>
      <c r="F186" s="331" t="s">
        <v>1749</v>
      </c>
      <c r="G186" s="308"/>
      <c r="H186" s="308" t="s">
        <v>1823</v>
      </c>
      <c r="I186" s="308" t="s">
        <v>1824</v>
      </c>
      <c r="J186" s="308"/>
      <c r="K186" s="356"/>
    </row>
    <row r="187" spans="2:11" s="1" customFormat="1" ht="15" customHeight="1">
      <c r="B187" s="333"/>
      <c r="C187" s="308" t="s">
        <v>1825</v>
      </c>
      <c r="D187" s="308"/>
      <c r="E187" s="308"/>
      <c r="F187" s="331" t="s">
        <v>1749</v>
      </c>
      <c r="G187" s="308"/>
      <c r="H187" s="308" t="s">
        <v>1826</v>
      </c>
      <c r="I187" s="308" t="s">
        <v>1824</v>
      </c>
      <c r="J187" s="308"/>
      <c r="K187" s="356"/>
    </row>
    <row r="188" spans="2:11" s="1" customFormat="1" ht="15" customHeight="1">
      <c r="B188" s="333"/>
      <c r="C188" s="308" t="s">
        <v>1827</v>
      </c>
      <c r="D188" s="308"/>
      <c r="E188" s="308"/>
      <c r="F188" s="331" t="s">
        <v>1749</v>
      </c>
      <c r="G188" s="308"/>
      <c r="H188" s="308" t="s">
        <v>1828</v>
      </c>
      <c r="I188" s="308" t="s">
        <v>1824</v>
      </c>
      <c r="J188" s="308"/>
      <c r="K188" s="356"/>
    </row>
    <row r="189" spans="2:11" s="1" customFormat="1" ht="15" customHeight="1">
      <c r="B189" s="333"/>
      <c r="C189" s="369" t="s">
        <v>1829</v>
      </c>
      <c r="D189" s="308"/>
      <c r="E189" s="308"/>
      <c r="F189" s="331" t="s">
        <v>1749</v>
      </c>
      <c r="G189" s="308"/>
      <c r="H189" s="308" t="s">
        <v>1830</v>
      </c>
      <c r="I189" s="308" t="s">
        <v>1831</v>
      </c>
      <c r="J189" s="370" t="s">
        <v>1832</v>
      </c>
      <c r="K189" s="356"/>
    </row>
    <row r="190" spans="2:11" s="1" customFormat="1" ht="15" customHeight="1">
      <c r="B190" s="333"/>
      <c r="C190" s="369" t="s">
        <v>43</v>
      </c>
      <c r="D190" s="308"/>
      <c r="E190" s="308"/>
      <c r="F190" s="331" t="s">
        <v>1743</v>
      </c>
      <c r="G190" s="308"/>
      <c r="H190" s="305" t="s">
        <v>1833</v>
      </c>
      <c r="I190" s="308" t="s">
        <v>1834</v>
      </c>
      <c r="J190" s="308"/>
      <c r="K190" s="356"/>
    </row>
    <row r="191" spans="2:11" s="1" customFormat="1" ht="15" customHeight="1">
      <c r="B191" s="333"/>
      <c r="C191" s="369" t="s">
        <v>1835</v>
      </c>
      <c r="D191" s="308"/>
      <c r="E191" s="308"/>
      <c r="F191" s="331" t="s">
        <v>1743</v>
      </c>
      <c r="G191" s="308"/>
      <c r="H191" s="308" t="s">
        <v>1836</v>
      </c>
      <c r="I191" s="308" t="s">
        <v>1778</v>
      </c>
      <c r="J191" s="308"/>
      <c r="K191" s="356"/>
    </row>
    <row r="192" spans="2:11" s="1" customFormat="1" ht="15" customHeight="1">
      <c r="B192" s="333"/>
      <c r="C192" s="369" t="s">
        <v>1837</v>
      </c>
      <c r="D192" s="308"/>
      <c r="E192" s="308"/>
      <c r="F192" s="331" t="s">
        <v>1743</v>
      </c>
      <c r="G192" s="308"/>
      <c r="H192" s="308" t="s">
        <v>1838</v>
      </c>
      <c r="I192" s="308" t="s">
        <v>1778</v>
      </c>
      <c r="J192" s="308"/>
      <c r="K192" s="356"/>
    </row>
    <row r="193" spans="2:11" s="1" customFormat="1" ht="15" customHeight="1">
      <c r="B193" s="333"/>
      <c r="C193" s="369" t="s">
        <v>1839</v>
      </c>
      <c r="D193" s="308"/>
      <c r="E193" s="308"/>
      <c r="F193" s="331" t="s">
        <v>1749</v>
      </c>
      <c r="G193" s="308"/>
      <c r="H193" s="308" t="s">
        <v>1840</v>
      </c>
      <c r="I193" s="308" t="s">
        <v>1778</v>
      </c>
      <c r="J193" s="308"/>
      <c r="K193" s="356"/>
    </row>
    <row r="194" spans="2:11" s="1" customFormat="1" ht="15" customHeight="1">
      <c r="B194" s="362"/>
      <c r="C194" s="371"/>
      <c r="D194" s="342"/>
      <c r="E194" s="342"/>
      <c r="F194" s="342"/>
      <c r="G194" s="342"/>
      <c r="H194" s="342"/>
      <c r="I194" s="342"/>
      <c r="J194" s="342"/>
      <c r="K194" s="363"/>
    </row>
    <row r="195" spans="2:11" s="1" customFormat="1" ht="18.75" customHeight="1">
      <c r="B195" s="344"/>
      <c r="C195" s="354"/>
      <c r="D195" s="354"/>
      <c r="E195" s="354"/>
      <c r="F195" s="364"/>
      <c r="G195" s="354"/>
      <c r="H195" s="354"/>
      <c r="I195" s="354"/>
      <c r="J195" s="354"/>
      <c r="K195" s="344"/>
    </row>
    <row r="196" spans="2:11" s="1" customFormat="1" ht="18.75" customHeight="1">
      <c r="B196" s="344"/>
      <c r="C196" s="354"/>
      <c r="D196" s="354"/>
      <c r="E196" s="354"/>
      <c r="F196" s="364"/>
      <c r="G196" s="354"/>
      <c r="H196" s="354"/>
      <c r="I196" s="354"/>
      <c r="J196" s="354"/>
      <c r="K196" s="344"/>
    </row>
    <row r="197" spans="2:11" s="1" customFormat="1" ht="18.75" customHeight="1"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</row>
    <row r="198" spans="2:11" s="1" customFormat="1" ht="13.5">
      <c r="B198" s="295"/>
      <c r="C198" s="296"/>
      <c r="D198" s="296"/>
      <c r="E198" s="296"/>
      <c r="F198" s="296"/>
      <c r="G198" s="296"/>
      <c r="H198" s="296"/>
      <c r="I198" s="296"/>
      <c r="J198" s="296"/>
      <c r="K198" s="297"/>
    </row>
    <row r="199" spans="2:11" s="1" customFormat="1" ht="21">
      <c r="B199" s="298"/>
      <c r="C199" s="299" t="s">
        <v>1841</v>
      </c>
      <c r="D199" s="299"/>
      <c r="E199" s="299"/>
      <c r="F199" s="299"/>
      <c r="G199" s="299"/>
      <c r="H199" s="299"/>
      <c r="I199" s="299"/>
      <c r="J199" s="299"/>
      <c r="K199" s="300"/>
    </row>
    <row r="200" spans="2:11" s="1" customFormat="1" ht="25.5" customHeight="1">
      <c r="B200" s="298"/>
      <c r="C200" s="372" t="s">
        <v>1842</v>
      </c>
      <c r="D200" s="372"/>
      <c r="E200" s="372"/>
      <c r="F200" s="372" t="s">
        <v>1843</v>
      </c>
      <c r="G200" s="373"/>
      <c r="H200" s="372" t="s">
        <v>1844</v>
      </c>
      <c r="I200" s="372"/>
      <c r="J200" s="372"/>
      <c r="K200" s="300"/>
    </row>
    <row r="201" spans="2:11" s="1" customFormat="1" ht="5.25" customHeight="1">
      <c r="B201" s="333"/>
      <c r="C201" s="328"/>
      <c r="D201" s="328"/>
      <c r="E201" s="328"/>
      <c r="F201" s="328"/>
      <c r="G201" s="354"/>
      <c r="H201" s="328"/>
      <c r="I201" s="328"/>
      <c r="J201" s="328"/>
      <c r="K201" s="356"/>
    </row>
    <row r="202" spans="2:11" s="1" customFormat="1" ht="15" customHeight="1">
      <c r="B202" s="333"/>
      <c r="C202" s="308" t="s">
        <v>1834</v>
      </c>
      <c r="D202" s="308"/>
      <c r="E202" s="308"/>
      <c r="F202" s="331" t="s">
        <v>44</v>
      </c>
      <c r="G202" s="308"/>
      <c r="H202" s="308" t="s">
        <v>1845</v>
      </c>
      <c r="I202" s="308"/>
      <c r="J202" s="308"/>
      <c r="K202" s="356"/>
    </row>
    <row r="203" spans="2:11" s="1" customFormat="1" ht="15" customHeight="1">
      <c r="B203" s="333"/>
      <c r="C203" s="308"/>
      <c r="D203" s="308"/>
      <c r="E203" s="308"/>
      <c r="F203" s="331" t="s">
        <v>45</v>
      </c>
      <c r="G203" s="308"/>
      <c r="H203" s="308" t="s">
        <v>1846</v>
      </c>
      <c r="I203" s="308"/>
      <c r="J203" s="308"/>
      <c r="K203" s="356"/>
    </row>
    <row r="204" spans="2:11" s="1" customFormat="1" ht="15" customHeight="1">
      <c r="B204" s="333"/>
      <c r="C204" s="308"/>
      <c r="D204" s="308"/>
      <c r="E204" s="308"/>
      <c r="F204" s="331" t="s">
        <v>48</v>
      </c>
      <c r="G204" s="308"/>
      <c r="H204" s="308" t="s">
        <v>1847</v>
      </c>
      <c r="I204" s="308"/>
      <c r="J204" s="308"/>
      <c r="K204" s="356"/>
    </row>
    <row r="205" spans="2:11" s="1" customFormat="1" ht="15" customHeight="1">
      <c r="B205" s="333"/>
      <c r="C205" s="308"/>
      <c r="D205" s="308"/>
      <c r="E205" s="308"/>
      <c r="F205" s="331" t="s">
        <v>46</v>
      </c>
      <c r="G205" s="308"/>
      <c r="H205" s="308" t="s">
        <v>1848</v>
      </c>
      <c r="I205" s="308"/>
      <c r="J205" s="308"/>
      <c r="K205" s="356"/>
    </row>
    <row r="206" spans="2:11" s="1" customFormat="1" ht="15" customHeight="1">
      <c r="B206" s="333"/>
      <c r="C206" s="308"/>
      <c r="D206" s="308"/>
      <c r="E206" s="308"/>
      <c r="F206" s="331" t="s">
        <v>47</v>
      </c>
      <c r="G206" s="308"/>
      <c r="H206" s="308" t="s">
        <v>1849</v>
      </c>
      <c r="I206" s="308"/>
      <c r="J206" s="308"/>
      <c r="K206" s="356"/>
    </row>
    <row r="207" spans="2:11" s="1" customFormat="1" ht="15" customHeight="1">
      <c r="B207" s="333"/>
      <c r="C207" s="308"/>
      <c r="D207" s="308"/>
      <c r="E207" s="308"/>
      <c r="F207" s="331"/>
      <c r="G207" s="308"/>
      <c r="H207" s="308"/>
      <c r="I207" s="308"/>
      <c r="J207" s="308"/>
      <c r="K207" s="356"/>
    </row>
    <row r="208" spans="2:11" s="1" customFormat="1" ht="15" customHeight="1">
      <c r="B208" s="333"/>
      <c r="C208" s="308" t="s">
        <v>1790</v>
      </c>
      <c r="D208" s="308"/>
      <c r="E208" s="308"/>
      <c r="F208" s="331" t="s">
        <v>80</v>
      </c>
      <c r="G208" s="308"/>
      <c r="H208" s="308" t="s">
        <v>1850</v>
      </c>
      <c r="I208" s="308"/>
      <c r="J208" s="308"/>
      <c r="K208" s="356"/>
    </row>
    <row r="209" spans="2:11" s="1" customFormat="1" ht="15" customHeight="1">
      <c r="B209" s="333"/>
      <c r="C209" s="308"/>
      <c r="D209" s="308"/>
      <c r="E209" s="308"/>
      <c r="F209" s="331" t="s">
        <v>1685</v>
      </c>
      <c r="G209" s="308"/>
      <c r="H209" s="308" t="s">
        <v>1686</v>
      </c>
      <c r="I209" s="308"/>
      <c r="J209" s="308"/>
      <c r="K209" s="356"/>
    </row>
    <row r="210" spans="2:11" s="1" customFormat="1" ht="15" customHeight="1">
      <c r="B210" s="333"/>
      <c r="C210" s="308"/>
      <c r="D210" s="308"/>
      <c r="E210" s="308"/>
      <c r="F210" s="331" t="s">
        <v>1683</v>
      </c>
      <c r="G210" s="308"/>
      <c r="H210" s="308" t="s">
        <v>1851</v>
      </c>
      <c r="I210" s="308"/>
      <c r="J210" s="308"/>
      <c r="K210" s="356"/>
    </row>
    <row r="211" spans="2:11" s="1" customFormat="1" ht="15" customHeight="1">
      <c r="B211" s="374"/>
      <c r="C211" s="308"/>
      <c r="D211" s="308"/>
      <c r="E211" s="308"/>
      <c r="F211" s="331" t="s">
        <v>1687</v>
      </c>
      <c r="G211" s="369"/>
      <c r="H211" s="360" t="s">
        <v>1688</v>
      </c>
      <c r="I211" s="360"/>
      <c r="J211" s="360"/>
      <c r="K211" s="375"/>
    </row>
    <row r="212" spans="2:11" s="1" customFormat="1" ht="15" customHeight="1">
      <c r="B212" s="374"/>
      <c r="C212" s="308"/>
      <c r="D212" s="308"/>
      <c r="E212" s="308"/>
      <c r="F212" s="331" t="s">
        <v>1689</v>
      </c>
      <c r="G212" s="369"/>
      <c r="H212" s="360" t="s">
        <v>1852</v>
      </c>
      <c r="I212" s="360"/>
      <c r="J212" s="360"/>
      <c r="K212" s="375"/>
    </row>
    <row r="213" spans="2:11" s="1" customFormat="1" ht="15" customHeight="1">
      <c r="B213" s="374"/>
      <c r="C213" s="308"/>
      <c r="D213" s="308"/>
      <c r="E213" s="308"/>
      <c r="F213" s="331"/>
      <c r="G213" s="369"/>
      <c r="H213" s="360"/>
      <c r="I213" s="360"/>
      <c r="J213" s="360"/>
      <c r="K213" s="375"/>
    </row>
    <row r="214" spans="2:11" s="1" customFormat="1" ht="15" customHeight="1">
      <c r="B214" s="374"/>
      <c r="C214" s="308" t="s">
        <v>1814</v>
      </c>
      <c r="D214" s="308"/>
      <c r="E214" s="308"/>
      <c r="F214" s="331">
        <v>1</v>
      </c>
      <c r="G214" s="369"/>
      <c r="H214" s="360" t="s">
        <v>1853</v>
      </c>
      <c r="I214" s="360"/>
      <c r="J214" s="360"/>
      <c r="K214" s="375"/>
    </row>
    <row r="215" spans="2:11" s="1" customFormat="1" ht="15" customHeight="1">
      <c r="B215" s="374"/>
      <c r="C215" s="308"/>
      <c r="D215" s="308"/>
      <c r="E215" s="308"/>
      <c r="F215" s="331">
        <v>2</v>
      </c>
      <c r="G215" s="369"/>
      <c r="H215" s="360" t="s">
        <v>1854</v>
      </c>
      <c r="I215" s="360"/>
      <c r="J215" s="360"/>
      <c r="K215" s="375"/>
    </row>
    <row r="216" spans="2:11" s="1" customFormat="1" ht="15" customHeight="1">
      <c r="B216" s="374"/>
      <c r="C216" s="308"/>
      <c r="D216" s="308"/>
      <c r="E216" s="308"/>
      <c r="F216" s="331">
        <v>3</v>
      </c>
      <c r="G216" s="369"/>
      <c r="H216" s="360" t="s">
        <v>1855</v>
      </c>
      <c r="I216" s="360"/>
      <c r="J216" s="360"/>
      <c r="K216" s="375"/>
    </row>
    <row r="217" spans="2:11" s="1" customFormat="1" ht="15" customHeight="1">
      <c r="B217" s="374"/>
      <c r="C217" s="308"/>
      <c r="D217" s="308"/>
      <c r="E217" s="308"/>
      <c r="F217" s="331">
        <v>4</v>
      </c>
      <c r="G217" s="369"/>
      <c r="H217" s="360" t="s">
        <v>1856</v>
      </c>
      <c r="I217" s="360"/>
      <c r="J217" s="360"/>
      <c r="K217" s="375"/>
    </row>
    <row r="218" spans="2:11" s="1" customFormat="1" ht="12.75" customHeight="1">
      <c r="B218" s="376"/>
      <c r="C218" s="377"/>
      <c r="D218" s="377"/>
      <c r="E218" s="377"/>
      <c r="F218" s="377"/>
      <c r="G218" s="377"/>
      <c r="H218" s="377"/>
      <c r="I218" s="377"/>
      <c r="J218" s="377"/>
      <c r="K218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MARTINPC\marti</dc:creator>
  <cp:keywords/>
  <dc:description/>
  <cp:lastModifiedBy>MARTINPC\marti</cp:lastModifiedBy>
  <dcterms:created xsi:type="dcterms:W3CDTF">2022-10-20T08:39:05Z</dcterms:created>
  <dcterms:modified xsi:type="dcterms:W3CDTF">2022-10-20T08:39:14Z</dcterms:modified>
  <cp:category/>
  <cp:version/>
  <cp:contentType/>
  <cp:contentStatus/>
</cp:coreProperties>
</file>