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90 - Plavecký areál – vý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'090 - Plavecký areál – vý...'!$C$79:$K$190</definedName>
    <definedName name="_xlnm.Print_Area" localSheetId="1">'090 - Plavecký areál – vý...'!$C$4:$J$37,'090 - Plavecký areál – vý...'!$C$43:$J$63,'090 - Plavecký areál – vý...'!$C$69:$K$190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'090 - Plavecký areál – vý...'!$79:$79</definedName>
  </definedNames>
  <calcPr fullCalcOnLoad="1"/>
</workbook>
</file>

<file path=xl/sharedStrings.xml><?xml version="1.0" encoding="utf-8"?>
<sst xmlns="http://schemas.openxmlformats.org/spreadsheetml/2006/main" count="1736" uniqueCount="475">
  <si>
    <t>Export Komplet</t>
  </si>
  <si>
    <t>VZ</t>
  </si>
  <si>
    <t>2.0</t>
  </si>
  <si>
    <t>ZAMOK</t>
  </si>
  <si>
    <t>False</t>
  </si>
  <si>
    <t>{e6120af4-3172-433b-879f-3d17551a9714}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</si>
  <si>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</si>
  <si>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</si>
  <si>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</si>
  <si>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</si>
  <si>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</si>
  <si>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</si>
  <si>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</si>
  <si>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</si>
  <si>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</si>
  <si>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</si>
  <si>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</si>
  <si>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Plavecký areál – výměna oken ve věži tobogánu</t>
  </si>
  <si>
    <t>KSO:</t>
  </si>
  <si>
    <t/>
  </si>
  <si>
    <t>CC-CZ:</t>
  </si>
  <si>
    <t>Místo:</t>
  </si>
  <si>
    <t>p.č. 2463/41, k.ú. Děčín</t>
  </si>
  <si>
    <t>Datum:</t>
  </si>
  <si>
    <t>18. 10. 2022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</si>
  <si>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</si>
  <si>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</si>
  <si>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</si>
  <si>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</si>
  <si>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</si>
  <si>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</si>
  <si>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</si>
  <si>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</si>
  <si>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</si>
  <si>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</si>
  <si>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</si>
  <si>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</si>
  <si>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</si>
  <si>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</si>
  <si>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</si>
  <si>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</si>
  <si>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</si>
  <si>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</si>
  <si>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</si>
  <si>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</si>
  <si>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</si>
  <si>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</si>
  <si>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</si>
  <si>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</si>
  <si>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</si>
  <si>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</si>
  <si>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</si>
  <si>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</si>
  <si>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</si>
  <si>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</si>
  <si>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</si>
  <si>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</si>
  <si>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</si>
  <si>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</si>
  <si>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</si>
  <si>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</si>
  <si>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</si>
  <si>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</si>
  <si>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</si>
  <si>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</si>
  <si>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</si>
  <si>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</si>
  <si>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</si>
  <si>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</si>
  <si>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</si>
  <si>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</si>
  <si>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</si>
  <si>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</si>
  <si>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</si>
  <si>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</si>
  <si>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</si>
  <si>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</si>
  <si>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</si>
  <si>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</si>
  <si>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</si>
  <si>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</si>
  <si>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</si>
  <si>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</si>
  <si>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</si>
  <si>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</si>
  <si>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</si>
  <si>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</si>
  <si>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</si>
  <si>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</si>
  <si>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94 - Lešení</t>
  </si>
  <si>
    <t xml:space="preserve">    96 - Bourání konstrukcí</t>
  </si>
  <si>
    <t xml:space="preserve">    997 - Přesun sutě</t>
  </si>
  <si>
    <t>PSV - Práce a dodávky PSV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</si>
  <si>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</si>
  <si>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</si>
  <si>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</si>
  <si>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</si>
  <si>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</si>
  <si>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</si>
  <si>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</si>
  <si>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</si>
  <si>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</si>
  <si>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</si>
  <si>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</si>
  <si>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</si>
  <si>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</si>
  <si>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</si>
  <si>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</si>
  <si>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</si>
  <si>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</si>
  <si>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</si>
  <si>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94</t>
  </si>
  <si>
    <t>Lešení</t>
  </si>
  <si>
    <t>26</t>
  </si>
  <si>
    <t>K</t>
  </si>
  <si>
    <t>629991001</t>
  </si>
  <si>
    <t xml:space="preserve">Zakrytí střechy a pod lešením proti poškození včetně pozdějšího odkrytí </t>
  </si>
  <si>
    <t>m2</t>
  </si>
  <si>
    <t>CS ÚRS 2022 01</t>
  </si>
  <si>
    <t>4</t>
  </si>
  <si>
    <t>-1087579728</t>
  </si>
  <si>
    <t>Online PSC</t>
  </si>
  <si>
    <t>https://podminky.urs.cz/item/CS_URS_2022_01/629991001</t>
  </si>
  <si>
    <t>23</t>
  </si>
  <si>
    <t>941211111</t>
  </si>
  <si>
    <t>Montáž lešení řadového rámového lehkého pracovního s podlahami s provozním zatížením tř. 3 do 200 kg/m2 šířky tř. SW06 přes 0,6 do 0,9 m, výšky do 10 m</t>
  </si>
  <si>
    <t>-729597289</t>
  </si>
  <si>
    <t>https://podminky.urs.cz/item/CS_URS_2022_01/941211111</t>
  </si>
  <si>
    <t>VV</t>
  </si>
  <si>
    <t>(4,90+1,00)*6,50</t>
  </si>
  <si>
    <t>(5,89+1,00)*((6,50+3,00)/2)</t>
  </si>
  <si>
    <t>(6,03+1,00)*3,00</t>
  </si>
  <si>
    <t>2,50*12,00</t>
  </si>
  <si>
    <t>Součet</t>
  </si>
  <si>
    <t>24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</si>
  <si>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</si>
  <si>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</si>
  <si>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-862773792</t>
  </si>
  <si>
    <t>https://podminky.urs.cz/item/CS_URS_2022_01/941211211</t>
  </si>
  <si>
    <t>122,68*7 'Přepočtené koeficientem množství</t>
  </si>
  <si>
    <t>25</t>
  </si>
  <si>
    <t>941211811</t>
  </si>
  <si>
    <t>Demontáž lešení řadového rámového lehkého pracovního s provozním zatížením tř. 3 do 200 kg/m2 šířky tř. SW06 přes 0,6 do 0,9 m, výšky do 10 m</t>
  </si>
  <si>
    <t>-1289846741</t>
  </si>
  <si>
    <t>https://podminky.urs.cz/item/CS_URS_2022_01/941211811</t>
  </si>
  <si>
    <t>949101111</t>
  </si>
  <si>
    <t>Lešení pomocné pracovní pro objekty pozemních staveb pro zatížení do 150 kg/m2, o výšce lešeňové podlahy do 1,9 m</t>
  </si>
  <si>
    <t>537242618</t>
  </si>
  <si>
    <t>https://podminky.urs.cz/item/CS_URS_2022_01/949101111</t>
  </si>
  <si>
    <t>6*4,00*1,50</t>
  </si>
  <si>
    <t>96</t>
  </si>
  <si>
    <t>Bourání konstrukcí</t>
  </si>
  <si>
    <t>764002851</t>
  </si>
  <si>
    <t>Demontáž klempířských konstrukcí oplechování parapetů do suti</t>
  </si>
  <si>
    <t>m</t>
  </si>
  <si>
    <t>1229391501</t>
  </si>
  <si>
    <t>https://podminky.urs.cz/item/CS_URS_2022_01/764002851</t>
  </si>
  <si>
    <t>"pozice 1"1*4,90</t>
  </si>
  <si>
    <t>"pozice 2"1*5,89</t>
  </si>
  <si>
    <t>"pozice 3"1*6,03</t>
  </si>
  <si>
    <t>"pozice 4"1*1,41</t>
  </si>
  <si>
    <t>3</t>
  </si>
  <si>
    <t>766441821</t>
  </si>
  <si>
    <t>Demontáž parapetních desek dřevěných nebo plastových šířky do 300 mm, délky přes 1000 do 2000 mm</t>
  </si>
  <si>
    <t>kus</t>
  </si>
  <si>
    <t>-1649711509</t>
  </si>
  <si>
    <t>https://podminky.urs.cz/item/CS_URS_2022_01/766441821</t>
  </si>
  <si>
    <t>766441823</t>
  </si>
  <si>
    <t>Demontáž parapetních desek dřevěných nebo plastových šířky do 300 mm, délky přes 2000 mm</t>
  </si>
  <si>
    <t>1376709672</t>
  </si>
  <si>
    <t>https://podminky.urs.cz/item/CS_URS_2022_01/766441823</t>
  </si>
  <si>
    <t>5</t>
  </si>
  <si>
    <t>968072356</t>
  </si>
  <si>
    <t>Vybourání kovových rámů oken s křídly, dveřních zárubní, vrat, stěn, ostění nebo obkladů okenních rámů s křídly zdvojených, plochy do 4 m2 včetně olištování</t>
  </si>
  <si>
    <t>-1719202923</t>
  </si>
  <si>
    <t>https://podminky.urs.cz/item/CS_URS_2022_01/968072356</t>
  </si>
  <si>
    <t>"pozice 4"1,41*2,26</t>
  </si>
  <si>
    <t>6</t>
  </si>
  <si>
    <t>968072357</t>
  </si>
  <si>
    <t>Vybourání kovových rámů oken s křídly, dveřních zárubní, vrat, stěn, ostění nebo obkladů okenních rámů s křídly zdvojených, plochy přes 4 m2 včetně olištování</t>
  </si>
  <si>
    <t>1653852077</t>
  </si>
  <si>
    <t>https://podminky.urs.cz/item/CS_URS_2022_01/968072357</t>
  </si>
  <si>
    <t>"pozice 1"4,90*2,26</t>
  </si>
  <si>
    <t>"pozice 2"5,89*2,26</t>
  </si>
  <si>
    <t>"pozice 3"6,03*2,26</t>
  </si>
  <si>
    <t>997</t>
  </si>
  <si>
    <t>Přesun sutě</t>
  </si>
  <si>
    <t>7</t>
  </si>
  <si>
    <t>997013217</t>
  </si>
  <si>
    <t>Vnitrostaveništní doprava suti a vybouraných hmot vodorovně do 50 m svisle ručně pro budovy a haly výšky přes 21 do 24 m</t>
  </si>
  <si>
    <t>t</t>
  </si>
  <si>
    <t>-1121838077</t>
  </si>
  <si>
    <t>https://podminky.urs.cz/item/CS_URS_2022_01/997013217</t>
  </si>
  <si>
    <t>8</t>
  </si>
  <si>
    <t>997013501</t>
  </si>
  <si>
    <t>Odvoz suti a vybouraných hmot na skládku nebo meziskládku se složením, na vzdálenost do 1 km</t>
  </si>
  <si>
    <t>1781626262</t>
  </si>
  <si>
    <t>https://podminky.urs.cz/item/CS_URS_2022_01/997013501</t>
  </si>
  <si>
    <t>9</t>
  </si>
  <si>
    <t>997013509</t>
  </si>
  <si>
    <t>Odvoz suti a vybouraných hmot na skládku nebo meziskládku se složením, na vzdálenost Příplatek k ceně za každý další i započatý 1 km přes 1 km</t>
  </si>
  <si>
    <t>-2093287110</t>
  </si>
  <si>
    <t>https://podminky.urs.cz/item/CS_URS_2022_01/997013509</t>
  </si>
  <si>
    <t>13,881*14 'Přepočtené koeficientem množství</t>
  </si>
  <si>
    <t>10</t>
  </si>
  <si>
    <t>M</t>
  </si>
  <si>
    <t>94620250</t>
  </si>
  <si>
    <t>poplatek za uložení směsného stavebního a demoličního odpadu zatříděného kódem 17 09 04</t>
  </si>
  <si>
    <t>-1516566659</t>
  </si>
  <si>
    <t>PSV</t>
  </si>
  <si>
    <t>Práce a dodávky PSV</t>
  </si>
  <si>
    <t>767</t>
  </si>
  <si>
    <t>Konstrukce zámečnické</t>
  </si>
  <si>
    <t>11</t>
  </si>
  <si>
    <t>766694122</t>
  </si>
  <si>
    <t>Montáž ostatních truhlářských konstrukcí parapetních desek dřevěných nebo plastových šířky přes 300 mm, délky přes 1000 do 1600 mm</t>
  </si>
  <si>
    <t>16</t>
  </si>
  <si>
    <t>1860268483</t>
  </si>
  <si>
    <t>https://podminky.urs.cz/item/CS_URS_2022_01/766694122</t>
  </si>
  <si>
    <t>12</t>
  </si>
  <si>
    <t>766694125</t>
  </si>
  <si>
    <t>Montáž ostatních truhlářských konstrukcí parapetních desek dřevěných nebo plastových šířky přes 300 mm, délky přes 3600 mm</t>
  </si>
  <si>
    <t>-1281305929</t>
  </si>
  <si>
    <t>https://podminky.urs.cz/item/CS_URS_2022_01/766694125</t>
  </si>
  <si>
    <t>13</t>
  </si>
  <si>
    <t>61144406</t>
  </si>
  <si>
    <t>parapet plastový vnitřní komůrkový tl 20mm š do 600mm</t>
  </si>
  <si>
    <t>32</t>
  </si>
  <si>
    <t>-389533730</t>
  </si>
  <si>
    <t>"pozice 1"4,90</t>
  </si>
  <si>
    <t>"pozice 2"5,89</t>
  </si>
  <si>
    <t>"pozice 3"6,03</t>
  </si>
  <si>
    <t>"pozice 4"1,41</t>
  </si>
  <si>
    <t>14</t>
  </si>
  <si>
    <t>767620123</t>
  </si>
  <si>
    <t>Montáž oken zdvojených z hliníkových nebo ocelových profilů na polyuretanovou pěnu otevíravých do celostěnových panelů nebo ocelové konstrukce, plochy přes 1,5 do 2,5 m2</t>
  </si>
  <si>
    <t>1948797136</t>
  </si>
  <si>
    <t>https://podminky.urs.cz/item/CS_URS_2022_01/767620123</t>
  </si>
  <si>
    <t>767620124</t>
  </si>
  <si>
    <t>Montáž oken zdvojených z hliníkových nebo ocelových profilů na polyuretanovou pěnu otevíravých do celostěnových panelů nebo ocelové konstrukce, plochy přes 2,5 m2</t>
  </si>
  <si>
    <t>-1959768574</t>
  </si>
  <si>
    <t>https://podminky.urs.cz/item/CS_URS_2022_01/767620124</t>
  </si>
  <si>
    <t>5534101R</t>
  </si>
  <si>
    <t>okno Al pevné a sklopné trojsklo přes plochu 1m2 v 1,5-2,5m</t>
  </si>
  <si>
    <t>R-položka</t>
  </si>
  <si>
    <t>175231064</t>
  </si>
  <si>
    <t>17</t>
  </si>
  <si>
    <t>767626105</t>
  </si>
  <si>
    <t xml:space="preserve">Montáž oken okapnice </t>
  </si>
  <si>
    <t>-737541765</t>
  </si>
  <si>
    <t>https://podminky.urs.cz/item/CS_URS_2022_01/767626105</t>
  </si>
  <si>
    <t>18</t>
  </si>
  <si>
    <t>1941807R</t>
  </si>
  <si>
    <t>vnější okapnice profil AL š. do 100 mm</t>
  </si>
  <si>
    <t>-371859497</t>
  </si>
  <si>
    <t>19</t>
  </si>
  <si>
    <t>767627101</t>
  </si>
  <si>
    <t>Montáž oken vnějších a vnitřních krycích lišt oboustranně šroubováním</t>
  </si>
  <si>
    <t>-228139951</t>
  </si>
  <si>
    <t>https://podminky.urs.cz/item/CS_URS_2022_01/767627101</t>
  </si>
  <si>
    <t>"pozice 1"(4,90+2*2,26)*2</t>
  </si>
  <si>
    <t>"pozice 2"(5,89+2*2,26)*2</t>
  </si>
  <si>
    <t>"pozice 3"(6,03+2*2,26)*2</t>
  </si>
  <si>
    <t>"pozice 4"(1,41+2*2,26)*2</t>
  </si>
  <si>
    <t>20</t>
  </si>
  <si>
    <t>2831878R</t>
  </si>
  <si>
    <t>krycí lišty vnější a vnitřní</t>
  </si>
  <si>
    <t>-2091942636</t>
  </si>
  <si>
    <t>767627310</t>
  </si>
  <si>
    <t>Montáž oken - připojovací spára mezi ostěním a rámem kompletní - parotěsnou a paropropustnou páskou</t>
  </si>
  <si>
    <t>796613111</t>
  </si>
  <si>
    <t>https://podminky.urs.cz/item/CS_URS_2022_01/767627310</t>
  </si>
  <si>
    <t>"pozice 1"(4,90+2,26)*2</t>
  </si>
  <si>
    <t>"pozice 2"(5,89+2,26)*2</t>
  </si>
  <si>
    <t>"pozice 3"(6,03+2,26)*2</t>
  </si>
  <si>
    <t>"pozice 4"(1,41+2,26)*2</t>
  </si>
  <si>
    <t>22</t>
  </si>
  <si>
    <t>998767104</t>
  </si>
  <si>
    <t>Přesun hmot pro zámečnické konstrukce stanovený z hmotnosti přesunovaného materiálu vodorovná dopravní vzdálenost do 50 m v objektech výšky do 36 m</t>
  </si>
  <si>
    <t>607425309</t>
  </si>
  <si>
    <t>https://podminky.urs.cz/item/CS_URS_2022_01/998767104</t>
  </si>
  <si>
    <t>783</t>
  </si>
  <si>
    <t>Dokončovací práce - nátěry</t>
  </si>
  <si>
    <t>27</t>
  </si>
  <si>
    <t>783213121</t>
  </si>
  <si>
    <t>Preventivní napouštěcí nátěr tesařských prvků proti dřevokazným houbám, hmyzu a plísním zabudovaných do konstrukce dvojnásobný syntetický</t>
  </si>
  <si>
    <t>1886980451</t>
  </si>
  <si>
    <t>https://podminky.urs.cz/item/CS_URS_2022_01/783213121</t>
  </si>
  <si>
    <t>54,54*0,40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</si>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</sst>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29991001" TargetMode="External" /><Relationship Id="rId2" Type="http://schemas.openxmlformats.org/officeDocument/2006/relationships/hyperlink" Target="https://podminky.urs.cz/item/CS_URS_2022_01/941211111" TargetMode="External" /><Relationship Id="rId3" Type="http://schemas.openxmlformats.org/officeDocument/2006/relationships/hyperlink" Target="https://podminky.urs.cz/item/CS_URS_2022_01/941211211" TargetMode="External" /><Relationship Id="rId4" Type="http://schemas.openxmlformats.org/officeDocument/2006/relationships/hyperlink" Target="https://podminky.urs.cz/item/CS_URS_2022_01/941211811" TargetMode="External" /><Relationship Id="rId5" Type="http://schemas.openxmlformats.org/officeDocument/2006/relationships/hyperlink" Target="https://podminky.urs.cz/item/CS_URS_2022_01/949101111" TargetMode="External" /><Relationship Id="rId6" Type="http://schemas.openxmlformats.org/officeDocument/2006/relationships/hyperlink" Target="https://podminky.urs.cz/item/CS_URS_2022_01/764002851" TargetMode="External" /><Relationship Id="rId7" Type="http://schemas.openxmlformats.org/officeDocument/2006/relationships/hyperlink" Target="https://podminky.urs.cz/item/CS_URS_2022_01/766441821" TargetMode="External" /><Relationship Id="rId8" Type="http://schemas.openxmlformats.org/officeDocument/2006/relationships/hyperlink" Target="https://podminky.urs.cz/item/CS_URS_2022_01/766441823" TargetMode="External" /><Relationship Id="rId9" Type="http://schemas.openxmlformats.org/officeDocument/2006/relationships/hyperlink" Target="https://podminky.urs.cz/item/CS_URS_2022_01/968072356" TargetMode="External" /><Relationship Id="rId10" Type="http://schemas.openxmlformats.org/officeDocument/2006/relationships/hyperlink" Target="https://podminky.urs.cz/item/CS_URS_2022_01/968072357" TargetMode="External" /><Relationship Id="rId11" Type="http://schemas.openxmlformats.org/officeDocument/2006/relationships/hyperlink" Target="https://podminky.urs.cz/item/CS_URS_2022_01/997013217" TargetMode="External" /><Relationship Id="rId12" Type="http://schemas.openxmlformats.org/officeDocument/2006/relationships/hyperlink" Target="https://podminky.urs.cz/item/CS_URS_2022_01/997013501" TargetMode="External" /><Relationship Id="rId13" Type="http://schemas.openxmlformats.org/officeDocument/2006/relationships/hyperlink" Target="https://podminky.urs.cz/item/CS_URS_2022_01/997013509" TargetMode="External" /><Relationship Id="rId14" Type="http://schemas.openxmlformats.org/officeDocument/2006/relationships/hyperlink" Target="https://podminky.urs.cz/item/CS_URS_2022_01/766694122" TargetMode="External" /><Relationship Id="rId15" Type="http://schemas.openxmlformats.org/officeDocument/2006/relationships/hyperlink" Target="https://podminky.urs.cz/item/CS_URS_2022_01/766694125" TargetMode="External" /><Relationship Id="rId16" Type="http://schemas.openxmlformats.org/officeDocument/2006/relationships/hyperlink" Target="https://podminky.urs.cz/item/CS_URS_2022_01/767620123" TargetMode="External" /><Relationship Id="rId17" Type="http://schemas.openxmlformats.org/officeDocument/2006/relationships/hyperlink" Target="https://podminky.urs.cz/item/CS_URS_2022_01/767620124" TargetMode="External" /><Relationship Id="rId18" Type="http://schemas.openxmlformats.org/officeDocument/2006/relationships/hyperlink" Target="https://podminky.urs.cz/item/CS_URS_2022_01/767626105" TargetMode="External" /><Relationship Id="rId19" Type="http://schemas.openxmlformats.org/officeDocument/2006/relationships/hyperlink" Target="https://podminky.urs.cz/item/CS_URS_2022_01/767627101" TargetMode="External" /><Relationship Id="rId20" Type="http://schemas.openxmlformats.org/officeDocument/2006/relationships/hyperlink" Target="https://podminky.urs.cz/item/CS_URS_2022_01/767627310" TargetMode="External" /><Relationship Id="rId21" Type="http://schemas.openxmlformats.org/officeDocument/2006/relationships/hyperlink" Target="https://podminky.urs.cz/item/CS_URS_2022_01/998767104" TargetMode="External" /><Relationship Id="rId22" Type="http://schemas.openxmlformats.org/officeDocument/2006/relationships/hyperlink" Target="https://podminky.urs.cz/item/CS_URS_2022_01/783213121" TargetMode="External" /><Relationship Id="rId2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45</v>
      </c>
      <c r="E29" s="47"/>
      <c r="F29" s="32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090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Plavecký areál – výměna oken ve věži tobogánu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p.č. 2463/41, k.ú. Děčín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18. 10. 2022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Statutární město Děčín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Vladimír Vidai</v>
      </c>
      <c r="AN49" s="64"/>
      <c r="AO49" s="64"/>
      <c r="AP49" s="64"/>
      <c r="AQ49" s="40"/>
      <c r="AR49" s="44"/>
      <c r="AS49" s="74" t="s">
        <v>55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37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56</v>
      </c>
      <c r="D52" s="87"/>
      <c r="E52" s="87"/>
      <c r="F52" s="87"/>
      <c r="G52" s="87"/>
      <c r="H52" s="88"/>
      <c r="I52" s="89" t="s">
        <v>57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58</v>
      </c>
      <c r="AH52" s="87"/>
      <c r="AI52" s="87"/>
      <c r="AJ52" s="87"/>
      <c r="AK52" s="87"/>
      <c r="AL52" s="87"/>
      <c r="AM52" s="87"/>
      <c r="AN52" s="89" t="s">
        <v>59</v>
      </c>
      <c r="AO52" s="87"/>
      <c r="AP52" s="87"/>
      <c r="AQ52" s="91" t="s">
        <v>60</v>
      </c>
      <c r="AR52" s="44"/>
      <c r="AS52" s="92" t="s">
        <v>61</v>
      </c>
      <c r="AT52" s="93" t="s">
        <v>62</v>
      </c>
      <c r="AU52" s="93" t="s">
        <v>63</v>
      </c>
      <c r="AV52" s="93" t="s">
        <v>64</v>
      </c>
      <c r="AW52" s="93" t="s">
        <v>65</v>
      </c>
      <c r="AX52" s="93" t="s">
        <v>66</v>
      </c>
      <c r="AY52" s="93" t="s">
        <v>67</v>
      </c>
      <c r="AZ52" s="93" t="s">
        <v>68</v>
      </c>
      <c r="BA52" s="93" t="s">
        <v>69</v>
      </c>
      <c r="BB52" s="93" t="s">
        <v>70</v>
      </c>
      <c r="BC52" s="93" t="s">
        <v>71</v>
      </c>
      <c r="BD52" s="94" t="s">
        <v>72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74</v>
      </c>
      <c r="BT54" s="109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0" s="7" customFormat="1" ht="24.75" customHeight="1">
      <c r="A55" s="110" t="s">
        <v>78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'090 - Plavecký areál – vý...'!J28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79</v>
      </c>
      <c r="AR55" s="117"/>
      <c r="AS55" s="118">
        <v>0</v>
      </c>
      <c r="AT55" s="119">
        <f>ROUND(SUM(AV55:AW55),2)</f>
        <v>0</v>
      </c>
      <c r="AU55" s="120">
        <f>'090 - Plavecký areál – vý...'!P80</f>
        <v>0</v>
      </c>
      <c r="AV55" s="119">
        <f>'090 - Plavecký areál – vý...'!J31</f>
        <v>0</v>
      </c>
      <c r="AW55" s="119">
        <f>'090 - Plavecký areál – vý...'!J32</f>
        <v>0</v>
      </c>
      <c r="AX55" s="119">
        <f>'090 - Plavecký areál – vý...'!J33</f>
        <v>0</v>
      </c>
      <c r="AY55" s="119">
        <f>'090 - Plavecký areál – vý...'!J34</f>
        <v>0</v>
      </c>
      <c r="AZ55" s="119">
        <f>'090 - Plavecký areál – vý...'!F31</f>
        <v>0</v>
      </c>
      <c r="BA55" s="119">
        <f>'090 - Plavecký areál – vý...'!F32</f>
        <v>0</v>
      </c>
      <c r="BB55" s="119">
        <f>'090 - Plavecký areál – vý...'!F33</f>
        <v>0</v>
      </c>
      <c r="BC55" s="119">
        <f>'090 - Plavecký areál – vý...'!F34</f>
        <v>0</v>
      </c>
      <c r="BD55" s="121">
        <f>'090 - Plavecký areál – vý...'!F35</f>
        <v>0</v>
      </c>
      <c r="BE55" s="7"/>
      <c r="BT55" s="122" t="s">
        <v>80</v>
      </c>
      <c r="BU55" s="122" t="s">
        <v>81</v>
      </c>
      <c r="BV55" s="122" t="s">
        <v>76</v>
      </c>
      <c r="BW55" s="122" t="s">
        <v>5</v>
      </c>
      <c r="BX55" s="122" t="s">
        <v>77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90 - Plavecký areál – vý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82</v>
      </c>
    </row>
    <row r="4" spans="2:46" s="1" customFormat="1" ht="24.95" customHeight="1">
      <c r="B4" s="20"/>
      <c r="D4" s="125" t="s">
        <v>83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18. 10. 2022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27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">
        <v>28</v>
      </c>
      <c r="F13" s="38"/>
      <c r="G13" s="38"/>
      <c r="H13" s="38"/>
      <c r="I13" s="127" t="s">
        <v>29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30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29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32</v>
      </c>
      <c r="E18" s="38"/>
      <c r="F18" s="38"/>
      <c r="G18" s="38"/>
      <c r="H18" s="38"/>
      <c r="I18" s="127" t="s">
        <v>26</v>
      </c>
      <c r="J18" s="130" t="s">
        <v>33</v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">
        <v>34</v>
      </c>
      <c r="F19" s="38"/>
      <c r="G19" s="38"/>
      <c r="H19" s="38"/>
      <c r="I19" s="127" t="s">
        <v>29</v>
      </c>
      <c r="J19" s="130" t="s">
        <v>35</v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37</v>
      </c>
      <c r="E21" s="38"/>
      <c r="F21" s="38"/>
      <c r="G21" s="38"/>
      <c r="H21" s="38"/>
      <c r="I21" s="127" t="s">
        <v>26</v>
      </c>
      <c r="J21" s="130" t="str">
        <f>IF('Rekapitulace stavby'!AN19="","",'Rekapitulace stavby'!AN19)</f>
        <v/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tr">
        <f>IF('Rekapitulace stavby'!E20="","",'Rekapitulace stavby'!E20)</f>
        <v xml:space="preserve"> </v>
      </c>
      <c r="F22" s="38"/>
      <c r="G22" s="38"/>
      <c r="H22" s="38"/>
      <c r="I22" s="127" t="s">
        <v>29</v>
      </c>
      <c r="J22" s="130" t="str">
        <f>IF('Rekapitulace stavby'!AN20="","",'Rekapitulace stavby'!AN20)</f>
        <v/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39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32"/>
      <c r="B25" s="133"/>
      <c r="C25" s="132"/>
      <c r="D25" s="132"/>
      <c r="E25" s="134" t="s">
        <v>40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41</v>
      </c>
      <c r="E28" s="38"/>
      <c r="F28" s="38"/>
      <c r="G28" s="38"/>
      <c r="H28" s="38"/>
      <c r="I28" s="38"/>
      <c r="J28" s="138">
        <f>ROUND(J80,2)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43</v>
      </c>
      <c r="G30" s="38"/>
      <c r="H30" s="38"/>
      <c r="I30" s="139" t="s">
        <v>42</v>
      </c>
      <c r="J30" s="139" t="s">
        <v>44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45</v>
      </c>
      <c r="E31" s="127" t="s">
        <v>46</v>
      </c>
      <c r="F31" s="141">
        <f>ROUND((SUM(BE80:BE190)),2)</f>
        <v>0</v>
      </c>
      <c r="G31" s="38"/>
      <c r="H31" s="38"/>
      <c r="I31" s="142">
        <v>0.21</v>
      </c>
      <c r="J31" s="141">
        <f>ROUND(((SUM(BE80:BE190))*I31),2)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47</v>
      </c>
      <c r="F32" s="141">
        <f>ROUND((SUM(BF80:BF190)),2)</f>
        <v>0</v>
      </c>
      <c r="G32" s="38"/>
      <c r="H32" s="38"/>
      <c r="I32" s="142">
        <v>0.15</v>
      </c>
      <c r="J32" s="141">
        <f>ROUND(((SUM(BF80:BF190))*I32),2)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48</v>
      </c>
      <c r="F33" s="141">
        <f>ROUND((SUM(BG80:BG190)),2)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49</v>
      </c>
      <c r="F34" s="141">
        <f>ROUND((SUM(BH80:BH190)),2)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50</v>
      </c>
      <c r="F35" s="141">
        <f>ROUND((SUM(BI80:BI190)),2)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51</v>
      </c>
      <c r="E37" s="145"/>
      <c r="F37" s="145"/>
      <c r="G37" s="146" t="s">
        <v>52</v>
      </c>
      <c r="H37" s="147" t="s">
        <v>53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84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Plavecký areál – výměna oken ve věži tobogánu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>p.č. 2463/41, k.ú. Děčín</v>
      </c>
      <c r="G48" s="40"/>
      <c r="H48" s="40"/>
      <c r="I48" s="32" t="s">
        <v>23</v>
      </c>
      <c r="J48" s="72" t="str">
        <f>IF(J10="","",J10)</f>
        <v>18. 10. 2022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25</v>
      </c>
      <c r="D50" s="40"/>
      <c r="E50" s="40"/>
      <c r="F50" s="27" t="str">
        <f>E13</f>
        <v>Statutární město Děčín</v>
      </c>
      <c r="G50" s="40"/>
      <c r="H50" s="40"/>
      <c r="I50" s="32" t="s">
        <v>32</v>
      </c>
      <c r="J50" s="36" t="str">
        <f>E19</f>
        <v>Vladimír Vidai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30</v>
      </c>
      <c r="D51" s="40"/>
      <c r="E51" s="40"/>
      <c r="F51" s="27" t="str">
        <f>IF(E16="","",E16)</f>
        <v>Vyplň údaj</v>
      </c>
      <c r="G51" s="40"/>
      <c r="H51" s="40"/>
      <c r="I51" s="32" t="s">
        <v>37</v>
      </c>
      <c r="J51" s="36" t="str">
        <f>E22</f>
        <v xml:space="preserve"> 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85</v>
      </c>
      <c r="D53" s="155"/>
      <c r="E53" s="155"/>
      <c r="F53" s="155"/>
      <c r="G53" s="155"/>
      <c r="H53" s="155"/>
      <c r="I53" s="155"/>
      <c r="J53" s="156" t="s">
        <v>86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73</v>
      </c>
      <c r="D55" s="40"/>
      <c r="E55" s="40"/>
      <c r="F55" s="40"/>
      <c r="G55" s="40"/>
      <c r="H55" s="40"/>
      <c r="I55" s="40"/>
      <c r="J55" s="102">
        <f>J80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87</v>
      </c>
    </row>
    <row r="56" spans="1:31" s="9" customFormat="1" ht="24.95" customHeight="1">
      <c r="A56" s="9"/>
      <c r="B56" s="158"/>
      <c r="C56" s="159"/>
      <c r="D56" s="160" t="s">
        <v>88</v>
      </c>
      <c r="E56" s="161"/>
      <c r="F56" s="161"/>
      <c r="G56" s="161"/>
      <c r="H56" s="161"/>
      <c r="I56" s="161"/>
      <c r="J56" s="162">
        <f>J81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89</v>
      </c>
      <c r="E57" s="167"/>
      <c r="F57" s="167"/>
      <c r="G57" s="167"/>
      <c r="H57" s="167"/>
      <c r="I57" s="167"/>
      <c r="J57" s="168">
        <f>J82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4"/>
      <c r="C58" s="165"/>
      <c r="D58" s="166" t="s">
        <v>90</v>
      </c>
      <c r="E58" s="167"/>
      <c r="F58" s="167"/>
      <c r="G58" s="167"/>
      <c r="H58" s="167"/>
      <c r="I58" s="167"/>
      <c r="J58" s="168">
        <f>J100</f>
        <v>0</v>
      </c>
      <c r="K58" s="165"/>
      <c r="L58" s="16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4"/>
      <c r="C59" s="165"/>
      <c r="D59" s="166" t="s">
        <v>91</v>
      </c>
      <c r="E59" s="167"/>
      <c r="F59" s="167"/>
      <c r="G59" s="167"/>
      <c r="H59" s="167"/>
      <c r="I59" s="167"/>
      <c r="J59" s="168">
        <f>J126</f>
        <v>0</v>
      </c>
      <c r="K59" s="165"/>
      <c r="L59" s="16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9" customFormat="1" ht="24.95" customHeight="1">
      <c r="A60" s="9"/>
      <c r="B60" s="158"/>
      <c r="C60" s="159"/>
      <c r="D60" s="160" t="s">
        <v>92</v>
      </c>
      <c r="E60" s="161"/>
      <c r="F60" s="161"/>
      <c r="G60" s="161"/>
      <c r="H60" s="161"/>
      <c r="I60" s="161"/>
      <c r="J60" s="162">
        <f>J135</f>
        <v>0</v>
      </c>
      <c r="K60" s="159"/>
      <c r="L60" s="16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4"/>
      <c r="C61" s="165"/>
      <c r="D61" s="166" t="s">
        <v>93</v>
      </c>
      <c r="E61" s="167"/>
      <c r="F61" s="167"/>
      <c r="G61" s="167"/>
      <c r="H61" s="167"/>
      <c r="I61" s="167"/>
      <c r="J61" s="168">
        <f>J136</f>
        <v>0</v>
      </c>
      <c r="K61" s="165"/>
      <c r="L61" s="16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4"/>
      <c r="C62" s="165"/>
      <c r="D62" s="166" t="s">
        <v>94</v>
      </c>
      <c r="E62" s="167"/>
      <c r="F62" s="167"/>
      <c r="G62" s="167"/>
      <c r="H62" s="167"/>
      <c r="I62" s="167"/>
      <c r="J62" s="168">
        <f>J187</f>
        <v>0</v>
      </c>
      <c r="K62" s="165"/>
      <c r="L62" s="16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2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2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95</v>
      </c>
      <c r="D69" s="40"/>
      <c r="E69" s="40"/>
      <c r="F69" s="40"/>
      <c r="G69" s="40"/>
      <c r="H69" s="40"/>
      <c r="I69" s="40"/>
      <c r="J69" s="40"/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69" t="str">
        <f>E7</f>
        <v>Plavecký areál – výměna oken ve věži tobogánu</v>
      </c>
      <c r="F72" s="40"/>
      <c r="G72" s="40"/>
      <c r="H72" s="40"/>
      <c r="I72" s="40"/>
      <c r="J72" s="40"/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21</v>
      </c>
      <c r="D74" s="40"/>
      <c r="E74" s="40"/>
      <c r="F74" s="27" t="str">
        <f>F10</f>
        <v>p.č. 2463/41, k.ú. Děčín</v>
      </c>
      <c r="G74" s="40"/>
      <c r="H74" s="40"/>
      <c r="I74" s="32" t="s">
        <v>23</v>
      </c>
      <c r="J74" s="72" t="str">
        <f>IF(J10="","",J10)</f>
        <v>18. 10. 2022</v>
      </c>
      <c r="K74" s="40"/>
      <c r="L74" s="12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2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5.15" customHeight="1">
      <c r="A76" s="38"/>
      <c r="B76" s="39"/>
      <c r="C76" s="32" t="s">
        <v>25</v>
      </c>
      <c r="D76" s="40"/>
      <c r="E76" s="40"/>
      <c r="F76" s="27" t="str">
        <f>E13</f>
        <v>Statutární město Děčín</v>
      </c>
      <c r="G76" s="40"/>
      <c r="H76" s="40"/>
      <c r="I76" s="32" t="s">
        <v>32</v>
      </c>
      <c r="J76" s="36" t="str">
        <f>E19</f>
        <v>Vladimír Vidai</v>
      </c>
      <c r="K76" s="40"/>
      <c r="L76" s="12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30</v>
      </c>
      <c r="D77" s="40"/>
      <c r="E77" s="40"/>
      <c r="F77" s="27" t="str">
        <f>IF(E16="","",E16)</f>
        <v>Vyplň údaj</v>
      </c>
      <c r="G77" s="40"/>
      <c r="H77" s="40"/>
      <c r="I77" s="32" t="s">
        <v>37</v>
      </c>
      <c r="J77" s="36" t="str">
        <f>E22</f>
        <v xml:space="preserve"> </v>
      </c>
      <c r="K77" s="40"/>
      <c r="L77" s="12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0.3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2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11" customFormat="1" ht="29.25" customHeight="1">
      <c r="A79" s="170"/>
      <c r="B79" s="171"/>
      <c r="C79" s="172" t="s">
        <v>96</v>
      </c>
      <c r="D79" s="173" t="s">
        <v>60</v>
      </c>
      <c r="E79" s="173" t="s">
        <v>56</v>
      </c>
      <c r="F79" s="173" t="s">
        <v>57</v>
      </c>
      <c r="G79" s="173" t="s">
        <v>97</v>
      </c>
      <c r="H79" s="173" t="s">
        <v>98</v>
      </c>
      <c r="I79" s="173" t="s">
        <v>99</v>
      </c>
      <c r="J79" s="173" t="s">
        <v>86</v>
      </c>
      <c r="K79" s="174" t="s">
        <v>100</v>
      </c>
      <c r="L79" s="175"/>
      <c r="M79" s="92" t="s">
        <v>19</v>
      </c>
      <c r="N79" s="93" t="s">
        <v>45</v>
      </c>
      <c r="O79" s="93" t="s">
        <v>101</v>
      </c>
      <c r="P79" s="93" t="s">
        <v>102</v>
      </c>
      <c r="Q79" s="93" t="s">
        <v>103</v>
      </c>
      <c r="R79" s="93" t="s">
        <v>104</v>
      </c>
      <c r="S79" s="93" t="s">
        <v>105</v>
      </c>
      <c r="T79" s="94" t="s">
        <v>106</v>
      </c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</row>
    <row r="80" spans="1:63" s="2" customFormat="1" ht="22.8" customHeight="1">
      <c r="A80" s="38"/>
      <c r="B80" s="39"/>
      <c r="C80" s="99" t="s">
        <v>107</v>
      </c>
      <c r="D80" s="40"/>
      <c r="E80" s="40"/>
      <c r="F80" s="40"/>
      <c r="G80" s="40"/>
      <c r="H80" s="40"/>
      <c r="I80" s="40"/>
      <c r="J80" s="176">
        <f>BK80</f>
        <v>0</v>
      </c>
      <c r="K80" s="40"/>
      <c r="L80" s="44"/>
      <c r="M80" s="95"/>
      <c r="N80" s="177"/>
      <c r="O80" s="96"/>
      <c r="P80" s="178">
        <f>P81+P135</f>
        <v>0</v>
      </c>
      <c r="Q80" s="96"/>
      <c r="R80" s="178">
        <f>R81+R135</f>
        <v>1.2860713400000001</v>
      </c>
      <c r="S80" s="96"/>
      <c r="T80" s="179">
        <f>T81+T135</f>
        <v>13.8810551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74</v>
      </c>
      <c r="AU80" s="17" t="s">
        <v>87</v>
      </c>
      <c r="BK80" s="180">
        <f>BK81+BK135</f>
        <v>0</v>
      </c>
    </row>
    <row r="81" spans="1:63" s="12" customFormat="1" ht="25.9" customHeight="1">
      <c r="A81" s="12"/>
      <c r="B81" s="181"/>
      <c r="C81" s="182"/>
      <c r="D81" s="183" t="s">
        <v>74</v>
      </c>
      <c r="E81" s="184" t="s">
        <v>108</v>
      </c>
      <c r="F81" s="184" t="s">
        <v>109</v>
      </c>
      <c r="G81" s="182"/>
      <c r="H81" s="182"/>
      <c r="I81" s="185"/>
      <c r="J81" s="186">
        <f>BK81</f>
        <v>0</v>
      </c>
      <c r="K81" s="182"/>
      <c r="L81" s="187"/>
      <c r="M81" s="188"/>
      <c r="N81" s="189"/>
      <c r="O81" s="189"/>
      <c r="P81" s="190">
        <f>P82+P100+P126</f>
        <v>0</v>
      </c>
      <c r="Q81" s="189"/>
      <c r="R81" s="190">
        <f>R82+R100+R126</f>
        <v>0.004679999999999999</v>
      </c>
      <c r="S81" s="189"/>
      <c r="T81" s="191">
        <f>T82+T100+T126</f>
        <v>13.8810551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192" t="s">
        <v>80</v>
      </c>
      <c r="AT81" s="193" t="s">
        <v>74</v>
      </c>
      <c r="AU81" s="193" t="s">
        <v>75</v>
      </c>
      <c r="AY81" s="192" t="s">
        <v>110</v>
      </c>
      <c r="BK81" s="194">
        <f>BK82+BK100+BK126</f>
        <v>0</v>
      </c>
    </row>
    <row r="82" spans="1:63" s="12" customFormat="1" ht="22.8" customHeight="1">
      <c r="A82" s="12"/>
      <c r="B82" s="181"/>
      <c r="C82" s="182"/>
      <c r="D82" s="183" t="s">
        <v>74</v>
      </c>
      <c r="E82" s="195" t="s">
        <v>111</v>
      </c>
      <c r="F82" s="195" t="s">
        <v>112</v>
      </c>
      <c r="G82" s="182"/>
      <c r="H82" s="182"/>
      <c r="I82" s="185"/>
      <c r="J82" s="196">
        <f>BK82</f>
        <v>0</v>
      </c>
      <c r="K82" s="182"/>
      <c r="L82" s="187"/>
      <c r="M82" s="188"/>
      <c r="N82" s="189"/>
      <c r="O82" s="189"/>
      <c r="P82" s="190">
        <f>SUM(P83:P99)</f>
        <v>0</v>
      </c>
      <c r="Q82" s="189"/>
      <c r="R82" s="190">
        <f>SUM(R83:R99)</f>
        <v>0.004679999999999999</v>
      </c>
      <c r="S82" s="189"/>
      <c r="T82" s="191">
        <f>SUM(T83:T99)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2" t="s">
        <v>80</v>
      </c>
      <c r="AT82" s="193" t="s">
        <v>74</v>
      </c>
      <c r="AU82" s="193" t="s">
        <v>80</v>
      </c>
      <c r="AY82" s="192" t="s">
        <v>110</v>
      </c>
      <c r="BK82" s="194">
        <f>SUM(BK83:BK99)</f>
        <v>0</v>
      </c>
    </row>
    <row r="83" spans="1:65" s="2" customFormat="1" ht="16.5" customHeight="1">
      <c r="A83" s="38"/>
      <c r="B83" s="39"/>
      <c r="C83" s="197" t="s">
        <v>113</v>
      </c>
      <c r="D83" s="197" t="s">
        <v>114</v>
      </c>
      <c r="E83" s="198" t="s">
        <v>115</v>
      </c>
      <c r="F83" s="199" t="s">
        <v>116</v>
      </c>
      <c r="G83" s="200" t="s">
        <v>117</v>
      </c>
      <c r="H83" s="201">
        <v>50</v>
      </c>
      <c r="I83" s="202"/>
      <c r="J83" s="203">
        <f>ROUND(I83*H83,2)</f>
        <v>0</v>
      </c>
      <c r="K83" s="199" t="s">
        <v>118</v>
      </c>
      <c r="L83" s="44"/>
      <c r="M83" s="204" t="s">
        <v>19</v>
      </c>
      <c r="N83" s="205" t="s">
        <v>46</v>
      </c>
      <c r="O83" s="84"/>
      <c r="P83" s="206">
        <f>O83*H83</f>
        <v>0</v>
      </c>
      <c r="Q83" s="206">
        <v>0</v>
      </c>
      <c r="R83" s="206">
        <f>Q83*H83</f>
        <v>0</v>
      </c>
      <c r="S83" s="206">
        <v>0</v>
      </c>
      <c r="T83" s="207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08" t="s">
        <v>119</v>
      </c>
      <c r="AT83" s="208" t="s">
        <v>114</v>
      </c>
      <c r="AU83" s="208" t="s">
        <v>82</v>
      </c>
      <c r="AY83" s="17" t="s">
        <v>110</v>
      </c>
      <c r="BE83" s="209">
        <f>IF(N83="základní",J83,0)</f>
        <v>0</v>
      </c>
      <c r="BF83" s="209">
        <f>IF(N83="snížená",J83,0)</f>
        <v>0</v>
      </c>
      <c r="BG83" s="209">
        <f>IF(N83="zákl. přenesená",J83,0)</f>
        <v>0</v>
      </c>
      <c r="BH83" s="209">
        <f>IF(N83="sníž. přenesená",J83,0)</f>
        <v>0</v>
      </c>
      <c r="BI83" s="209">
        <f>IF(N83="nulová",J83,0)</f>
        <v>0</v>
      </c>
      <c r="BJ83" s="17" t="s">
        <v>80</v>
      </c>
      <c r="BK83" s="209">
        <f>ROUND(I83*H83,2)</f>
        <v>0</v>
      </c>
      <c r="BL83" s="17" t="s">
        <v>119</v>
      </c>
      <c r="BM83" s="208" t="s">
        <v>120</v>
      </c>
    </row>
    <row r="84" spans="1:47" s="2" customFormat="1" ht="12">
      <c r="A84" s="38"/>
      <c r="B84" s="39"/>
      <c r="C84" s="40"/>
      <c r="D84" s="210" t="s">
        <v>121</v>
      </c>
      <c r="E84" s="40"/>
      <c r="F84" s="211" t="s">
        <v>122</v>
      </c>
      <c r="G84" s="40"/>
      <c r="H84" s="40"/>
      <c r="I84" s="212"/>
      <c r="J84" s="40"/>
      <c r="K84" s="40"/>
      <c r="L84" s="44"/>
      <c r="M84" s="213"/>
      <c r="N84" s="214"/>
      <c r="O84" s="84"/>
      <c r="P84" s="84"/>
      <c r="Q84" s="84"/>
      <c r="R84" s="84"/>
      <c r="S84" s="84"/>
      <c r="T84" s="85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121</v>
      </c>
      <c r="AU84" s="17" t="s">
        <v>82</v>
      </c>
    </row>
    <row r="85" spans="1:65" s="2" customFormat="1" ht="24.15" customHeight="1">
      <c r="A85" s="38"/>
      <c r="B85" s="39"/>
      <c r="C85" s="197" t="s">
        <v>123</v>
      </c>
      <c r="D85" s="197" t="s">
        <v>114</v>
      </c>
      <c r="E85" s="198" t="s">
        <v>124</v>
      </c>
      <c r="F85" s="199" t="s">
        <v>125</v>
      </c>
      <c r="G85" s="200" t="s">
        <v>117</v>
      </c>
      <c r="H85" s="201">
        <v>122.168</v>
      </c>
      <c r="I85" s="202"/>
      <c r="J85" s="203">
        <f>ROUND(I85*H85,2)</f>
        <v>0</v>
      </c>
      <c r="K85" s="199" t="s">
        <v>118</v>
      </c>
      <c r="L85" s="44"/>
      <c r="M85" s="204" t="s">
        <v>19</v>
      </c>
      <c r="N85" s="205" t="s">
        <v>46</v>
      </c>
      <c r="O85" s="84"/>
      <c r="P85" s="206">
        <f>O85*H85</f>
        <v>0</v>
      </c>
      <c r="Q85" s="206">
        <v>0</v>
      </c>
      <c r="R85" s="206">
        <f>Q85*H85</f>
        <v>0</v>
      </c>
      <c r="S85" s="206">
        <v>0</v>
      </c>
      <c r="T85" s="207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08" t="s">
        <v>119</v>
      </c>
      <c r="AT85" s="208" t="s">
        <v>114</v>
      </c>
      <c r="AU85" s="208" t="s">
        <v>82</v>
      </c>
      <c r="AY85" s="17" t="s">
        <v>110</v>
      </c>
      <c r="BE85" s="209">
        <f>IF(N85="základní",J85,0)</f>
        <v>0</v>
      </c>
      <c r="BF85" s="209">
        <f>IF(N85="snížená",J85,0)</f>
        <v>0</v>
      </c>
      <c r="BG85" s="209">
        <f>IF(N85="zákl. přenesená",J85,0)</f>
        <v>0</v>
      </c>
      <c r="BH85" s="209">
        <f>IF(N85="sníž. přenesená",J85,0)</f>
        <v>0</v>
      </c>
      <c r="BI85" s="209">
        <f>IF(N85="nulová",J85,0)</f>
        <v>0</v>
      </c>
      <c r="BJ85" s="17" t="s">
        <v>80</v>
      </c>
      <c r="BK85" s="209">
        <f>ROUND(I85*H85,2)</f>
        <v>0</v>
      </c>
      <c r="BL85" s="17" t="s">
        <v>119</v>
      </c>
      <c r="BM85" s="208" t="s">
        <v>126</v>
      </c>
    </row>
    <row r="86" spans="1:47" s="2" customFormat="1" ht="12">
      <c r="A86" s="38"/>
      <c r="B86" s="39"/>
      <c r="C86" s="40"/>
      <c r="D86" s="210" t="s">
        <v>121</v>
      </c>
      <c r="E86" s="40"/>
      <c r="F86" s="211" t="s">
        <v>127</v>
      </c>
      <c r="G86" s="40"/>
      <c r="H86" s="40"/>
      <c r="I86" s="212"/>
      <c r="J86" s="40"/>
      <c r="K86" s="40"/>
      <c r="L86" s="44"/>
      <c r="M86" s="213"/>
      <c r="N86" s="214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121</v>
      </c>
      <c r="AU86" s="17" t="s">
        <v>82</v>
      </c>
    </row>
    <row r="87" spans="1:51" s="13" customFormat="1" ht="12">
      <c r="A87" s="13"/>
      <c r="B87" s="215"/>
      <c r="C87" s="216"/>
      <c r="D87" s="217" t="s">
        <v>128</v>
      </c>
      <c r="E87" s="218" t="s">
        <v>19</v>
      </c>
      <c r="F87" s="219" t="s">
        <v>129</v>
      </c>
      <c r="G87" s="216"/>
      <c r="H87" s="220">
        <v>38.35</v>
      </c>
      <c r="I87" s="221"/>
      <c r="J87" s="216"/>
      <c r="K87" s="216"/>
      <c r="L87" s="222"/>
      <c r="M87" s="223"/>
      <c r="N87" s="224"/>
      <c r="O87" s="224"/>
      <c r="P87" s="224"/>
      <c r="Q87" s="224"/>
      <c r="R87" s="224"/>
      <c r="S87" s="224"/>
      <c r="T87" s="22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6" t="s">
        <v>128</v>
      </c>
      <c r="AU87" s="226" t="s">
        <v>82</v>
      </c>
      <c r="AV87" s="13" t="s">
        <v>82</v>
      </c>
      <c r="AW87" s="13" t="s">
        <v>36</v>
      </c>
      <c r="AX87" s="13" t="s">
        <v>75</v>
      </c>
      <c r="AY87" s="226" t="s">
        <v>110</v>
      </c>
    </row>
    <row r="88" spans="1:51" s="13" customFormat="1" ht="12">
      <c r="A88" s="13"/>
      <c r="B88" s="215"/>
      <c r="C88" s="216"/>
      <c r="D88" s="217" t="s">
        <v>128</v>
      </c>
      <c r="E88" s="218" t="s">
        <v>19</v>
      </c>
      <c r="F88" s="219" t="s">
        <v>130</v>
      </c>
      <c r="G88" s="216"/>
      <c r="H88" s="220">
        <v>32.728</v>
      </c>
      <c r="I88" s="221"/>
      <c r="J88" s="216"/>
      <c r="K88" s="216"/>
      <c r="L88" s="222"/>
      <c r="M88" s="223"/>
      <c r="N88" s="224"/>
      <c r="O88" s="224"/>
      <c r="P88" s="224"/>
      <c r="Q88" s="224"/>
      <c r="R88" s="224"/>
      <c r="S88" s="224"/>
      <c r="T88" s="22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26" t="s">
        <v>128</v>
      </c>
      <c r="AU88" s="226" t="s">
        <v>82</v>
      </c>
      <c r="AV88" s="13" t="s">
        <v>82</v>
      </c>
      <c r="AW88" s="13" t="s">
        <v>36</v>
      </c>
      <c r="AX88" s="13" t="s">
        <v>75</v>
      </c>
      <c r="AY88" s="226" t="s">
        <v>110</v>
      </c>
    </row>
    <row r="89" spans="1:51" s="13" customFormat="1" ht="12">
      <c r="A89" s="13"/>
      <c r="B89" s="215"/>
      <c r="C89" s="216"/>
      <c r="D89" s="217" t="s">
        <v>128</v>
      </c>
      <c r="E89" s="218" t="s">
        <v>19</v>
      </c>
      <c r="F89" s="219" t="s">
        <v>131</v>
      </c>
      <c r="G89" s="216"/>
      <c r="H89" s="220">
        <v>21.09</v>
      </c>
      <c r="I89" s="221"/>
      <c r="J89" s="216"/>
      <c r="K89" s="216"/>
      <c r="L89" s="222"/>
      <c r="M89" s="223"/>
      <c r="N89" s="224"/>
      <c r="O89" s="224"/>
      <c r="P89" s="224"/>
      <c r="Q89" s="224"/>
      <c r="R89" s="224"/>
      <c r="S89" s="224"/>
      <c r="T89" s="22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6" t="s">
        <v>128</v>
      </c>
      <c r="AU89" s="226" t="s">
        <v>82</v>
      </c>
      <c r="AV89" s="13" t="s">
        <v>82</v>
      </c>
      <c r="AW89" s="13" t="s">
        <v>36</v>
      </c>
      <c r="AX89" s="13" t="s">
        <v>75</v>
      </c>
      <c r="AY89" s="226" t="s">
        <v>110</v>
      </c>
    </row>
    <row r="90" spans="1:51" s="13" customFormat="1" ht="12">
      <c r="A90" s="13"/>
      <c r="B90" s="215"/>
      <c r="C90" s="216"/>
      <c r="D90" s="217" t="s">
        <v>128</v>
      </c>
      <c r="E90" s="218" t="s">
        <v>19</v>
      </c>
      <c r="F90" s="219" t="s">
        <v>132</v>
      </c>
      <c r="G90" s="216"/>
      <c r="H90" s="220">
        <v>30</v>
      </c>
      <c r="I90" s="221"/>
      <c r="J90" s="216"/>
      <c r="K90" s="216"/>
      <c r="L90" s="222"/>
      <c r="M90" s="223"/>
      <c r="N90" s="224"/>
      <c r="O90" s="224"/>
      <c r="P90" s="224"/>
      <c r="Q90" s="224"/>
      <c r="R90" s="224"/>
      <c r="S90" s="224"/>
      <c r="T90" s="22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6" t="s">
        <v>128</v>
      </c>
      <c r="AU90" s="226" t="s">
        <v>82</v>
      </c>
      <c r="AV90" s="13" t="s">
        <v>82</v>
      </c>
      <c r="AW90" s="13" t="s">
        <v>36</v>
      </c>
      <c r="AX90" s="13" t="s">
        <v>75</v>
      </c>
      <c r="AY90" s="226" t="s">
        <v>110</v>
      </c>
    </row>
    <row r="91" spans="1:51" s="14" customFormat="1" ht="12">
      <c r="A91" s="14"/>
      <c r="B91" s="227"/>
      <c r="C91" s="228"/>
      <c r="D91" s="217" t="s">
        <v>128</v>
      </c>
      <c r="E91" s="229" t="s">
        <v>19</v>
      </c>
      <c r="F91" s="230" t="s">
        <v>133</v>
      </c>
      <c r="G91" s="228"/>
      <c r="H91" s="231">
        <v>122.168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37" t="s">
        <v>128</v>
      </c>
      <c r="AU91" s="237" t="s">
        <v>82</v>
      </c>
      <c r="AV91" s="14" t="s">
        <v>119</v>
      </c>
      <c r="AW91" s="14" t="s">
        <v>36</v>
      </c>
      <c r="AX91" s="14" t="s">
        <v>80</v>
      </c>
      <c r="AY91" s="237" t="s">
        <v>110</v>
      </c>
    </row>
    <row r="92" spans="1:65" s="2" customFormat="1" ht="24.15" customHeight="1">
      <c r="A92" s="38"/>
      <c r="B92" s="39"/>
      <c r="C92" s="197" t="s">
        <v>134</v>
      </c>
      <c r="D92" s="197" t="s">
        <v>114</v>
      </c>
      <c r="E92" s="198" t="s">
        <v>135</v>
      </c>
      <c r="F92" s="199" t="s">
        <v>136</v>
      </c>
      <c r="G92" s="200" t="s">
        <v>117</v>
      </c>
      <c r="H92" s="201">
        <v>858.76</v>
      </c>
      <c r="I92" s="202"/>
      <c r="J92" s="203">
        <f>ROUND(I92*H92,2)</f>
        <v>0</v>
      </c>
      <c r="K92" s="199" t="s">
        <v>118</v>
      </c>
      <c r="L92" s="44"/>
      <c r="M92" s="204" t="s">
        <v>19</v>
      </c>
      <c r="N92" s="205" t="s">
        <v>46</v>
      </c>
      <c r="O92" s="84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8" t="s">
        <v>119</v>
      </c>
      <c r="AT92" s="208" t="s">
        <v>114</v>
      </c>
      <c r="AU92" s="208" t="s">
        <v>82</v>
      </c>
      <c r="AY92" s="17" t="s">
        <v>110</v>
      </c>
      <c r="BE92" s="209">
        <f>IF(N92="základní",J92,0)</f>
        <v>0</v>
      </c>
      <c r="BF92" s="209">
        <f>IF(N92="snížená",J92,0)</f>
        <v>0</v>
      </c>
      <c r="BG92" s="209">
        <f>IF(N92="zákl. přenesená",J92,0)</f>
        <v>0</v>
      </c>
      <c r="BH92" s="209">
        <f>IF(N92="sníž. přenesená",J92,0)</f>
        <v>0</v>
      </c>
      <c r="BI92" s="209">
        <f>IF(N92="nulová",J92,0)</f>
        <v>0</v>
      </c>
      <c r="BJ92" s="17" t="s">
        <v>80</v>
      </c>
      <c r="BK92" s="209">
        <f>ROUND(I92*H92,2)</f>
        <v>0</v>
      </c>
      <c r="BL92" s="17" t="s">
        <v>119</v>
      </c>
      <c r="BM92" s="208" t="s">
        <v>137</v>
      </c>
    </row>
    <row r="93" spans="1:47" s="2" customFormat="1" ht="12">
      <c r="A93" s="38"/>
      <c r="B93" s="39"/>
      <c r="C93" s="40"/>
      <c r="D93" s="210" t="s">
        <v>121</v>
      </c>
      <c r="E93" s="40"/>
      <c r="F93" s="211" t="s">
        <v>138</v>
      </c>
      <c r="G93" s="40"/>
      <c r="H93" s="40"/>
      <c r="I93" s="212"/>
      <c r="J93" s="40"/>
      <c r="K93" s="40"/>
      <c r="L93" s="44"/>
      <c r="M93" s="213"/>
      <c r="N93" s="214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121</v>
      </c>
      <c r="AU93" s="17" t="s">
        <v>82</v>
      </c>
    </row>
    <row r="94" spans="1:51" s="13" customFormat="1" ht="12">
      <c r="A94" s="13"/>
      <c r="B94" s="215"/>
      <c r="C94" s="216"/>
      <c r="D94" s="217" t="s">
        <v>128</v>
      </c>
      <c r="E94" s="216"/>
      <c r="F94" s="219" t="s">
        <v>139</v>
      </c>
      <c r="G94" s="216"/>
      <c r="H94" s="220">
        <v>858.76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6" t="s">
        <v>128</v>
      </c>
      <c r="AU94" s="226" t="s">
        <v>82</v>
      </c>
      <c r="AV94" s="13" t="s">
        <v>82</v>
      </c>
      <c r="AW94" s="13" t="s">
        <v>4</v>
      </c>
      <c r="AX94" s="13" t="s">
        <v>80</v>
      </c>
      <c r="AY94" s="226" t="s">
        <v>110</v>
      </c>
    </row>
    <row r="95" spans="1:65" s="2" customFormat="1" ht="24.15" customHeight="1">
      <c r="A95" s="38"/>
      <c r="B95" s="39"/>
      <c r="C95" s="197" t="s">
        <v>140</v>
      </c>
      <c r="D95" s="197" t="s">
        <v>114</v>
      </c>
      <c r="E95" s="198" t="s">
        <v>141</v>
      </c>
      <c r="F95" s="199" t="s">
        <v>142</v>
      </c>
      <c r="G95" s="200" t="s">
        <v>117</v>
      </c>
      <c r="H95" s="201">
        <v>122.168</v>
      </c>
      <c r="I95" s="202"/>
      <c r="J95" s="203">
        <f>ROUND(I95*H95,2)</f>
        <v>0</v>
      </c>
      <c r="K95" s="199" t="s">
        <v>118</v>
      </c>
      <c r="L95" s="44"/>
      <c r="M95" s="204" t="s">
        <v>19</v>
      </c>
      <c r="N95" s="205" t="s">
        <v>46</v>
      </c>
      <c r="O95" s="84"/>
      <c r="P95" s="206">
        <f>O95*H95</f>
        <v>0</v>
      </c>
      <c r="Q95" s="206">
        <v>0</v>
      </c>
      <c r="R95" s="206">
        <f>Q95*H95</f>
        <v>0</v>
      </c>
      <c r="S95" s="206">
        <v>0</v>
      </c>
      <c r="T95" s="20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8" t="s">
        <v>119</v>
      </c>
      <c r="AT95" s="208" t="s">
        <v>114</v>
      </c>
      <c r="AU95" s="208" t="s">
        <v>82</v>
      </c>
      <c r="AY95" s="17" t="s">
        <v>110</v>
      </c>
      <c r="BE95" s="209">
        <f>IF(N95="základní",J95,0)</f>
        <v>0</v>
      </c>
      <c r="BF95" s="209">
        <f>IF(N95="snížená",J95,0)</f>
        <v>0</v>
      </c>
      <c r="BG95" s="209">
        <f>IF(N95="zákl. přenesená",J95,0)</f>
        <v>0</v>
      </c>
      <c r="BH95" s="209">
        <f>IF(N95="sníž. přenesená",J95,0)</f>
        <v>0</v>
      </c>
      <c r="BI95" s="209">
        <f>IF(N95="nulová",J95,0)</f>
        <v>0</v>
      </c>
      <c r="BJ95" s="17" t="s">
        <v>80</v>
      </c>
      <c r="BK95" s="209">
        <f>ROUND(I95*H95,2)</f>
        <v>0</v>
      </c>
      <c r="BL95" s="17" t="s">
        <v>119</v>
      </c>
      <c r="BM95" s="208" t="s">
        <v>143</v>
      </c>
    </row>
    <row r="96" spans="1:47" s="2" customFormat="1" ht="12">
      <c r="A96" s="38"/>
      <c r="B96" s="39"/>
      <c r="C96" s="40"/>
      <c r="D96" s="210" t="s">
        <v>121</v>
      </c>
      <c r="E96" s="40"/>
      <c r="F96" s="211" t="s">
        <v>144</v>
      </c>
      <c r="G96" s="40"/>
      <c r="H96" s="40"/>
      <c r="I96" s="212"/>
      <c r="J96" s="40"/>
      <c r="K96" s="40"/>
      <c r="L96" s="44"/>
      <c r="M96" s="213"/>
      <c r="N96" s="214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121</v>
      </c>
      <c r="AU96" s="17" t="s">
        <v>82</v>
      </c>
    </row>
    <row r="97" spans="1:65" s="2" customFormat="1" ht="24.15" customHeight="1">
      <c r="A97" s="38"/>
      <c r="B97" s="39"/>
      <c r="C97" s="197" t="s">
        <v>80</v>
      </c>
      <c r="D97" s="197" t="s">
        <v>114</v>
      </c>
      <c r="E97" s="198" t="s">
        <v>145</v>
      </c>
      <c r="F97" s="199" t="s">
        <v>146</v>
      </c>
      <c r="G97" s="200" t="s">
        <v>117</v>
      </c>
      <c r="H97" s="201">
        <v>36</v>
      </c>
      <c r="I97" s="202"/>
      <c r="J97" s="203">
        <f>ROUND(I97*H97,2)</f>
        <v>0</v>
      </c>
      <c r="K97" s="199" t="s">
        <v>118</v>
      </c>
      <c r="L97" s="44"/>
      <c r="M97" s="204" t="s">
        <v>19</v>
      </c>
      <c r="N97" s="205" t="s">
        <v>46</v>
      </c>
      <c r="O97" s="84"/>
      <c r="P97" s="206">
        <f>O97*H97</f>
        <v>0</v>
      </c>
      <c r="Q97" s="206">
        <v>0.00013</v>
      </c>
      <c r="R97" s="206">
        <f>Q97*H97</f>
        <v>0.004679999999999999</v>
      </c>
      <c r="S97" s="206">
        <v>0</v>
      </c>
      <c r="T97" s="207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8" t="s">
        <v>119</v>
      </c>
      <c r="AT97" s="208" t="s">
        <v>114</v>
      </c>
      <c r="AU97" s="208" t="s">
        <v>82</v>
      </c>
      <c r="AY97" s="17" t="s">
        <v>110</v>
      </c>
      <c r="BE97" s="209">
        <f>IF(N97="základní",J97,0)</f>
        <v>0</v>
      </c>
      <c r="BF97" s="209">
        <f>IF(N97="snížená",J97,0)</f>
        <v>0</v>
      </c>
      <c r="BG97" s="209">
        <f>IF(N97="zákl. přenesená",J97,0)</f>
        <v>0</v>
      </c>
      <c r="BH97" s="209">
        <f>IF(N97="sníž. přenesená",J97,0)</f>
        <v>0</v>
      </c>
      <c r="BI97" s="209">
        <f>IF(N97="nulová",J97,0)</f>
        <v>0</v>
      </c>
      <c r="BJ97" s="17" t="s">
        <v>80</v>
      </c>
      <c r="BK97" s="209">
        <f>ROUND(I97*H97,2)</f>
        <v>0</v>
      </c>
      <c r="BL97" s="17" t="s">
        <v>119</v>
      </c>
      <c r="BM97" s="208" t="s">
        <v>147</v>
      </c>
    </row>
    <row r="98" spans="1:47" s="2" customFormat="1" ht="12">
      <c r="A98" s="38"/>
      <c r="B98" s="39"/>
      <c r="C98" s="40"/>
      <c r="D98" s="210" t="s">
        <v>121</v>
      </c>
      <c r="E98" s="40"/>
      <c r="F98" s="211" t="s">
        <v>148</v>
      </c>
      <c r="G98" s="40"/>
      <c r="H98" s="40"/>
      <c r="I98" s="212"/>
      <c r="J98" s="40"/>
      <c r="K98" s="40"/>
      <c r="L98" s="44"/>
      <c r="M98" s="213"/>
      <c r="N98" s="214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121</v>
      </c>
      <c r="AU98" s="17" t="s">
        <v>82</v>
      </c>
    </row>
    <row r="99" spans="1:51" s="13" customFormat="1" ht="12">
      <c r="A99" s="13"/>
      <c r="B99" s="215"/>
      <c r="C99" s="216"/>
      <c r="D99" s="217" t="s">
        <v>128</v>
      </c>
      <c r="E99" s="218" t="s">
        <v>19</v>
      </c>
      <c r="F99" s="219" t="s">
        <v>149</v>
      </c>
      <c r="G99" s="216"/>
      <c r="H99" s="220">
        <v>36</v>
      </c>
      <c r="I99" s="221"/>
      <c r="J99" s="216"/>
      <c r="K99" s="216"/>
      <c r="L99" s="222"/>
      <c r="M99" s="223"/>
      <c r="N99" s="224"/>
      <c r="O99" s="224"/>
      <c r="P99" s="224"/>
      <c r="Q99" s="224"/>
      <c r="R99" s="224"/>
      <c r="S99" s="224"/>
      <c r="T99" s="22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6" t="s">
        <v>128</v>
      </c>
      <c r="AU99" s="226" t="s">
        <v>82</v>
      </c>
      <c r="AV99" s="13" t="s">
        <v>82</v>
      </c>
      <c r="AW99" s="13" t="s">
        <v>36</v>
      </c>
      <c r="AX99" s="13" t="s">
        <v>80</v>
      </c>
      <c r="AY99" s="226" t="s">
        <v>110</v>
      </c>
    </row>
    <row r="100" spans="1:63" s="12" customFormat="1" ht="22.8" customHeight="1">
      <c r="A100" s="12"/>
      <c r="B100" s="181"/>
      <c r="C100" s="182"/>
      <c r="D100" s="183" t="s">
        <v>74</v>
      </c>
      <c r="E100" s="195" t="s">
        <v>150</v>
      </c>
      <c r="F100" s="195" t="s">
        <v>151</v>
      </c>
      <c r="G100" s="182"/>
      <c r="H100" s="182"/>
      <c r="I100" s="185"/>
      <c r="J100" s="196">
        <f>BK100</f>
        <v>0</v>
      </c>
      <c r="K100" s="182"/>
      <c r="L100" s="187"/>
      <c r="M100" s="188"/>
      <c r="N100" s="189"/>
      <c r="O100" s="189"/>
      <c r="P100" s="190">
        <f>SUM(P101:P125)</f>
        <v>0</v>
      </c>
      <c r="Q100" s="189"/>
      <c r="R100" s="190">
        <f>SUM(R101:R125)</f>
        <v>0</v>
      </c>
      <c r="S100" s="189"/>
      <c r="T100" s="191">
        <f>SUM(T101:T125)</f>
        <v>13.8810551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2" t="s">
        <v>80</v>
      </c>
      <c r="AT100" s="193" t="s">
        <v>74</v>
      </c>
      <c r="AU100" s="193" t="s">
        <v>80</v>
      </c>
      <c r="AY100" s="192" t="s">
        <v>110</v>
      </c>
      <c r="BK100" s="194">
        <f>SUM(BK101:BK125)</f>
        <v>0</v>
      </c>
    </row>
    <row r="101" spans="1:65" s="2" customFormat="1" ht="16.5" customHeight="1">
      <c r="A101" s="38"/>
      <c r="B101" s="39"/>
      <c r="C101" s="197" t="s">
        <v>82</v>
      </c>
      <c r="D101" s="197" t="s">
        <v>114</v>
      </c>
      <c r="E101" s="198" t="s">
        <v>152</v>
      </c>
      <c r="F101" s="199" t="s">
        <v>153</v>
      </c>
      <c r="G101" s="200" t="s">
        <v>154</v>
      </c>
      <c r="H101" s="201">
        <v>18.23</v>
      </c>
      <c r="I101" s="202"/>
      <c r="J101" s="203">
        <f>ROUND(I101*H101,2)</f>
        <v>0</v>
      </c>
      <c r="K101" s="199" t="s">
        <v>118</v>
      </c>
      <c r="L101" s="44"/>
      <c r="M101" s="204" t="s">
        <v>19</v>
      </c>
      <c r="N101" s="205" t="s">
        <v>46</v>
      </c>
      <c r="O101" s="84"/>
      <c r="P101" s="206">
        <f>O101*H101</f>
        <v>0</v>
      </c>
      <c r="Q101" s="206">
        <v>0</v>
      </c>
      <c r="R101" s="206">
        <f>Q101*H101</f>
        <v>0</v>
      </c>
      <c r="S101" s="206">
        <v>0.00167</v>
      </c>
      <c r="T101" s="207">
        <f>S101*H101</f>
        <v>0.0304441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8" t="s">
        <v>119</v>
      </c>
      <c r="AT101" s="208" t="s">
        <v>114</v>
      </c>
      <c r="AU101" s="208" t="s">
        <v>82</v>
      </c>
      <c r="AY101" s="17" t="s">
        <v>110</v>
      </c>
      <c r="BE101" s="209">
        <f>IF(N101="základní",J101,0)</f>
        <v>0</v>
      </c>
      <c r="BF101" s="209">
        <f>IF(N101="snížená",J101,0)</f>
        <v>0</v>
      </c>
      <c r="BG101" s="209">
        <f>IF(N101="zákl. přenesená",J101,0)</f>
        <v>0</v>
      </c>
      <c r="BH101" s="209">
        <f>IF(N101="sníž. přenesená",J101,0)</f>
        <v>0</v>
      </c>
      <c r="BI101" s="209">
        <f>IF(N101="nulová",J101,0)</f>
        <v>0</v>
      </c>
      <c r="BJ101" s="17" t="s">
        <v>80</v>
      </c>
      <c r="BK101" s="209">
        <f>ROUND(I101*H101,2)</f>
        <v>0</v>
      </c>
      <c r="BL101" s="17" t="s">
        <v>119</v>
      </c>
      <c r="BM101" s="208" t="s">
        <v>155</v>
      </c>
    </row>
    <row r="102" spans="1:47" s="2" customFormat="1" ht="12">
      <c r="A102" s="38"/>
      <c r="B102" s="39"/>
      <c r="C102" s="40"/>
      <c r="D102" s="210" t="s">
        <v>121</v>
      </c>
      <c r="E102" s="40"/>
      <c r="F102" s="211" t="s">
        <v>156</v>
      </c>
      <c r="G102" s="40"/>
      <c r="H102" s="40"/>
      <c r="I102" s="212"/>
      <c r="J102" s="40"/>
      <c r="K102" s="40"/>
      <c r="L102" s="44"/>
      <c r="M102" s="213"/>
      <c r="N102" s="214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121</v>
      </c>
      <c r="AU102" s="17" t="s">
        <v>82</v>
      </c>
    </row>
    <row r="103" spans="1:51" s="13" customFormat="1" ht="12">
      <c r="A103" s="13"/>
      <c r="B103" s="215"/>
      <c r="C103" s="216"/>
      <c r="D103" s="217" t="s">
        <v>128</v>
      </c>
      <c r="E103" s="218" t="s">
        <v>19</v>
      </c>
      <c r="F103" s="219" t="s">
        <v>157</v>
      </c>
      <c r="G103" s="216"/>
      <c r="H103" s="220">
        <v>4.9</v>
      </c>
      <c r="I103" s="221"/>
      <c r="J103" s="216"/>
      <c r="K103" s="216"/>
      <c r="L103" s="222"/>
      <c r="M103" s="223"/>
      <c r="N103" s="224"/>
      <c r="O103" s="224"/>
      <c r="P103" s="224"/>
      <c r="Q103" s="224"/>
      <c r="R103" s="224"/>
      <c r="S103" s="224"/>
      <c r="T103" s="22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6" t="s">
        <v>128</v>
      </c>
      <c r="AU103" s="226" t="s">
        <v>82</v>
      </c>
      <c r="AV103" s="13" t="s">
        <v>82</v>
      </c>
      <c r="AW103" s="13" t="s">
        <v>36</v>
      </c>
      <c r="AX103" s="13" t="s">
        <v>75</v>
      </c>
      <c r="AY103" s="226" t="s">
        <v>110</v>
      </c>
    </row>
    <row r="104" spans="1:51" s="13" customFormat="1" ht="12">
      <c r="A104" s="13"/>
      <c r="B104" s="215"/>
      <c r="C104" s="216"/>
      <c r="D104" s="217" t="s">
        <v>128</v>
      </c>
      <c r="E104" s="218" t="s">
        <v>19</v>
      </c>
      <c r="F104" s="219" t="s">
        <v>158</v>
      </c>
      <c r="G104" s="216"/>
      <c r="H104" s="220">
        <v>5.89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6" t="s">
        <v>128</v>
      </c>
      <c r="AU104" s="226" t="s">
        <v>82</v>
      </c>
      <c r="AV104" s="13" t="s">
        <v>82</v>
      </c>
      <c r="AW104" s="13" t="s">
        <v>36</v>
      </c>
      <c r="AX104" s="13" t="s">
        <v>75</v>
      </c>
      <c r="AY104" s="226" t="s">
        <v>110</v>
      </c>
    </row>
    <row r="105" spans="1:51" s="13" customFormat="1" ht="12">
      <c r="A105" s="13"/>
      <c r="B105" s="215"/>
      <c r="C105" s="216"/>
      <c r="D105" s="217" t="s">
        <v>128</v>
      </c>
      <c r="E105" s="218" t="s">
        <v>19</v>
      </c>
      <c r="F105" s="219" t="s">
        <v>159</v>
      </c>
      <c r="G105" s="216"/>
      <c r="H105" s="220">
        <v>6.03</v>
      </c>
      <c r="I105" s="221"/>
      <c r="J105" s="216"/>
      <c r="K105" s="216"/>
      <c r="L105" s="222"/>
      <c r="M105" s="223"/>
      <c r="N105" s="224"/>
      <c r="O105" s="224"/>
      <c r="P105" s="224"/>
      <c r="Q105" s="224"/>
      <c r="R105" s="224"/>
      <c r="S105" s="224"/>
      <c r="T105" s="22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6" t="s">
        <v>128</v>
      </c>
      <c r="AU105" s="226" t="s">
        <v>82</v>
      </c>
      <c r="AV105" s="13" t="s">
        <v>82</v>
      </c>
      <c r="AW105" s="13" t="s">
        <v>36</v>
      </c>
      <c r="AX105" s="13" t="s">
        <v>75</v>
      </c>
      <c r="AY105" s="226" t="s">
        <v>110</v>
      </c>
    </row>
    <row r="106" spans="1:51" s="13" customFormat="1" ht="12">
      <c r="A106" s="13"/>
      <c r="B106" s="215"/>
      <c r="C106" s="216"/>
      <c r="D106" s="217" t="s">
        <v>128</v>
      </c>
      <c r="E106" s="218" t="s">
        <v>19</v>
      </c>
      <c r="F106" s="219" t="s">
        <v>160</v>
      </c>
      <c r="G106" s="216"/>
      <c r="H106" s="220">
        <v>1.41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6" t="s">
        <v>128</v>
      </c>
      <c r="AU106" s="226" t="s">
        <v>82</v>
      </c>
      <c r="AV106" s="13" t="s">
        <v>82</v>
      </c>
      <c r="AW106" s="13" t="s">
        <v>36</v>
      </c>
      <c r="AX106" s="13" t="s">
        <v>75</v>
      </c>
      <c r="AY106" s="226" t="s">
        <v>110</v>
      </c>
    </row>
    <row r="107" spans="1:51" s="14" customFormat="1" ht="12">
      <c r="A107" s="14"/>
      <c r="B107" s="227"/>
      <c r="C107" s="228"/>
      <c r="D107" s="217" t="s">
        <v>128</v>
      </c>
      <c r="E107" s="229" t="s">
        <v>19</v>
      </c>
      <c r="F107" s="230" t="s">
        <v>133</v>
      </c>
      <c r="G107" s="228"/>
      <c r="H107" s="231">
        <v>18.23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37" t="s">
        <v>128</v>
      </c>
      <c r="AU107" s="237" t="s">
        <v>82</v>
      </c>
      <c r="AV107" s="14" t="s">
        <v>119</v>
      </c>
      <c r="AW107" s="14" t="s">
        <v>36</v>
      </c>
      <c r="AX107" s="14" t="s">
        <v>80</v>
      </c>
      <c r="AY107" s="237" t="s">
        <v>110</v>
      </c>
    </row>
    <row r="108" spans="1:65" s="2" customFormat="1" ht="21.75" customHeight="1">
      <c r="A108" s="38"/>
      <c r="B108" s="39"/>
      <c r="C108" s="197" t="s">
        <v>161</v>
      </c>
      <c r="D108" s="197" t="s">
        <v>114</v>
      </c>
      <c r="E108" s="198" t="s">
        <v>162</v>
      </c>
      <c r="F108" s="199" t="s">
        <v>163</v>
      </c>
      <c r="G108" s="200" t="s">
        <v>164</v>
      </c>
      <c r="H108" s="201">
        <v>1.41</v>
      </c>
      <c r="I108" s="202"/>
      <c r="J108" s="203">
        <f>ROUND(I108*H108,2)</f>
        <v>0</v>
      </c>
      <c r="K108" s="199" t="s">
        <v>118</v>
      </c>
      <c r="L108" s="44"/>
      <c r="M108" s="204" t="s">
        <v>19</v>
      </c>
      <c r="N108" s="205" t="s">
        <v>46</v>
      </c>
      <c r="O108" s="84"/>
      <c r="P108" s="206">
        <f>O108*H108</f>
        <v>0</v>
      </c>
      <c r="Q108" s="206">
        <v>0</v>
      </c>
      <c r="R108" s="206">
        <f>Q108*H108</f>
        <v>0</v>
      </c>
      <c r="S108" s="206">
        <v>0.005</v>
      </c>
      <c r="T108" s="207">
        <f>S108*H108</f>
        <v>0.00705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8" t="s">
        <v>119</v>
      </c>
      <c r="AT108" s="208" t="s">
        <v>114</v>
      </c>
      <c r="AU108" s="208" t="s">
        <v>82</v>
      </c>
      <c r="AY108" s="17" t="s">
        <v>110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17" t="s">
        <v>80</v>
      </c>
      <c r="BK108" s="209">
        <f>ROUND(I108*H108,2)</f>
        <v>0</v>
      </c>
      <c r="BL108" s="17" t="s">
        <v>119</v>
      </c>
      <c r="BM108" s="208" t="s">
        <v>165</v>
      </c>
    </row>
    <row r="109" spans="1:47" s="2" customFormat="1" ht="12">
      <c r="A109" s="38"/>
      <c r="B109" s="39"/>
      <c r="C109" s="40"/>
      <c r="D109" s="210" t="s">
        <v>121</v>
      </c>
      <c r="E109" s="40"/>
      <c r="F109" s="211" t="s">
        <v>166</v>
      </c>
      <c r="G109" s="40"/>
      <c r="H109" s="40"/>
      <c r="I109" s="212"/>
      <c r="J109" s="40"/>
      <c r="K109" s="40"/>
      <c r="L109" s="44"/>
      <c r="M109" s="213"/>
      <c r="N109" s="214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121</v>
      </c>
      <c r="AU109" s="17" t="s">
        <v>82</v>
      </c>
    </row>
    <row r="110" spans="1:51" s="13" customFormat="1" ht="12">
      <c r="A110" s="13"/>
      <c r="B110" s="215"/>
      <c r="C110" s="216"/>
      <c r="D110" s="217" t="s">
        <v>128</v>
      </c>
      <c r="E110" s="218" t="s">
        <v>19</v>
      </c>
      <c r="F110" s="219" t="s">
        <v>160</v>
      </c>
      <c r="G110" s="216"/>
      <c r="H110" s="220">
        <v>1.41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6" t="s">
        <v>128</v>
      </c>
      <c r="AU110" s="226" t="s">
        <v>82</v>
      </c>
      <c r="AV110" s="13" t="s">
        <v>82</v>
      </c>
      <c r="AW110" s="13" t="s">
        <v>36</v>
      </c>
      <c r="AX110" s="13" t="s">
        <v>80</v>
      </c>
      <c r="AY110" s="226" t="s">
        <v>110</v>
      </c>
    </row>
    <row r="111" spans="1:65" s="2" customFormat="1" ht="16.5" customHeight="1">
      <c r="A111" s="38"/>
      <c r="B111" s="39"/>
      <c r="C111" s="197" t="s">
        <v>119</v>
      </c>
      <c r="D111" s="197" t="s">
        <v>114</v>
      </c>
      <c r="E111" s="198" t="s">
        <v>167</v>
      </c>
      <c r="F111" s="199" t="s">
        <v>168</v>
      </c>
      <c r="G111" s="200" t="s">
        <v>164</v>
      </c>
      <c r="H111" s="201">
        <v>16.82</v>
      </c>
      <c r="I111" s="202"/>
      <c r="J111" s="203">
        <f>ROUND(I111*H111,2)</f>
        <v>0</v>
      </c>
      <c r="K111" s="199" t="s">
        <v>118</v>
      </c>
      <c r="L111" s="44"/>
      <c r="M111" s="204" t="s">
        <v>19</v>
      </c>
      <c r="N111" s="205" t="s">
        <v>46</v>
      </c>
      <c r="O111" s="84"/>
      <c r="P111" s="206">
        <f>O111*H111</f>
        <v>0</v>
      </c>
      <c r="Q111" s="206">
        <v>0</v>
      </c>
      <c r="R111" s="206">
        <f>Q111*H111</f>
        <v>0</v>
      </c>
      <c r="S111" s="206">
        <v>0.7</v>
      </c>
      <c r="T111" s="207">
        <f>S111*H111</f>
        <v>11.774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8" t="s">
        <v>119</v>
      </c>
      <c r="AT111" s="208" t="s">
        <v>114</v>
      </c>
      <c r="AU111" s="208" t="s">
        <v>82</v>
      </c>
      <c r="AY111" s="17" t="s">
        <v>110</v>
      </c>
      <c r="BE111" s="209">
        <f>IF(N111="základní",J111,0)</f>
        <v>0</v>
      </c>
      <c r="BF111" s="209">
        <f>IF(N111="snížená",J111,0)</f>
        <v>0</v>
      </c>
      <c r="BG111" s="209">
        <f>IF(N111="zákl. přenesená",J111,0)</f>
        <v>0</v>
      </c>
      <c r="BH111" s="209">
        <f>IF(N111="sníž. přenesená",J111,0)</f>
        <v>0</v>
      </c>
      <c r="BI111" s="209">
        <f>IF(N111="nulová",J111,0)</f>
        <v>0</v>
      </c>
      <c r="BJ111" s="17" t="s">
        <v>80</v>
      </c>
      <c r="BK111" s="209">
        <f>ROUND(I111*H111,2)</f>
        <v>0</v>
      </c>
      <c r="BL111" s="17" t="s">
        <v>119</v>
      </c>
      <c r="BM111" s="208" t="s">
        <v>169</v>
      </c>
    </row>
    <row r="112" spans="1:47" s="2" customFormat="1" ht="12">
      <c r="A112" s="38"/>
      <c r="B112" s="39"/>
      <c r="C112" s="40"/>
      <c r="D112" s="210" t="s">
        <v>121</v>
      </c>
      <c r="E112" s="40"/>
      <c r="F112" s="211" t="s">
        <v>170</v>
      </c>
      <c r="G112" s="40"/>
      <c r="H112" s="40"/>
      <c r="I112" s="212"/>
      <c r="J112" s="40"/>
      <c r="K112" s="40"/>
      <c r="L112" s="44"/>
      <c r="M112" s="213"/>
      <c r="N112" s="214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121</v>
      </c>
      <c r="AU112" s="17" t="s">
        <v>82</v>
      </c>
    </row>
    <row r="113" spans="1:51" s="13" customFormat="1" ht="12">
      <c r="A113" s="13"/>
      <c r="B113" s="215"/>
      <c r="C113" s="216"/>
      <c r="D113" s="217" t="s">
        <v>128</v>
      </c>
      <c r="E113" s="218" t="s">
        <v>19</v>
      </c>
      <c r="F113" s="219" t="s">
        <v>157</v>
      </c>
      <c r="G113" s="216"/>
      <c r="H113" s="220">
        <v>4.9</v>
      </c>
      <c r="I113" s="221"/>
      <c r="J113" s="216"/>
      <c r="K113" s="216"/>
      <c r="L113" s="222"/>
      <c r="M113" s="223"/>
      <c r="N113" s="224"/>
      <c r="O113" s="224"/>
      <c r="P113" s="224"/>
      <c r="Q113" s="224"/>
      <c r="R113" s="224"/>
      <c r="S113" s="224"/>
      <c r="T113" s="22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6" t="s">
        <v>128</v>
      </c>
      <c r="AU113" s="226" t="s">
        <v>82</v>
      </c>
      <c r="AV113" s="13" t="s">
        <v>82</v>
      </c>
      <c r="AW113" s="13" t="s">
        <v>36</v>
      </c>
      <c r="AX113" s="13" t="s">
        <v>75</v>
      </c>
      <c r="AY113" s="226" t="s">
        <v>110</v>
      </c>
    </row>
    <row r="114" spans="1:51" s="13" customFormat="1" ht="12">
      <c r="A114" s="13"/>
      <c r="B114" s="215"/>
      <c r="C114" s="216"/>
      <c r="D114" s="217" t="s">
        <v>128</v>
      </c>
      <c r="E114" s="218" t="s">
        <v>19</v>
      </c>
      <c r="F114" s="219" t="s">
        <v>158</v>
      </c>
      <c r="G114" s="216"/>
      <c r="H114" s="220">
        <v>5.89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6" t="s">
        <v>128</v>
      </c>
      <c r="AU114" s="226" t="s">
        <v>82</v>
      </c>
      <c r="AV114" s="13" t="s">
        <v>82</v>
      </c>
      <c r="AW114" s="13" t="s">
        <v>36</v>
      </c>
      <c r="AX114" s="13" t="s">
        <v>75</v>
      </c>
      <c r="AY114" s="226" t="s">
        <v>110</v>
      </c>
    </row>
    <row r="115" spans="1:51" s="13" customFormat="1" ht="12">
      <c r="A115" s="13"/>
      <c r="B115" s="215"/>
      <c r="C115" s="216"/>
      <c r="D115" s="217" t="s">
        <v>128</v>
      </c>
      <c r="E115" s="218" t="s">
        <v>19</v>
      </c>
      <c r="F115" s="219" t="s">
        <v>159</v>
      </c>
      <c r="G115" s="216"/>
      <c r="H115" s="220">
        <v>6.03</v>
      </c>
      <c r="I115" s="221"/>
      <c r="J115" s="216"/>
      <c r="K115" s="216"/>
      <c r="L115" s="222"/>
      <c r="M115" s="223"/>
      <c r="N115" s="224"/>
      <c r="O115" s="224"/>
      <c r="P115" s="224"/>
      <c r="Q115" s="224"/>
      <c r="R115" s="224"/>
      <c r="S115" s="224"/>
      <c r="T115" s="22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6" t="s">
        <v>128</v>
      </c>
      <c r="AU115" s="226" t="s">
        <v>82</v>
      </c>
      <c r="AV115" s="13" t="s">
        <v>82</v>
      </c>
      <c r="AW115" s="13" t="s">
        <v>36</v>
      </c>
      <c r="AX115" s="13" t="s">
        <v>75</v>
      </c>
      <c r="AY115" s="226" t="s">
        <v>110</v>
      </c>
    </row>
    <row r="116" spans="1:51" s="14" customFormat="1" ht="12">
      <c r="A116" s="14"/>
      <c r="B116" s="227"/>
      <c r="C116" s="228"/>
      <c r="D116" s="217" t="s">
        <v>128</v>
      </c>
      <c r="E116" s="229" t="s">
        <v>19</v>
      </c>
      <c r="F116" s="230" t="s">
        <v>133</v>
      </c>
      <c r="G116" s="228"/>
      <c r="H116" s="231">
        <v>16.82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37" t="s">
        <v>128</v>
      </c>
      <c r="AU116" s="237" t="s">
        <v>82</v>
      </c>
      <c r="AV116" s="14" t="s">
        <v>119</v>
      </c>
      <c r="AW116" s="14" t="s">
        <v>36</v>
      </c>
      <c r="AX116" s="14" t="s">
        <v>80</v>
      </c>
      <c r="AY116" s="237" t="s">
        <v>110</v>
      </c>
    </row>
    <row r="117" spans="1:65" s="2" customFormat="1" ht="24.15" customHeight="1">
      <c r="A117" s="38"/>
      <c r="B117" s="39"/>
      <c r="C117" s="197" t="s">
        <v>171</v>
      </c>
      <c r="D117" s="197" t="s">
        <v>114</v>
      </c>
      <c r="E117" s="198" t="s">
        <v>172</v>
      </c>
      <c r="F117" s="199" t="s">
        <v>173</v>
      </c>
      <c r="G117" s="200" t="s">
        <v>117</v>
      </c>
      <c r="H117" s="201">
        <v>3.187</v>
      </c>
      <c r="I117" s="202"/>
      <c r="J117" s="203">
        <f>ROUND(I117*H117,2)</f>
        <v>0</v>
      </c>
      <c r="K117" s="199" t="s">
        <v>118</v>
      </c>
      <c r="L117" s="44"/>
      <c r="M117" s="204" t="s">
        <v>19</v>
      </c>
      <c r="N117" s="205" t="s">
        <v>46</v>
      </c>
      <c r="O117" s="84"/>
      <c r="P117" s="206">
        <f>O117*H117</f>
        <v>0</v>
      </c>
      <c r="Q117" s="206">
        <v>0</v>
      </c>
      <c r="R117" s="206">
        <f>Q117*H117</f>
        <v>0</v>
      </c>
      <c r="S117" s="206">
        <v>0.053</v>
      </c>
      <c r="T117" s="207">
        <f>S117*H117</f>
        <v>0.16891099999999998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08" t="s">
        <v>119</v>
      </c>
      <c r="AT117" s="208" t="s">
        <v>114</v>
      </c>
      <c r="AU117" s="208" t="s">
        <v>82</v>
      </c>
      <c r="AY117" s="17" t="s">
        <v>110</v>
      </c>
      <c r="BE117" s="209">
        <f>IF(N117="základní",J117,0)</f>
        <v>0</v>
      </c>
      <c r="BF117" s="209">
        <f>IF(N117="snížená",J117,0)</f>
        <v>0</v>
      </c>
      <c r="BG117" s="209">
        <f>IF(N117="zákl. přenesená",J117,0)</f>
        <v>0</v>
      </c>
      <c r="BH117" s="209">
        <f>IF(N117="sníž. přenesená",J117,0)</f>
        <v>0</v>
      </c>
      <c r="BI117" s="209">
        <f>IF(N117="nulová",J117,0)</f>
        <v>0</v>
      </c>
      <c r="BJ117" s="17" t="s">
        <v>80</v>
      </c>
      <c r="BK117" s="209">
        <f>ROUND(I117*H117,2)</f>
        <v>0</v>
      </c>
      <c r="BL117" s="17" t="s">
        <v>119</v>
      </c>
      <c r="BM117" s="208" t="s">
        <v>174</v>
      </c>
    </row>
    <row r="118" spans="1:47" s="2" customFormat="1" ht="12">
      <c r="A118" s="38"/>
      <c r="B118" s="39"/>
      <c r="C118" s="40"/>
      <c r="D118" s="210" t="s">
        <v>121</v>
      </c>
      <c r="E118" s="40"/>
      <c r="F118" s="211" t="s">
        <v>175</v>
      </c>
      <c r="G118" s="40"/>
      <c r="H118" s="40"/>
      <c r="I118" s="212"/>
      <c r="J118" s="40"/>
      <c r="K118" s="40"/>
      <c r="L118" s="44"/>
      <c r="M118" s="213"/>
      <c r="N118" s="214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121</v>
      </c>
      <c r="AU118" s="17" t="s">
        <v>82</v>
      </c>
    </row>
    <row r="119" spans="1:51" s="13" customFormat="1" ht="12">
      <c r="A119" s="13"/>
      <c r="B119" s="215"/>
      <c r="C119" s="216"/>
      <c r="D119" s="217" t="s">
        <v>128</v>
      </c>
      <c r="E119" s="218" t="s">
        <v>19</v>
      </c>
      <c r="F119" s="219" t="s">
        <v>176</v>
      </c>
      <c r="G119" s="216"/>
      <c r="H119" s="220">
        <v>3.187</v>
      </c>
      <c r="I119" s="221"/>
      <c r="J119" s="216"/>
      <c r="K119" s="216"/>
      <c r="L119" s="222"/>
      <c r="M119" s="223"/>
      <c r="N119" s="224"/>
      <c r="O119" s="224"/>
      <c r="P119" s="224"/>
      <c r="Q119" s="224"/>
      <c r="R119" s="224"/>
      <c r="S119" s="224"/>
      <c r="T119" s="22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6" t="s">
        <v>128</v>
      </c>
      <c r="AU119" s="226" t="s">
        <v>82</v>
      </c>
      <c r="AV119" s="13" t="s">
        <v>82</v>
      </c>
      <c r="AW119" s="13" t="s">
        <v>36</v>
      </c>
      <c r="AX119" s="13" t="s">
        <v>80</v>
      </c>
      <c r="AY119" s="226" t="s">
        <v>110</v>
      </c>
    </row>
    <row r="120" spans="1:65" s="2" customFormat="1" ht="24.15" customHeight="1">
      <c r="A120" s="38"/>
      <c r="B120" s="39"/>
      <c r="C120" s="197" t="s">
        <v>177</v>
      </c>
      <c r="D120" s="197" t="s">
        <v>114</v>
      </c>
      <c r="E120" s="198" t="s">
        <v>178</v>
      </c>
      <c r="F120" s="199" t="s">
        <v>179</v>
      </c>
      <c r="G120" s="200" t="s">
        <v>117</v>
      </c>
      <c r="H120" s="201">
        <v>38.013</v>
      </c>
      <c r="I120" s="202"/>
      <c r="J120" s="203">
        <f>ROUND(I120*H120,2)</f>
        <v>0</v>
      </c>
      <c r="K120" s="199" t="s">
        <v>118</v>
      </c>
      <c r="L120" s="44"/>
      <c r="M120" s="204" t="s">
        <v>19</v>
      </c>
      <c r="N120" s="205" t="s">
        <v>46</v>
      </c>
      <c r="O120" s="84"/>
      <c r="P120" s="206">
        <f>O120*H120</f>
        <v>0</v>
      </c>
      <c r="Q120" s="206">
        <v>0</v>
      </c>
      <c r="R120" s="206">
        <f>Q120*H120</f>
        <v>0</v>
      </c>
      <c r="S120" s="206">
        <v>0.05</v>
      </c>
      <c r="T120" s="207">
        <f>S120*H120</f>
        <v>1.90065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8" t="s">
        <v>119</v>
      </c>
      <c r="AT120" s="208" t="s">
        <v>114</v>
      </c>
      <c r="AU120" s="208" t="s">
        <v>82</v>
      </c>
      <c r="AY120" s="17" t="s">
        <v>110</v>
      </c>
      <c r="BE120" s="209">
        <f>IF(N120="základní",J120,0)</f>
        <v>0</v>
      </c>
      <c r="BF120" s="209">
        <f>IF(N120="snížená",J120,0)</f>
        <v>0</v>
      </c>
      <c r="BG120" s="209">
        <f>IF(N120="zákl. přenesená",J120,0)</f>
        <v>0</v>
      </c>
      <c r="BH120" s="209">
        <f>IF(N120="sníž. přenesená",J120,0)</f>
        <v>0</v>
      </c>
      <c r="BI120" s="209">
        <f>IF(N120="nulová",J120,0)</f>
        <v>0</v>
      </c>
      <c r="BJ120" s="17" t="s">
        <v>80</v>
      </c>
      <c r="BK120" s="209">
        <f>ROUND(I120*H120,2)</f>
        <v>0</v>
      </c>
      <c r="BL120" s="17" t="s">
        <v>119</v>
      </c>
      <c r="BM120" s="208" t="s">
        <v>180</v>
      </c>
    </row>
    <row r="121" spans="1:47" s="2" customFormat="1" ht="12">
      <c r="A121" s="38"/>
      <c r="B121" s="39"/>
      <c r="C121" s="40"/>
      <c r="D121" s="210" t="s">
        <v>121</v>
      </c>
      <c r="E121" s="40"/>
      <c r="F121" s="211" t="s">
        <v>181</v>
      </c>
      <c r="G121" s="40"/>
      <c r="H121" s="40"/>
      <c r="I121" s="212"/>
      <c r="J121" s="40"/>
      <c r="K121" s="40"/>
      <c r="L121" s="44"/>
      <c r="M121" s="213"/>
      <c r="N121" s="214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121</v>
      </c>
      <c r="AU121" s="17" t="s">
        <v>82</v>
      </c>
    </row>
    <row r="122" spans="1:51" s="13" customFormat="1" ht="12">
      <c r="A122" s="13"/>
      <c r="B122" s="215"/>
      <c r="C122" s="216"/>
      <c r="D122" s="217" t="s">
        <v>128</v>
      </c>
      <c r="E122" s="218" t="s">
        <v>19</v>
      </c>
      <c r="F122" s="219" t="s">
        <v>182</v>
      </c>
      <c r="G122" s="216"/>
      <c r="H122" s="220">
        <v>11.074</v>
      </c>
      <c r="I122" s="221"/>
      <c r="J122" s="216"/>
      <c r="K122" s="216"/>
      <c r="L122" s="222"/>
      <c r="M122" s="223"/>
      <c r="N122" s="224"/>
      <c r="O122" s="224"/>
      <c r="P122" s="224"/>
      <c r="Q122" s="224"/>
      <c r="R122" s="224"/>
      <c r="S122" s="224"/>
      <c r="T122" s="22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6" t="s">
        <v>128</v>
      </c>
      <c r="AU122" s="226" t="s">
        <v>82</v>
      </c>
      <c r="AV122" s="13" t="s">
        <v>82</v>
      </c>
      <c r="AW122" s="13" t="s">
        <v>36</v>
      </c>
      <c r="AX122" s="13" t="s">
        <v>75</v>
      </c>
      <c r="AY122" s="226" t="s">
        <v>110</v>
      </c>
    </row>
    <row r="123" spans="1:51" s="13" customFormat="1" ht="12">
      <c r="A123" s="13"/>
      <c r="B123" s="215"/>
      <c r="C123" s="216"/>
      <c r="D123" s="217" t="s">
        <v>128</v>
      </c>
      <c r="E123" s="218" t="s">
        <v>19</v>
      </c>
      <c r="F123" s="219" t="s">
        <v>183</v>
      </c>
      <c r="G123" s="216"/>
      <c r="H123" s="220">
        <v>13.311</v>
      </c>
      <c r="I123" s="221"/>
      <c r="J123" s="216"/>
      <c r="K123" s="216"/>
      <c r="L123" s="222"/>
      <c r="M123" s="223"/>
      <c r="N123" s="224"/>
      <c r="O123" s="224"/>
      <c r="P123" s="224"/>
      <c r="Q123" s="224"/>
      <c r="R123" s="224"/>
      <c r="S123" s="224"/>
      <c r="T123" s="22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6" t="s">
        <v>128</v>
      </c>
      <c r="AU123" s="226" t="s">
        <v>82</v>
      </c>
      <c r="AV123" s="13" t="s">
        <v>82</v>
      </c>
      <c r="AW123" s="13" t="s">
        <v>36</v>
      </c>
      <c r="AX123" s="13" t="s">
        <v>75</v>
      </c>
      <c r="AY123" s="226" t="s">
        <v>110</v>
      </c>
    </row>
    <row r="124" spans="1:51" s="13" customFormat="1" ht="12">
      <c r="A124" s="13"/>
      <c r="B124" s="215"/>
      <c r="C124" s="216"/>
      <c r="D124" s="217" t="s">
        <v>128</v>
      </c>
      <c r="E124" s="218" t="s">
        <v>19</v>
      </c>
      <c r="F124" s="219" t="s">
        <v>184</v>
      </c>
      <c r="G124" s="216"/>
      <c r="H124" s="220">
        <v>13.628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6" t="s">
        <v>128</v>
      </c>
      <c r="AU124" s="226" t="s">
        <v>82</v>
      </c>
      <c r="AV124" s="13" t="s">
        <v>82</v>
      </c>
      <c r="AW124" s="13" t="s">
        <v>36</v>
      </c>
      <c r="AX124" s="13" t="s">
        <v>75</v>
      </c>
      <c r="AY124" s="226" t="s">
        <v>110</v>
      </c>
    </row>
    <row r="125" spans="1:51" s="14" customFormat="1" ht="12">
      <c r="A125" s="14"/>
      <c r="B125" s="227"/>
      <c r="C125" s="228"/>
      <c r="D125" s="217" t="s">
        <v>128</v>
      </c>
      <c r="E125" s="229" t="s">
        <v>19</v>
      </c>
      <c r="F125" s="230" t="s">
        <v>133</v>
      </c>
      <c r="G125" s="228"/>
      <c r="H125" s="231">
        <v>38.013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37" t="s">
        <v>128</v>
      </c>
      <c r="AU125" s="237" t="s">
        <v>82</v>
      </c>
      <c r="AV125" s="14" t="s">
        <v>119</v>
      </c>
      <c r="AW125" s="14" t="s">
        <v>36</v>
      </c>
      <c r="AX125" s="14" t="s">
        <v>80</v>
      </c>
      <c r="AY125" s="237" t="s">
        <v>110</v>
      </c>
    </row>
    <row r="126" spans="1:63" s="12" customFormat="1" ht="22.8" customHeight="1">
      <c r="A126" s="12"/>
      <c r="B126" s="181"/>
      <c r="C126" s="182"/>
      <c r="D126" s="183" t="s">
        <v>74</v>
      </c>
      <c r="E126" s="195" t="s">
        <v>185</v>
      </c>
      <c r="F126" s="195" t="s">
        <v>186</v>
      </c>
      <c r="G126" s="182"/>
      <c r="H126" s="182"/>
      <c r="I126" s="185"/>
      <c r="J126" s="196">
        <f>BK126</f>
        <v>0</v>
      </c>
      <c r="K126" s="182"/>
      <c r="L126" s="187"/>
      <c r="M126" s="188"/>
      <c r="N126" s="189"/>
      <c r="O126" s="189"/>
      <c r="P126" s="190">
        <f>SUM(P127:P134)</f>
        <v>0</v>
      </c>
      <c r="Q126" s="189"/>
      <c r="R126" s="190">
        <f>SUM(R127:R134)</f>
        <v>0</v>
      </c>
      <c r="S126" s="189"/>
      <c r="T126" s="191">
        <f>SUM(T127:T134)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92" t="s">
        <v>80</v>
      </c>
      <c r="AT126" s="193" t="s">
        <v>74</v>
      </c>
      <c r="AU126" s="193" t="s">
        <v>80</v>
      </c>
      <c r="AY126" s="192" t="s">
        <v>110</v>
      </c>
      <c r="BK126" s="194">
        <f>SUM(BK127:BK134)</f>
        <v>0</v>
      </c>
    </row>
    <row r="127" spans="1:65" s="2" customFormat="1" ht="24.15" customHeight="1">
      <c r="A127" s="38"/>
      <c r="B127" s="39"/>
      <c r="C127" s="197" t="s">
        <v>187</v>
      </c>
      <c r="D127" s="197" t="s">
        <v>114</v>
      </c>
      <c r="E127" s="198" t="s">
        <v>188</v>
      </c>
      <c r="F127" s="199" t="s">
        <v>189</v>
      </c>
      <c r="G127" s="200" t="s">
        <v>190</v>
      </c>
      <c r="H127" s="201">
        <v>13.881</v>
      </c>
      <c r="I127" s="202"/>
      <c r="J127" s="203">
        <f>ROUND(I127*H127,2)</f>
        <v>0</v>
      </c>
      <c r="K127" s="199" t="s">
        <v>118</v>
      </c>
      <c r="L127" s="44"/>
      <c r="M127" s="204" t="s">
        <v>19</v>
      </c>
      <c r="N127" s="205" t="s">
        <v>46</v>
      </c>
      <c r="O127" s="84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8" t="s">
        <v>119</v>
      </c>
      <c r="AT127" s="208" t="s">
        <v>114</v>
      </c>
      <c r="AU127" s="208" t="s">
        <v>82</v>
      </c>
      <c r="AY127" s="17" t="s">
        <v>110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7" t="s">
        <v>80</v>
      </c>
      <c r="BK127" s="209">
        <f>ROUND(I127*H127,2)</f>
        <v>0</v>
      </c>
      <c r="BL127" s="17" t="s">
        <v>119</v>
      </c>
      <c r="BM127" s="208" t="s">
        <v>191</v>
      </c>
    </row>
    <row r="128" spans="1:47" s="2" customFormat="1" ht="12">
      <c r="A128" s="38"/>
      <c r="B128" s="39"/>
      <c r="C128" s="40"/>
      <c r="D128" s="210" t="s">
        <v>121</v>
      </c>
      <c r="E128" s="40"/>
      <c r="F128" s="211" t="s">
        <v>192</v>
      </c>
      <c r="G128" s="40"/>
      <c r="H128" s="40"/>
      <c r="I128" s="212"/>
      <c r="J128" s="40"/>
      <c r="K128" s="40"/>
      <c r="L128" s="44"/>
      <c r="M128" s="213"/>
      <c r="N128" s="214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121</v>
      </c>
      <c r="AU128" s="17" t="s">
        <v>82</v>
      </c>
    </row>
    <row r="129" spans="1:65" s="2" customFormat="1" ht="21.75" customHeight="1">
      <c r="A129" s="38"/>
      <c r="B129" s="39"/>
      <c r="C129" s="197" t="s">
        <v>193</v>
      </c>
      <c r="D129" s="197" t="s">
        <v>114</v>
      </c>
      <c r="E129" s="198" t="s">
        <v>194</v>
      </c>
      <c r="F129" s="199" t="s">
        <v>195</v>
      </c>
      <c r="G129" s="200" t="s">
        <v>190</v>
      </c>
      <c r="H129" s="201">
        <v>13.881</v>
      </c>
      <c r="I129" s="202"/>
      <c r="J129" s="203">
        <f>ROUND(I129*H129,2)</f>
        <v>0</v>
      </c>
      <c r="K129" s="199" t="s">
        <v>118</v>
      </c>
      <c r="L129" s="44"/>
      <c r="M129" s="204" t="s">
        <v>19</v>
      </c>
      <c r="N129" s="205" t="s">
        <v>46</v>
      </c>
      <c r="O129" s="84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8" t="s">
        <v>119</v>
      </c>
      <c r="AT129" s="208" t="s">
        <v>114</v>
      </c>
      <c r="AU129" s="208" t="s">
        <v>82</v>
      </c>
      <c r="AY129" s="17" t="s">
        <v>110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7" t="s">
        <v>80</v>
      </c>
      <c r="BK129" s="209">
        <f>ROUND(I129*H129,2)</f>
        <v>0</v>
      </c>
      <c r="BL129" s="17" t="s">
        <v>119</v>
      </c>
      <c r="BM129" s="208" t="s">
        <v>196</v>
      </c>
    </row>
    <row r="130" spans="1:47" s="2" customFormat="1" ht="12">
      <c r="A130" s="38"/>
      <c r="B130" s="39"/>
      <c r="C130" s="40"/>
      <c r="D130" s="210" t="s">
        <v>121</v>
      </c>
      <c r="E130" s="40"/>
      <c r="F130" s="211" t="s">
        <v>197</v>
      </c>
      <c r="G130" s="40"/>
      <c r="H130" s="40"/>
      <c r="I130" s="212"/>
      <c r="J130" s="40"/>
      <c r="K130" s="40"/>
      <c r="L130" s="44"/>
      <c r="M130" s="213"/>
      <c r="N130" s="214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121</v>
      </c>
      <c r="AU130" s="17" t="s">
        <v>82</v>
      </c>
    </row>
    <row r="131" spans="1:65" s="2" customFormat="1" ht="24.15" customHeight="1">
      <c r="A131" s="38"/>
      <c r="B131" s="39"/>
      <c r="C131" s="197" t="s">
        <v>198</v>
      </c>
      <c r="D131" s="197" t="s">
        <v>114</v>
      </c>
      <c r="E131" s="198" t="s">
        <v>199</v>
      </c>
      <c r="F131" s="199" t="s">
        <v>200</v>
      </c>
      <c r="G131" s="200" t="s">
        <v>190</v>
      </c>
      <c r="H131" s="201">
        <v>194.334</v>
      </c>
      <c r="I131" s="202"/>
      <c r="J131" s="203">
        <f>ROUND(I131*H131,2)</f>
        <v>0</v>
      </c>
      <c r="K131" s="199" t="s">
        <v>118</v>
      </c>
      <c r="L131" s="44"/>
      <c r="M131" s="204" t="s">
        <v>19</v>
      </c>
      <c r="N131" s="205" t="s">
        <v>46</v>
      </c>
      <c r="O131" s="84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8" t="s">
        <v>119</v>
      </c>
      <c r="AT131" s="208" t="s">
        <v>114</v>
      </c>
      <c r="AU131" s="208" t="s">
        <v>82</v>
      </c>
      <c r="AY131" s="17" t="s">
        <v>110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7" t="s">
        <v>80</v>
      </c>
      <c r="BK131" s="209">
        <f>ROUND(I131*H131,2)</f>
        <v>0</v>
      </c>
      <c r="BL131" s="17" t="s">
        <v>119</v>
      </c>
      <c r="BM131" s="208" t="s">
        <v>201</v>
      </c>
    </row>
    <row r="132" spans="1:47" s="2" customFormat="1" ht="12">
      <c r="A132" s="38"/>
      <c r="B132" s="39"/>
      <c r="C132" s="40"/>
      <c r="D132" s="210" t="s">
        <v>121</v>
      </c>
      <c r="E132" s="40"/>
      <c r="F132" s="211" t="s">
        <v>202</v>
      </c>
      <c r="G132" s="40"/>
      <c r="H132" s="40"/>
      <c r="I132" s="212"/>
      <c r="J132" s="40"/>
      <c r="K132" s="40"/>
      <c r="L132" s="44"/>
      <c r="M132" s="213"/>
      <c r="N132" s="214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121</v>
      </c>
      <c r="AU132" s="17" t="s">
        <v>82</v>
      </c>
    </row>
    <row r="133" spans="1:51" s="13" customFormat="1" ht="12">
      <c r="A133" s="13"/>
      <c r="B133" s="215"/>
      <c r="C133" s="216"/>
      <c r="D133" s="217" t="s">
        <v>128</v>
      </c>
      <c r="E133" s="216"/>
      <c r="F133" s="219" t="s">
        <v>203</v>
      </c>
      <c r="G133" s="216"/>
      <c r="H133" s="220">
        <v>194.334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6" t="s">
        <v>128</v>
      </c>
      <c r="AU133" s="226" t="s">
        <v>82</v>
      </c>
      <c r="AV133" s="13" t="s">
        <v>82</v>
      </c>
      <c r="AW133" s="13" t="s">
        <v>4</v>
      </c>
      <c r="AX133" s="13" t="s">
        <v>80</v>
      </c>
      <c r="AY133" s="226" t="s">
        <v>110</v>
      </c>
    </row>
    <row r="134" spans="1:65" s="2" customFormat="1" ht="16.5" customHeight="1">
      <c r="A134" s="38"/>
      <c r="B134" s="39"/>
      <c r="C134" s="238" t="s">
        <v>204</v>
      </c>
      <c r="D134" s="238" t="s">
        <v>205</v>
      </c>
      <c r="E134" s="239" t="s">
        <v>206</v>
      </c>
      <c r="F134" s="240" t="s">
        <v>207</v>
      </c>
      <c r="G134" s="241" t="s">
        <v>190</v>
      </c>
      <c r="H134" s="242">
        <v>13.881</v>
      </c>
      <c r="I134" s="243"/>
      <c r="J134" s="244">
        <f>ROUND(I134*H134,2)</f>
        <v>0</v>
      </c>
      <c r="K134" s="240" t="s">
        <v>118</v>
      </c>
      <c r="L134" s="245"/>
      <c r="M134" s="246" t="s">
        <v>19</v>
      </c>
      <c r="N134" s="247" t="s">
        <v>46</v>
      </c>
      <c r="O134" s="84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8" t="s">
        <v>193</v>
      </c>
      <c r="AT134" s="208" t="s">
        <v>205</v>
      </c>
      <c r="AU134" s="208" t="s">
        <v>82</v>
      </c>
      <c r="AY134" s="17" t="s">
        <v>110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7" t="s">
        <v>80</v>
      </c>
      <c r="BK134" s="209">
        <f>ROUND(I134*H134,2)</f>
        <v>0</v>
      </c>
      <c r="BL134" s="17" t="s">
        <v>119</v>
      </c>
      <c r="BM134" s="208" t="s">
        <v>208</v>
      </c>
    </row>
    <row r="135" spans="1:63" s="12" customFormat="1" ht="25.9" customHeight="1">
      <c r="A135" s="12"/>
      <c r="B135" s="181"/>
      <c r="C135" s="182"/>
      <c r="D135" s="183" t="s">
        <v>74</v>
      </c>
      <c r="E135" s="184" t="s">
        <v>209</v>
      </c>
      <c r="F135" s="184" t="s">
        <v>210</v>
      </c>
      <c r="G135" s="182"/>
      <c r="H135" s="182"/>
      <c r="I135" s="185"/>
      <c r="J135" s="186">
        <f>BK135</f>
        <v>0</v>
      </c>
      <c r="K135" s="182"/>
      <c r="L135" s="187"/>
      <c r="M135" s="188"/>
      <c r="N135" s="189"/>
      <c r="O135" s="189"/>
      <c r="P135" s="190">
        <f>P136+P187</f>
        <v>0</v>
      </c>
      <c r="Q135" s="189"/>
      <c r="R135" s="190">
        <f>R136+R187</f>
        <v>1.28139134</v>
      </c>
      <c r="S135" s="189"/>
      <c r="T135" s="191">
        <f>T136+T187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92" t="s">
        <v>82</v>
      </c>
      <c r="AT135" s="193" t="s">
        <v>74</v>
      </c>
      <c r="AU135" s="193" t="s">
        <v>75</v>
      </c>
      <c r="AY135" s="192" t="s">
        <v>110</v>
      </c>
      <c r="BK135" s="194">
        <f>BK136+BK187</f>
        <v>0</v>
      </c>
    </row>
    <row r="136" spans="1:63" s="12" customFormat="1" ht="22.8" customHeight="1">
      <c r="A136" s="12"/>
      <c r="B136" s="181"/>
      <c r="C136" s="182"/>
      <c r="D136" s="183" t="s">
        <v>74</v>
      </c>
      <c r="E136" s="195" t="s">
        <v>211</v>
      </c>
      <c r="F136" s="195" t="s">
        <v>212</v>
      </c>
      <c r="G136" s="182"/>
      <c r="H136" s="182"/>
      <c r="I136" s="185"/>
      <c r="J136" s="196">
        <f>BK136</f>
        <v>0</v>
      </c>
      <c r="K136" s="182"/>
      <c r="L136" s="187"/>
      <c r="M136" s="188"/>
      <c r="N136" s="189"/>
      <c r="O136" s="189"/>
      <c r="P136" s="190">
        <f>SUM(P137:P186)</f>
        <v>0</v>
      </c>
      <c r="Q136" s="189"/>
      <c r="R136" s="190">
        <f>SUM(R137:R186)</f>
        <v>1.2765918200000002</v>
      </c>
      <c r="S136" s="189"/>
      <c r="T136" s="191">
        <f>SUM(T137:T186)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92" t="s">
        <v>82</v>
      </c>
      <c r="AT136" s="193" t="s">
        <v>74</v>
      </c>
      <c r="AU136" s="193" t="s">
        <v>80</v>
      </c>
      <c r="AY136" s="192" t="s">
        <v>110</v>
      </c>
      <c r="BK136" s="194">
        <f>SUM(BK137:BK186)</f>
        <v>0</v>
      </c>
    </row>
    <row r="137" spans="1:65" s="2" customFormat="1" ht="24.15" customHeight="1">
      <c r="A137" s="38"/>
      <c r="B137" s="39"/>
      <c r="C137" s="197" t="s">
        <v>213</v>
      </c>
      <c r="D137" s="197" t="s">
        <v>114</v>
      </c>
      <c r="E137" s="198" t="s">
        <v>214</v>
      </c>
      <c r="F137" s="199" t="s">
        <v>215</v>
      </c>
      <c r="G137" s="200" t="s">
        <v>164</v>
      </c>
      <c r="H137" s="201">
        <v>1</v>
      </c>
      <c r="I137" s="202"/>
      <c r="J137" s="203">
        <f>ROUND(I137*H137,2)</f>
        <v>0</v>
      </c>
      <c r="K137" s="199" t="s">
        <v>118</v>
      </c>
      <c r="L137" s="44"/>
      <c r="M137" s="204" t="s">
        <v>19</v>
      </c>
      <c r="N137" s="205" t="s">
        <v>46</v>
      </c>
      <c r="O137" s="84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8" t="s">
        <v>216</v>
      </c>
      <c r="AT137" s="208" t="s">
        <v>114</v>
      </c>
      <c r="AU137" s="208" t="s">
        <v>82</v>
      </c>
      <c r="AY137" s="17" t="s">
        <v>110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7" t="s">
        <v>80</v>
      </c>
      <c r="BK137" s="209">
        <f>ROUND(I137*H137,2)</f>
        <v>0</v>
      </c>
      <c r="BL137" s="17" t="s">
        <v>216</v>
      </c>
      <c r="BM137" s="208" t="s">
        <v>217</v>
      </c>
    </row>
    <row r="138" spans="1:47" s="2" customFormat="1" ht="12">
      <c r="A138" s="38"/>
      <c r="B138" s="39"/>
      <c r="C138" s="40"/>
      <c r="D138" s="210" t="s">
        <v>121</v>
      </c>
      <c r="E138" s="40"/>
      <c r="F138" s="211" t="s">
        <v>218</v>
      </c>
      <c r="G138" s="40"/>
      <c r="H138" s="40"/>
      <c r="I138" s="212"/>
      <c r="J138" s="40"/>
      <c r="K138" s="40"/>
      <c r="L138" s="44"/>
      <c r="M138" s="213"/>
      <c r="N138" s="214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121</v>
      </c>
      <c r="AU138" s="17" t="s">
        <v>82</v>
      </c>
    </row>
    <row r="139" spans="1:65" s="2" customFormat="1" ht="24.15" customHeight="1">
      <c r="A139" s="38"/>
      <c r="B139" s="39"/>
      <c r="C139" s="197" t="s">
        <v>219</v>
      </c>
      <c r="D139" s="197" t="s">
        <v>114</v>
      </c>
      <c r="E139" s="198" t="s">
        <v>220</v>
      </c>
      <c r="F139" s="199" t="s">
        <v>221</v>
      </c>
      <c r="G139" s="200" t="s">
        <v>164</v>
      </c>
      <c r="H139" s="201">
        <v>3</v>
      </c>
      <c r="I139" s="202"/>
      <c r="J139" s="203">
        <f>ROUND(I139*H139,2)</f>
        <v>0</v>
      </c>
      <c r="K139" s="199" t="s">
        <v>118</v>
      </c>
      <c r="L139" s="44"/>
      <c r="M139" s="204" t="s">
        <v>19</v>
      </c>
      <c r="N139" s="205" t="s">
        <v>46</v>
      </c>
      <c r="O139" s="84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8" t="s">
        <v>216</v>
      </c>
      <c r="AT139" s="208" t="s">
        <v>114</v>
      </c>
      <c r="AU139" s="208" t="s">
        <v>82</v>
      </c>
      <c r="AY139" s="17" t="s">
        <v>110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7" t="s">
        <v>80</v>
      </c>
      <c r="BK139" s="209">
        <f>ROUND(I139*H139,2)</f>
        <v>0</v>
      </c>
      <c r="BL139" s="17" t="s">
        <v>216</v>
      </c>
      <c r="BM139" s="208" t="s">
        <v>222</v>
      </c>
    </row>
    <row r="140" spans="1:47" s="2" customFormat="1" ht="12">
      <c r="A140" s="38"/>
      <c r="B140" s="39"/>
      <c r="C140" s="40"/>
      <c r="D140" s="210" t="s">
        <v>121</v>
      </c>
      <c r="E140" s="40"/>
      <c r="F140" s="211" t="s">
        <v>223</v>
      </c>
      <c r="G140" s="40"/>
      <c r="H140" s="40"/>
      <c r="I140" s="212"/>
      <c r="J140" s="40"/>
      <c r="K140" s="40"/>
      <c r="L140" s="44"/>
      <c r="M140" s="213"/>
      <c r="N140" s="214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121</v>
      </c>
      <c r="AU140" s="17" t="s">
        <v>82</v>
      </c>
    </row>
    <row r="141" spans="1:65" s="2" customFormat="1" ht="16.5" customHeight="1">
      <c r="A141" s="38"/>
      <c r="B141" s="39"/>
      <c r="C141" s="238" t="s">
        <v>224</v>
      </c>
      <c r="D141" s="238" t="s">
        <v>205</v>
      </c>
      <c r="E141" s="239" t="s">
        <v>225</v>
      </c>
      <c r="F141" s="240" t="s">
        <v>226</v>
      </c>
      <c r="G141" s="241" t="s">
        <v>154</v>
      </c>
      <c r="H141" s="242">
        <v>18.23</v>
      </c>
      <c r="I141" s="243"/>
      <c r="J141" s="244">
        <f>ROUND(I141*H141,2)</f>
        <v>0</v>
      </c>
      <c r="K141" s="240" t="s">
        <v>118</v>
      </c>
      <c r="L141" s="245"/>
      <c r="M141" s="246" t="s">
        <v>19</v>
      </c>
      <c r="N141" s="247" t="s">
        <v>46</v>
      </c>
      <c r="O141" s="84"/>
      <c r="P141" s="206">
        <f>O141*H141</f>
        <v>0</v>
      </c>
      <c r="Q141" s="206">
        <v>0.0036</v>
      </c>
      <c r="R141" s="206">
        <f>Q141*H141</f>
        <v>0.065628</v>
      </c>
      <c r="S141" s="206">
        <v>0</v>
      </c>
      <c r="T141" s="20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8" t="s">
        <v>227</v>
      </c>
      <c r="AT141" s="208" t="s">
        <v>205</v>
      </c>
      <c r="AU141" s="208" t="s">
        <v>82</v>
      </c>
      <c r="AY141" s="17" t="s">
        <v>110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7" t="s">
        <v>80</v>
      </c>
      <c r="BK141" s="209">
        <f>ROUND(I141*H141,2)</f>
        <v>0</v>
      </c>
      <c r="BL141" s="17" t="s">
        <v>216</v>
      </c>
      <c r="BM141" s="208" t="s">
        <v>228</v>
      </c>
    </row>
    <row r="142" spans="1:51" s="13" customFormat="1" ht="12">
      <c r="A142" s="13"/>
      <c r="B142" s="215"/>
      <c r="C142" s="216"/>
      <c r="D142" s="217" t="s">
        <v>128</v>
      </c>
      <c r="E142" s="218" t="s">
        <v>19</v>
      </c>
      <c r="F142" s="219" t="s">
        <v>229</v>
      </c>
      <c r="G142" s="216"/>
      <c r="H142" s="220">
        <v>4.9</v>
      </c>
      <c r="I142" s="221"/>
      <c r="J142" s="216"/>
      <c r="K142" s="216"/>
      <c r="L142" s="222"/>
      <c r="M142" s="223"/>
      <c r="N142" s="224"/>
      <c r="O142" s="224"/>
      <c r="P142" s="224"/>
      <c r="Q142" s="224"/>
      <c r="R142" s="224"/>
      <c r="S142" s="224"/>
      <c r="T142" s="22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6" t="s">
        <v>128</v>
      </c>
      <c r="AU142" s="226" t="s">
        <v>82</v>
      </c>
      <c r="AV142" s="13" t="s">
        <v>82</v>
      </c>
      <c r="AW142" s="13" t="s">
        <v>36</v>
      </c>
      <c r="AX142" s="13" t="s">
        <v>75</v>
      </c>
      <c r="AY142" s="226" t="s">
        <v>110</v>
      </c>
    </row>
    <row r="143" spans="1:51" s="13" customFormat="1" ht="12">
      <c r="A143" s="13"/>
      <c r="B143" s="215"/>
      <c r="C143" s="216"/>
      <c r="D143" s="217" t="s">
        <v>128</v>
      </c>
      <c r="E143" s="218" t="s">
        <v>19</v>
      </c>
      <c r="F143" s="219" t="s">
        <v>230</v>
      </c>
      <c r="G143" s="216"/>
      <c r="H143" s="220">
        <v>5.89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6" t="s">
        <v>128</v>
      </c>
      <c r="AU143" s="226" t="s">
        <v>82</v>
      </c>
      <c r="AV143" s="13" t="s">
        <v>82</v>
      </c>
      <c r="AW143" s="13" t="s">
        <v>36</v>
      </c>
      <c r="AX143" s="13" t="s">
        <v>75</v>
      </c>
      <c r="AY143" s="226" t="s">
        <v>110</v>
      </c>
    </row>
    <row r="144" spans="1:51" s="13" customFormat="1" ht="12">
      <c r="A144" s="13"/>
      <c r="B144" s="215"/>
      <c r="C144" s="216"/>
      <c r="D144" s="217" t="s">
        <v>128</v>
      </c>
      <c r="E144" s="218" t="s">
        <v>19</v>
      </c>
      <c r="F144" s="219" t="s">
        <v>231</v>
      </c>
      <c r="G144" s="216"/>
      <c r="H144" s="220">
        <v>6.03</v>
      </c>
      <c r="I144" s="221"/>
      <c r="J144" s="216"/>
      <c r="K144" s="216"/>
      <c r="L144" s="222"/>
      <c r="M144" s="223"/>
      <c r="N144" s="224"/>
      <c r="O144" s="224"/>
      <c r="P144" s="224"/>
      <c r="Q144" s="224"/>
      <c r="R144" s="224"/>
      <c r="S144" s="224"/>
      <c r="T144" s="22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6" t="s">
        <v>128</v>
      </c>
      <c r="AU144" s="226" t="s">
        <v>82</v>
      </c>
      <c r="AV144" s="13" t="s">
        <v>82</v>
      </c>
      <c r="AW144" s="13" t="s">
        <v>36</v>
      </c>
      <c r="AX144" s="13" t="s">
        <v>75</v>
      </c>
      <c r="AY144" s="226" t="s">
        <v>110</v>
      </c>
    </row>
    <row r="145" spans="1:51" s="13" customFormat="1" ht="12">
      <c r="A145" s="13"/>
      <c r="B145" s="215"/>
      <c r="C145" s="216"/>
      <c r="D145" s="217" t="s">
        <v>128</v>
      </c>
      <c r="E145" s="218" t="s">
        <v>19</v>
      </c>
      <c r="F145" s="219" t="s">
        <v>232</v>
      </c>
      <c r="G145" s="216"/>
      <c r="H145" s="220">
        <v>1.41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6" t="s">
        <v>128</v>
      </c>
      <c r="AU145" s="226" t="s">
        <v>82</v>
      </c>
      <c r="AV145" s="13" t="s">
        <v>82</v>
      </c>
      <c r="AW145" s="13" t="s">
        <v>36</v>
      </c>
      <c r="AX145" s="13" t="s">
        <v>75</v>
      </c>
      <c r="AY145" s="226" t="s">
        <v>110</v>
      </c>
    </row>
    <row r="146" spans="1:51" s="14" customFormat="1" ht="12">
      <c r="A146" s="14"/>
      <c r="B146" s="227"/>
      <c r="C146" s="228"/>
      <c r="D146" s="217" t="s">
        <v>128</v>
      </c>
      <c r="E146" s="229" t="s">
        <v>19</v>
      </c>
      <c r="F146" s="230" t="s">
        <v>133</v>
      </c>
      <c r="G146" s="228"/>
      <c r="H146" s="231">
        <v>18.23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37" t="s">
        <v>128</v>
      </c>
      <c r="AU146" s="237" t="s">
        <v>82</v>
      </c>
      <c r="AV146" s="14" t="s">
        <v>119</v>
      </c>
      <c r="AW146" s="14" t="s">
        <v>36</v>
      </c>
      <c r="AX146" s="14" t="s">
        <v>80</v>
      </c>
      <c r="AY146" s="237" t="s">
        <v>110</v>
      </c>
    </row>
    <row r="147" spans="1:65" s="2" customFormat="1" ht="24.15" customHeight="1">
      <c r="A147" s="38"/>
      <c r="B147" s="39"/>
      <c r="C147" s="197" t="s">
        <v>233</v>
      </c>
      <c r="D147" s="197" t="s">
        <v>114</v>
      </c>
      <c r="E147" s="198" t="s">
        <v>234</v>
      </c>
      <c r="F147" s="199" t="s">
        <v>235</v>
      </c>
      <c r="G147" s="200" t="s">
        <v>117</v>
      </c>
      <c r="H147" s="201">
        <v>3.187</v>
      </c>
      <c r="I147" s="202"/>
      <c r="J147" s="203">
        <f>ROUND(I147*H147,2)</f>
        <v>0</v>
      </c>
      <c r="K147" s="199" t="s">
        <v>118</v>
      </c>
      <c r="L147" s="44"/>
      <c r="M147" s="204" t="s">
        <v>19</v>
      </c>
      <c r="N147" s="205" t="s">
        <v>46</v>
      </c>
      <c r="O147" s="84"/>
      <c r="P147" s="206">
        <f>O147*H147</f>
        <v>0</v>
      </c>
      <c r="Q147" s="206">
        <v>0.00033</v>
      </c>
      <c r="R147" s="206">
        <f>Q147*H147</f>
        <v>0.00105171</v>
      </c>
      <c r="S147" s="206">
        <v>0</v>
      </c>
      <c r="T147" s="20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8" t="s">
        <v>216</v>
      </c>
      <c r="AT147" s="208" t="s">
        <v>114</v>
      </c>
      <c r="AU147" s="208" t="s">
        <v>82</v>
      </c>
      <c r="AY147" s="17" t="s">
        <v>110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7" t="s">
        <v>80</v>
      </c>
      <c r="BK147" s="209">
        <f>ROUND(I147*H147,2)</f>
        <v>0</v>
      </c>
      <c r="BL147" s="17" t="s">
        <v>216</v>
      </c>
      <c r="BM147" s="208" t="s">
        <v>236</v>
      </c>
    </row>
    <row r="148" spans="1:47" s="2" customFormat="1" ht="12">
      <c r="A148" s="38"/>
      <c r="B148" s="39"/>
      <c r="C148" s="40"/>
      <c r="D148" s="210" t="s">
        <v>121</v>
      </c>
      <c r="E148" s="40"/>
      <c r="F148" s="211" t="s">
        <v>237</v>
      </c>
      <c r="G148" s="40"/>
      <c r="H148" s="40"/>
      <c r="I148" s="212"/>
      <c r="J148" s="40"/>
      <c r="K148" s="40"/>
      <c r="L148" s="44"/>
      <c r="M148" s="213"/>
      <c r="N148" s="214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121</v>
      </c>
      <c r="AU148" s="17" t="s">
        <v>82</v>
      </c>
    </row>
    <row r="149" spans="1:51" s="13" customFormat="1" ht="12">
      <c r="A149" s="13"/>
      <c r="B149" s="215"/>
      <c r="C149" s="216"/>
      <c r="D149" s="217" t="s">
        <v>128</v>
      </c>
      <c r="E149" s="218" t="s">
        <v>19</v>
      </c>
      <c r="F149" s="219" t="s">
        <v>176</v>
      </c>
      <c r="G149" s="216"/>
      <c r="H149" s="220">
        <v>3.187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6" t="s">
        <v>128</v>
      </c>
      <c r="AU149" s="226" t="s">
        <v>82</v>
      </c>
      <c r="AV149" s="13" t="s">
        <v>82</v>
      </c>
      <c r="AW149" s="13" t="s">
        <v>36</v>
      </c>
      <c r="AX149" s="13" t="s">
        <v>80</v>
      </c>
      <c r="AY149" s="226" t="s">
        <v>110</v>
      </c>
    </row>
    <row r="150" spans="1:65" s="2" customFormat="1" ht="24.15" customHeight="1">
      <c r="A150" s="38"/>
      <c r="B150" s="39"/>
      <c r="C150" s="197" t="s">
        <v>8</v>
      </c>
      <c r="D150" s="197" t="s">
        <v>114</v>
      </c>
      <c r="E150" s="198" t="s">
        <v>238</v>
      </c>
      <c r="F150" s="199" t="s">
        <v>239</v>
      </c>
      <c r="G150" s="200" t="s">
        <v>117</v>
      </c>
      <c r="H150" s="201">
        <v>38.013</v>
      </c>
      <c r="I150" s="202"/>
      <c r="J150" s="203">
        <f>ROUND(I150*H150,2)</f>
        <v>0</v>
      </c>
      <c r="K150" s="199" t="s">
        <v>118</v>
      </c>
      <c r="L150" s="44"/>
      <c r="M150" s="204" t="s">
        <v>19</v>
      </c>
      <c r="N150" s="205" t="s">
        <v>46</v>
      </c>
      <c r="O150" s="84"/>
      <c r="P150" s="206">
        <f>O150*H150</f>
        <v>0</v>
      </c>
      <c r="Q150" s="206">
        <v>0.00027</v>
      </c>
      <c r="R150" s="206">
        <f>Q150*H150</f>
        <v>0.01026351</v>
      </c>
      <c r="S150" s="206">
        <v>0</v>
      </c>
      <c r="T150" s="20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8" t="s">
        <v>216</v>
      </c>
      <c r="AT150" s="208" t="s">
        <v>114</v>
      </c>
      <c r="AU150" s="208" t="s">
        <v>82</v>
      </c>
      <c r="AY150" s="17" t="s">
        <v>110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7" t="s">
        <v>80</v>
      </c>
      <c r="BK150" s="209">
        <f>ROUND(I150*H150,2)</f>
        <v>0</v>
      </c>
      <c r="BL150" s="17" t="s">
        <v>216</v>
      </c>
      <c r="BM150" s="208" t="s">
        <v>240</v>
      </c>
    </row>
    <row r="151" spans="1:47" s="2" customFormat="1" ht="12">
      <c r="A151" s="38"/>
      <c r="B151" s="39"/>
      <c r="C151" s="40"/>
      <c r="D151" s="210" t="s">
        <v>121</v>
      </c>
      <c r="E151" s="40"/>
      <c r="F151" s="211" t="s">
        <v>241</v>
      </c>
      <c r="G151" s="40"/>
      <c r="H151" s="40"/>
      <c r="I151" s="212"/>
      <c r="J151" s="40"/>
      <c r="K151" s="40"/>
      <c r="L151" s="44"/>
      <c r="M151" s="213"/>
      <c r="N151" s="214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121</v>
      </c>
      <c r="AU151" s="17" t="s">
        <v>82</v>
      </c>
    </row>
    <row r="152" spans="1:51" s="13" customFormat="1" ht="12">
      <c r="A152" s="13"/>
      <c r="B152" s="215"/>
      <c r="C152" s="216"/>
      <c r="D152" s="217" t="s">
        <v>128</v>
      </c>
      <c r="E152" s="218" t="s">
        <v>19</v>
      </c>
      <c r="F152" s="219" t="s">
        <v>182</v>
      </c>
      <c r="G152" s="216"/>
      <c r="H152" s="220">
        <v>11.074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6" t="s">
        <v>128</v>
      </c>
      <c r="AU152" s="226" t="s">
        <v>82</v>
      </c>
      <c r="AV152" s="13" t="s">
        <v>82</v>
      </c>
      <c r="AW152" s="13" t="s">
        <v>36</v>
      </c>
      <c r="AX152" s="13" t="s">
        <v>75</v>
      </c>
      <c r="AY152" s="226" t="s">
        <v>110</v>
      </c>
    </row>
    <row r="153" spans="1:51" s="13" customFormat="1" ht="12">
      <c r="A153" s="13"/>
      <c r="B153" s="215"/>
      <c r="C153" s="216"/>
      <c r="D153" s="217" t="s">
        <v>128</v>
      </c>
      <c r="E153" s="218" t="s">
        <v>19</v>
      </c>
      <c r="F153" s="219" t="s">
        <v>183</v>
      </c>
      <c r="G153" s="216"/>
      <c r="H153" s="220">
        <v>13.311</v>
      </c>
      <c r="I153" s="221"/>
      <c r="J153" s="216"/>
      <c r="K153" s="216"/>
      <c r="L153" s="222"/>
      <c r="M153" s="223"/>
      <c r="N153" s="224"/>
      <c r="O153" s="224"/>
      <c r="P153" s="224"/>
      <c r="Q153" s="224"/>
      <c r="R153" s="224"/>
      <c r="S153" s="224"/>
      <c r="T153" s="22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6" t="s">
        <v>128</v>
      </c>
      <c r="AU153" s="226" t="s">
        <v>82</v>
      </c>
      <c r="AV153" s="13" t="s">
        <v>82</v>
      </c>
      <c r="AW153" s="13" t="s">
        <v>36</v>
      </c>
      <c r="AX153" s="13" t="s">
        <v>75</v>
      </c>
      <c r="AY153" s="226" t="s">
        <v>110</v>
      </c>
    </row>
    <row r="154" spans="1:51" s="13" customFormat="1" ht="12">
      <c r="A154" s="13"/>
      <c r="B154" s="215"/>
      <c r="C154" s="216"/>
      <c r="D154" s="217" t="s">
        <v>128</v>
      </c>
      <c r="E154" s="218" t="s">
        <v>19</v>
      </c>
      <c r="F154" s="219" t="s">
        <v>184</v>
      </c>
      <c r="G154" s="216"/>
      <c r="H154" s="220">
        <v>13.628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6" t="s">
        <v>128</v>
      </c>
      <c r="AU154" s="226" t="s">
        <v>82</v>
      </c>
      <c r="AV154" s="13" t="s">
        <v>82</v>
      </c>
      <c r="AW154" s="13" t="s">
        <v>36</v>
      </c>
      <c r="AX154" s="13" t="s">
        <v>75</v>
      </c>
      <c r="AY154" s="226" t="s">
        <v>110</v>
      </c>
    </row>
    <row r="155" spans="1:51" s="14" customFormat="1" ht="12">
      <c r="A155" s="14"/>
      <c r="B155" s="227"/>
      <c r="C155" s="228"/>
      <c r="D155" s="217" t="s">
        <v>128</v>
      </c>
      <c r="E155" s="229" t="s">
        <v>19</v>
      </c>
      <c r="F155" s="230" t="s">
        <v>133</v>
      </c>
      <c r="G155" s="228"/>
      <c r="H155" s="231">
        <v>38.013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37" t="s">
        <v>128</v>
      </c>
      <c r="AU155" s="237" t="s">
        <v>82</v>
      </c>
      <c r="AV155" s="14" t="s">
        <v>119</v>
      </c>
      <c r="AW155" s="14" t="s">
        <v>36</v>
      </c>
      <c r="AX155" s="14" t="s">
        <v>80</v>
      </c>
      <c r="AY155" s="237" t="s">
        <v>110</v>
      </c>
    </row>
    <row r="156" spans="1:65" s="2" customFormat="1" ht="16.5" customHeight="1">
      <c r="A156" s="38"/>
      <c r="B156" s="39"/>
      <c r="C156" s="238" t="s">
        <v>216</v>
      </c>
      <c r="D156" s="238" t="s">
        <v>205</v>
      </c>
      <c r="E156" s="239" t="s">
        <v>242</v>
      </c>
      <c r="F156" s="240" t="s">
        <v>243</v>
      </c>
      <c r="G156" s="241" t="s">
        <v>117</v>
      </c>
      <c r="H156" s="242">
        <v>41.2</v>
      </c>
      <c r="I156" s="243"/>
      <c r="J156" s="244">
        <f>ROUND(I156*H156,2)</f>
        <v>0</v>
      </c>
      <c r="K156" s="240" t="s">
        <v>244</v>
      </c>
      <c r="L156" s="245"/>
      <c r="M156" s="246" t="s">
        <v>19</v>
      </c>
      <c r="N156" s="247" t="s">
        <v>46</v>
      </c>
      <c r="O156" s="84"/>
      <c r="P156" s="206">
        <f>O156*H156</f>
        <v>0</v>
      </c>
      <c r="Q156" s="206">
        <v>0.02741</v>
      </c>
      <c r="R156" s="206">
        <f>Q156*H156</f>
        <v>1.1292920000000002</v>
      </c>
      <c r="S156" s="206">
        <v>0</v>
      </c>
      <c r="T156" s="20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8" t="s">
        <v>227</v>
      </c>
      <c r="AT156" s="208" t="s">
        <v>205</v>
      </c>
      <c r="AU156" s="208" t="s">
        <v>82</v>
      </c>
      <c r="AY156" s="17" t="s">
        <v>110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7" t="s">
        <v>80</v>
      </c>
      <c r="BK156" s="209">
        <f>ROUND(I156*H156,2)</f>
        <v>0</v>
      </c>
      <c r="BL156" s="17" t="s">
        <v>216</v>
      </c>
      <c r="BM156" s="208" t="s">
        <v>245</v>
      </c>
    </row>
    <row r="157" spans="1:51" s="13" customFormat="1" ht="12">
      <c r="A157" s="13"/>
      <c r="B157" s="215"/>
      <c r="C157" s="216"/>
      <c r="D157" s="217" t="s">
        <v>128</v>
      </c>
      <c r="E157" s="218" t="s">
        <v>19</v>
      </c>
      <c r="F157" s="219" t="s">
        <v>182</v>
      </c>
      <c r="G157" s="216"/>
      <c r="H157" s="220">
        <v>11.074</v>
      </c>
      <c r="I157" s="221"/>
      <c r="J157" s="216"/>
      <c r="K157" s="216"/>
      <c r="L157" s="222"/>
      <c r="M157" s="223"/>
      <c r="N157" s="224"/>
      <c r="O157" s="224"/>
      <c r="P157" s="224"/>
      <c r="Q157" s="224"/>
      <c r="R157" s="224"/>
      <c r="S157" s="224"/>
      <c r="T157" s="22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6" t="s">
        <v>128</v>
      </c>
      <c r="AU157" s="226" t="s">
        <v>82</v>
      </c>
      <c r="AV157" s="13" t="s">
        <v>82</v>
      </c>
      <c r="AW157" s="13" t="s">
        <v>36</v>
      </c>
      <c r="AX157" s="13" t="s">
        <v>75</v>
      </c>
      <c r="AY157" s="226" t="s">
        <v>110</v>
      </c>
    </row>
    <row r="158" spans="1:51" s="13" customFormat="1" ht="12">
      <c r="A158" s="13"/>
      <c r="B158" s="215"/>
      <c r="C158" s="216"/>
      <c r="D158" s="217" t="s">
        <v>128</v>
      </c>
      <c r="E158" s="218" t="s">
        <v>19</v>
      </c>
      <c r="F158" s="219" t="s">
        <v>183</v>
      </c>
      <c r="G158" s="216"/>
      <c r="H158" s="220">
        <v>13.311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6" t="s">
        <v>128</v>
      </c>
      <c r="AU158" s="226" t="s">
        <v>82</v>
      </c>
      <c r="AV158" s="13" t="s">
        <v>82</v>
      </c>
      <c r="AW158" s="13" t="s">
        <v>36</v>
      </c>
      <c r="AX158" s="13" t="s">
        <v>75</v>
      </c>
      <c r="AY158" s="226" t="s">
        <v>110</v>
      </c>
    </row>
    <row r="159" spans="1:51" s="13" customFormat="1" ht="12">
      <c r="A159" s="13"/>
      <c r="B159" s="215"/>
      <c r="C159" s="216"/>
      <c r="D159" s="217" t="s">
        <v>128</v>
      </c>
      <c r="E159" s="218" t="s">
        <v>19</v>
      </c>
      <c r="F159" s="219" t="s">
        <v>184</v>
      </c>
      <c r="G159" s="216"/>
      <c r="H159" s="220">
        <v>13.628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6" t="s">
        <v>128</v>
      </c>
      <c r="AU159" s="226" t="s">
        <v>82</v>
      </c>
      <c r="AV159" s="13" t="s">
        <v>82</v>
      </c>
      <c r="AW159" s="13" t="s">
        <v>36</v>
      </c>
      <c r="AX159" s="13" t="s">
        <v>75</v>
      </c>
      <c r="AY159" s="226" t="s">
        <v>110</v>
      </c>
    </row>
    <row r="160" spans="1:51" s="13" customFormat="1" ht="12">
      <c r="A160" s="13"/>
      <c r="B160" s="215"/>
      <c r="C160" s="216"/>
      <c r="D160" s="217" t="s">
        <v>128</v>
      </c>
      <c r="E160" s="218" t="s">
        <v>19</v>
      </c>
      <c r="F160" s="219" t="s">
        <v>176</v>
      </c>
      <c r="G160" s="216"/>
      <c r="H160" s="220">
        <v>3.187</v>
      </c>
      <c r="I160" s="221"/>
      <c r="J160" s="216"/>
      <c r="K160" s="216"/>
      <c r="L160" s="222"/>
      <c r="M160" s="223"/>
      <c r="N160" s="224"/>
      <c r="O160" s="224"/>
      <c r="P160" s="224"/>
      <c r="Q160" s="224"/>
      <c r="R160" s="224"/>
      <c r="S160" s="224"/>
      <c r="T160" s="22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6" t="s">
        <v>128</v>
      </c>
      <c r="AU160" s="226" t="s">
        <v>82</v>
      </c>
      <c r="AV160" s="13" t="s">
        <v>82</v>
      </c>
      <c r="AW160" s="13" t="s">
        <v>36</v>
      </c>
      <c r="AX160" s="13" t="s">
        <v>75</v>
      </c>
      <c r="AY160" s="226" t="s">
        <v>110</v>
      </c>
    </row>
    <row r="161" spans="1:51" s="14" customFormat="1" ht="12">
      <c r="A161" s="14"/>
      <c r="B161" s="227"/>
      <c r="C161" s="228"/>
      <c r="D161" s="217" t="s">
        <v>128</v>
      </c>
      <c r="E161" s="229" t="s">
        <v>19</v>
      </c>
      <c r="F161" s="230" t="s">
        <v>133</v>
      </c>
      <c r="G161" s="228"/>
      <c r="H161" s="231">
        <v>41.199999999999996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37" t="s">
        <v>128</v>
      </c>
      <c r="AU161" s="237" t="s">
        <v>82</v>
      </c>
      <c r="AV161" s="14" t="s">
        <v>119</v>
      </c>
      <c r="AW161" s="14" t="s">
        <v>36</v>
      </c>
      <c r="AX161" s="14" t="s">
        <v>80</v>
      </c>
      <c r="AY161" s="237" t="s">
        <v>110</v>
      </c>
    </row>
    <row r="162" spans="1:65" s="2" customFormat="1" ht="16.5" customHeight="1">
      <c r="A162" s="38"/>
      <c r="B162" s="39"/>
      <c r="C162" s="197" t="s">
        <v>246</v>
      </c>
      <c r="D162" s="197" t="s">
        <v>114</v>
      </c>
      <c r="E162" s="198" t="s">
        <v>247</v>
      </c>
      <c r="F162" s="199" t="s">
        <v>248</v>
      </c>
      <c r="G162" s="200" t="s">
        <v>164</v>
      </c>
      <c r="H162" s="201">
        <v>18.23</v>
      </c>
      <c r="I162" s="202"/>
      <c r="J162" s="203">
        <f>ROUND(I162*H162,2)</f>
        <v>0</v>
      </c>
      <c r="K162" s="199" t="s">
        <v>118</v>
      </c>
      <c r="L162" s="44"/>
      <c r="M162" s="204" t="s">
        <v>19</v>
      </c>
      <c r="N162" s="205" t="s">
        <v>46</v>
      </c>
      <c r="O162" s="84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8" t="s">
        <v>216</v>
      </c>
      <c r="AT162" s="208" t="s">
        <v>114</v>
      </c>
      <c r="AU162" s="208" t="s">
        <v>82</v>
      </c>
      <c r="AY162" s="17" t="s">
        <v>110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7" t="s">
        <v>80</v>
      </c>
      <c r="BK162" s="209">
        <f>ROUND(I162*H162,2)</f>
        <v>0</v>
      </c>
      <c r="BL162" s="17" t="s">
        <v>216</v>
      </c>
      <c r="BM162" s="208" t="s">
        <v>249</v>
      </c>
    </row>
    <row r="163" spans="1:47" s="2" customFormat="1" ht="12">
      <c r="A163" s="38"/>
      <c r="B163" s="39"/>
      <c r="C163" s="40"/>
      <c r="D163" s="210" t="s">
        <v>121</v>
      </c>
      <c r="E163" s="40"/>
      <c r="F163" s="211" t="s">
        <v>250</v>
      </c>
      <c r="G163" s="40"/>
      <c r="H163" s="40"/>
      <c r="I163" s="212"/>
      <c r="J163" s="40"/>
      <c r="K163" s="40"/>
      <c r="L163" s="44"/>
      <c r="M163" s="213"/>
      <c r="N163" s="214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121</v>
      </c>
      <c r="AU163" s="17" t="s">
        <v>82</v>
      </c>
    </row>
    <row r="164" spans="1:65" s="2" customFormat="1" ht="16.5" customHeight="1">
      <c r="A164" s="38"/>
      <c r="B164" s="39"/>
      <c r="C164" s="238" t="s">
        <v>251</v>
      </c>
      <c r="D164" s="238" t="s">
        <v>205</v>
      </c>
      <c r="E164" s="239" t="s">
        <v>252</v>
      </c>
      <c r="F164" s="240" t="s">
        <v>253</v>
      </c>
      <c r="G164" s="241" t="s">
        <v>154</v>
      </c>
      <c r="H164" s="242">
        <v>18.23</v>
      </c>
      <c r="I164" s="243"/>
      <c r="J164" s="244">
        <f>ROUND(I164*H164,2)</f>
        <v>0</v>
      </c>
      <c r="K164" s="240" t="s">
        <v>244</v>
      </c>
      <c r="L164" s="245"/>
      <c r="M164" s="246" t="s">
        <v>19</v>
      </c>
      <c r="N164" s="247" t="s">
        <v>46</v>
      </c>
      <c r="O164" s="84"/>
      <c r="P164" s="206">
        <f>O164*H164</f>
        <v>0</v>
      </c>
      <c r="Q164" s="206">
        <v>0.001</v>
      </c>
      <c r="R164" s="206">
        <f>Q164*H164</f>
        <v>0.01823</v>
      </c>
      <c r="S164" s="206">
        <v>0</v>
      </c>
      <c r="T164" s="20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8" t="s">
        <v>227</v>
      </c>
      <c r="AT164" s="208" t="s">
        <v>205</v>
      </c>
      <c r="AU164" s="208" t="s">
        <v>82</v>
      </c>
      <c r="AY164" s="17" t="s">
        <v>110</v>
      </c>
      <c r="BE164" s="209">
        <f>IF(N164="základní",J164,0)</f>
        <v>0</v>
      </c>
      <c r="BF164" s="209">
        <f>IF(N164="snížená",J164,0)</f>
        <v>0</v>
      </c>
      <c r="BG164" s="209">
        <f>IF(N164="zákl. přenesená",J164,0)</f>
        <v>0</v>
      </c>
      <c r="BH164" s="209">
        <f>IF(N164="sníž. přenesená",J164,0)</f>
        <v>0</v>
      </c>
      <c r="BI164" s="209">
        <f>IF(N164="nulová",J164,0)</f>
        <v>0</v>
      </c>
      <c r="BJ164" s="17" t="s">
        <v>80</v>
      </c>
      <c r="BK164" s="209">
        <f>ROUND(I164*H164,2)</f>
        <v>0</v>
      </c>
      <c r="BL164" s="17" t="s">
        <v>216</v>
      </c>
      <c r="BM164" s="208" t="s">
        <v>254</v>
      </c>
    </row>
    <row r="165" spans="1:51" s="13" customFormat="1" ht="12">
      <c r="A165" s="13"/>
      <c r="B165" s="215"/>
      <c r="C165" s="216"/>
      <c r="D165" s="217" t="s">
        <v>128</v>
      </c>
      <c r="E165" s="218" t="s">
        <v>19</v>
      </c>
      <c r="F165" s="219" t="s">
        <v>229</v>
      </c>
      <c r="G165" s="216"/>
      <c r="H165" s="220">
        <v>4.9</v>
      </c>
      <c r="I165" s="221"/>
      <c r="J165" s="216"/>
      <c r="K165" s="216"/>
      <c r="L165" s="222"/>
      <c r="M165" s="223"/>
      <c r="N165" s="224"/>
      <c r="O165" s="224"/>
      <c r="P165" s="224"/>
      <c r="Q165" s="224"/>
      <c r="R165" s="224"/>
      <c r="S165" s="224"/>
      <c r="T165" s="22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6" t="s">
        <v>128</v>
      </c>
      <c r="AU165" s="226" t="s">
        <v>82</v>
      </c>
      <c r="AV165" s="13" t="s">
        <v>82</v>
      </c>
      <c r="AW165" s="13" t="s">
        <v>36</v>
      </c>
      <c r="AX165" s="13" t="s">
        <v>75</v>
      </c>
      <c r="AY165" s="226" t="s">
        <v>110</v>
      </c>
    </row>
    <row r="166" spans="1:51" s="13" customFormat="1" ht="12">
      <c r="A166" s="13"/>
      <c r="B166" s="215"/>
      <c r="C166" s="216"/>
      <c r="D166" s="217" t="s">
        <v>128</v>
      </c>
      <c r="E166" s="218" t="s">
        <v>19</v>
      </c>
      <c r="F166" s="219" t="s">
        <v>230</v>
      </c>
      <c r="G166" s="216"/>
      <c r="H166" s="220">
        <v>5.89</v>
      </c>
      <c r="I166" s="221"/>
      <c r="J166" s="216"/>
      <c r="K166" s="216"/>
      <c r="L166" s="222"/>
      <c r="M166" s="223"/>
      <c r="N166" s="224"/>
      <c r="O166" s="224"/>
      <c r="P166" s="224"/>
      <c r="Q166" s="224"/>
      <c r="R166" s="224"/>
      <c r="S166" s="224"/>
      <c r="T166" s="22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6" t="s">
        <v>128</v>
      </c>
      <c r="AU166" s="226" t="s">
        <v>82</v>
      </c>
      <c r="AV166" s="13" t="s">
        <v>82</v>
      </c>
      <c r="AW166" s="13" t="s">
        <v>36</v>
      </c>
      <c r="AX166" s="13" t="s">
        <v>75</v>
      </c>
      <c r="AY166" s="226" t="s">
        <v>110</v>
      </c>
    </row>
    <row r="167" spans="1:51" s="13" customFormat="1" ht="12">
      <c r="A167" s="13"/>
      <c r="B167" s="215"/>
      <c r="C167" s="216"/>
      <c r="D167" s="217" t="s">
        <v>128</v>
      </c>
      <c r="E167" s="218" t="s">
        <v>19</v>
      </c>
      <c r="F167" s="219" t="s">
        <v>231</v>
      </c>
      <c r="G167" s="216"/>
      <c r="H167" s="220">
        <v>6.03</v>
      </c>
      <c r="I167" s="221"/>
      <c r="J167" s="216"/>
      <c r="K167" s="216"/>
      <c r="L167" s="222"/>
      <c r="M167" s="223"/>
      <c r="N167" s="224"/>
      <c r="O167" s="224"/>
      <c r="P167" s="224"/>
      <c r="Q167" s="224"/>
      <c r="R167" s="224"/>
      <c r="S167" s="224"/>
      <c r="T167" s="22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6" t="s">
        <v>128</v>
      </c>
      <c r="AU167" s="226" t="s">
        <v>82</v>
      </c>
      <c r="AV167" s="13" t="s">
        <v>82</v>
      </c>
      <c r="AW167" s="13" t="s">
        <v>36</v>
      </c>
      <c r="AX167" s="13" t="s">
        <v>75</v>
      </c>
      <c r="AY167" s="226" t="s">
        <v>110</v>
      </c>
    </row>
    <row r="168" spans="1:51" s="13" customFormat="1" ht="12">
      <c r="A168" s="13"/>
      <c r="B168" s="215"/>
      <c r="C168" s="216"/>
      <c r="D168" s="217" t="s">
        <v>128</v>
      </c>
      <c r="E168" s="218" t="s">
        <v>19</v>
      </c>
      <c r="F168" s="219" t="s">
        <v>232</v>
      </c>
      <c r="G168" s="216"/>
      <c r="H168" s="220">
        <v>1.41</v>
      </c>
      <c r="I168" s="221"/>
      <c r="J168" s="216"/>
      <c r="K168" s="216"/>
      <c r="L168" s="222"/>
      <c r="M168" s="223"/>
      <c r="N168" s="224"/>
      <c r="O168" s="224"/>
      <c r="P168" s="224"/>
      <c r="Q168" s="224"/>
      <c r="R168" s="224"/>
      <c r="S168" s="224"/>
      <c r="T168" s="22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6" t="s">
        <v>128</v>
      </c>
      <c r="AU168" s="226" t="s">
        <v>82</v>
      </c>
      <c r="AV168" s="13" t="s">
        <v>82</v>
      </c>
      <c r="AW168" s="13" t="s">
        <v>36</v>
      </c>
      <c r="AX168" s="13" t="s">
        <v>75</v>
      </c>
      <c r="AY168" s="226" t="s">
        <v>110</v>
      </c>
    </row>
    <row r="169" spans="1:51" s="14" customFormat="1" ht="12">
      <c r="A169" s="14"/>
      <c r="B169" s="227"/>
      <c r="C169" s="228"/>
      <c r="D169" s="217" t="s">
        <v>128</v>
      </c>
      <c r="E169" s="229" t="s">
        <v>19</v>
      </c>
      <c r="F169" s="230" t="s">
        <v>133</v>
      </c>
      <c r="G169" s="228"/>
      <c r="H169" s="231">
        <v>18.23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37" t="s">
        <v>128</v>
      </c>
      <c r="AU169" s="237" t="s">
        <v>82</v>
      </c>
      <c r="AV169" s="14" t="s">
        <v>119</v>
      </c>
      <c r="AW169" s="14" t="s">
        <v>36</v>
      </c>
      <c r="AX169" s="14" t="s">
        <v>80</v>
      </c>
      <c r="AY169" s="237" t="s">
        <v>110</v>
      </c>
    </row>
    <row r="170" spans="1:65" s="2" customFormat="1" ht="16.5" customHeight="1">
      <c r="A170" s="38"/>
      <c r="B170" s="39"/>
      <c r="C170" s="197" t="s">
        <v>255</v>
      </c>
      <c r="D170" s="197" t="s">
        <v>114</v>
      </c>
      <c r="E170" s="198" t="s">
        <v>256</v>
      </c>
      <c r="F170" s="199" t="s">
        <v>257</v>
      </c>
      <c r="G170" s="200" t="s">
        <v>154</v>
      </c>
      <c r="H170" s="201">
        <v>72.62</v>
      </c>
      <c r="I170" s="202"/>
      <c r="J170" s="203">
        <f>ROUND(I170*H170,2)</f>
        <v>0</v>
      </c>
      <c r="K170" s="199" t="s">
        <v>118</v>
      </c>
      <c r="L170" s="44"/>
      <c r="M170" s="204" t="s">
        <v>19</v>
      </c>
      <c r="N170" s="205" t="s">
        <v>46</v>
      </c>
      <c r="O170" s="84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8" t="s">
        <v>216</v>
      </c>
      <c r="AT170" s="208" t="s">
        <v>114</v>
      </c>
      <c r="AU170" s="208" t="s">
        <v>82</v>
      </c>
      <c r="AY170" s="17" t="s">
        <v>110</v>
      </c>
      <c r="BE170" s="209">
        <f>IF(N170="základní",J170,0)</f>
        <v>0</v>
      </c>
      <c r="BF170" s="209">
        <f>IF(N170="snížená",J170,0)</f>
        <v>0</v>
      </c>
      <c r="BG170" s="209">
        <f>IF(N170="zákl. přenesená",J170,0)</f>
        <v>0</v>
      </c>
      <c r="BH170" s="209">
        <f>IF(N170="sníž. přenesená",J170,0)</f>
        <v>0</v>
      </c>
      <c r="BI170" s="209">
        <f>IF(N170="nulová",J170,0)</f>
        <v>0</v>
      </c>
      <c r="BJ170" s="17" t="s">
        <v>80</v>
      </c>
      <c r="BK170" s="209">
        <f>ROUND(I170*H170,2)</f>
        <v>0</v>
      </c>
      <c r="BL170" s="17" t="s">
        <v>216</v>
      </c>
      <c r="BM170" s="208" t="s">
        <v>258</v>
      </c>
    </row>
    <row r="171" spans="1:47" s="2" customFormat="1" ht="12">
      <c r="A171" s="38"/>
      <c r="B171" s="39"/>
      <c r="C171" s="40"/>
      <c r="D171" s="210" t="s">
        <v>121</v>
      </c>
      <c r="E171" s="40"/>
      <c r="F171" s="211" t="s">
        <v>259</v>
      </c>
      <c r="G171" s="40"/>
      <c r="H171" s="40"/>
      <c r="I171" s="212"/>
      <c r="J171" s="40"/>
      <c r="K171" s="40"/>
      <c r="L171" s="44"/>
      <c r="M171" s="213"/>
      <c r="N171" s="214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121</v>
      </c>
      <c r="AU171" s="17" t="s">
        <v>82</v>
      </c>
    </row>
    <row r="172" spans="1:51" s="13" customFormat="1" ht="12">
      <c r="A172" s="13"/>
      <c r="B172" s="215"/>
      <c r="C172" s="216"/>
      <c r="D172" s="217" t="s">
        <v>128</v>
      </c>
      <c r="E172" s="218" t="s">
        <v>19</v>
      </c>
      <c r="F172" s="219" t="s">
        <v>260</v>
      </c>
      <c r="G172" s="216"/>
      <c r="H172" s="220">
        <v>18.84</v>
      </c>
      <c r="I172" s="221"/>
      <c r="J172" s="216"/>
      <c r="K172" s="216"/>
      <c r="L172" s="222"/>
      <c r="M172" s="223"/>
      <c r="N172" s="224"/>
      <c r="O172" s="224"/>
      <c r="P172" s="224"/>
      <c r="Q172" s="224"/>
      <c r="R172" s="224"/>
      <c r="S172" s="224"/>
      <c r="T172" s="22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6" t="s">
        <v>128</v>
      </c>
      <c r="AU172" s="226" t="s">
        <v>82</v>
      </c>
      <c r="AV172" s="13" t="s">
        <v>82</v>
      </c>
      <c r="AW172" s="13" t="s">
        <v>36</v>
      </c>
      <c r="AX172" s="13" t="s">
        <v>75</v>
      </c>
      <c r="AY172" s="226" t="s">
        <v>110</v>
      </c>
    </row>
    <row r="173" spans="1:51" s="13" customFormat="1" ht="12">
      <c r="A173" s="13"/>
      <c r="B173" s="215"/>
      <c r="C173" s="216"/>
      <c r="D173" s="217" t="s">
        <v>128</v>
      </c>
      <c r="E173" s="218" t="s">
        <v>19</v>
      </c>
      <c r="F173" s="219" t="s">
        <v>261</v>
      </c>
      <c r="G173" s="216"/>
      <c r="H173" s="220">
        <v>20.82</v>
      </c>
      <c r="I173" s="221"/>
      <c r="J173" s="216"/>
      <c r="K173" s="216"/>
      <c r="L173" s="222"/>
      <c r="M173" s="223"/>
      <c r="N173" s="224"/>
      <c r="O173" s="224"/>
      <c r="P173" s="224"/>
      <c r="Q173" s="224"/>
      <c r="R173" s="224"/>
      <c r="S173" s="224"/>
      <c r="T173" s="22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6" t="s">
        <v>128</v>
      </c>
      <c r="AU173" s="226" t="s">
        <v>82</v>
      </c>
      <c r="AV173" s="13" t="s">
        <v>82</v>
      </c>
      <c r="AW173" s="13" t="s">
        <v>36</v>
      </c>
      <c r="AX173" s="13" t="s">
        <v>75</v>
      </c>
      <c r="AY173" s="226" t="s">
        <v>110</v>
      </c>
    </row>
    <row r="174" spans="1:51" s="13" customFormat="1" ht="12">
      <c r="A174" s="13"/>
      <c r="B174" s="215"/>
      <c r="C174" s="216"/>
      <c r="D174" s="217" t="s">
        <v>128</v>
      </c>
      <c r="E174" s="218" t="s">
        <v>19</v>
      </c>
      <c r="F174" s="219" t="s">
        <v>262</v>
      </c>
      <c r="G174" s="216"/>
      <c r="H174" s="220">
        <v>21.1</v>
      </c>
      <c r="I174" s="221"/>
      <c r="J174" s="216"/>
      <c r="K174" s="216"/>
      <c r="L174" s="222"/>
      <c r="M174" s="223"/>
      <c r="N174" s="224"/>
      <c r="O174" s="224"/>
      <c r="P174" s="224"/>
      <c r="Q174" s="224"/>
      <c r="R174" s="224"/>
      <c r="S174" s="224"/>
      <c r="T174" s="22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6" t="s">
        <v>128</v>
      </c>
      <c r="AU174" s="226" t="s">
        <v>82</v>
      </c>
      <c r="AV174" s="13" t="s">
        <v>82</v>
      </c>
      <c r="AW174" s="13" t="s">
        <v>36</v>
      </c>
      <c r="AX174" s="13" t="s">
        <v>75</v>
      </c>
      <c r="AY174" s="226" t="s">
        <v>110</v>
      </c>
    </row>
    <row r="175" spans="1:51" s="13" customFormat="1" ht="12">
      <c r="A175" s="13"/>
      <c r="B175" s="215"/>
      <c r="C175" s="216"/>
      <c r="D175" s="217" t="s">
        <v>128</v>
      </c>
      <c r="E175" s="218" t="s">
        <v>19</v>
      </c>
      <c r="F175" s="219" t="s">
        <v>263</v>
      </c>
      <c r="G175" s="216"/>
      <c r="H175" s="220">
        <v>11.86</v>
      </c>
      <c r="I175" s="221"/>
      <c r="J175" s="216"/>
      <c r="K175" s="216"/>
      <c r="L175" s="222"/>
      <c r="M175" s="223"/>
      <c r="N175" s="224"/>
      <c r="O175" s="224"/>
      <c r="P175" s="224"/>
      <c r="Q175" s="224"/>
      <c r="R175" s="224"/>
      <c r="S175" s="224"/>
      <c r="T175" s="22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6" t="s">
        <v>128</v>
      </c>
      <c r="AU175" s="226" t="s">
        <v>82</v>
      </c>
      <c r="AV175" s="13" t="s">
        <v>82</v>
      </c>
      <c r="AW175" s="13" t="s">
        <v>36</v>
      </c>
      <c r="AX175" s="13" t="s">
        <v>75</v>
      </c>
      <c r="AY175" s="226" t="s">
        <v>110</v>
      </c>
    </row>
    <row r="176" spans="1:51" s="14" customFormat="1" ht="12">
      <c r="A176" s="14"/>
      <c r="B176" s="227"/>
      <c r="C176" s="228"/>
      <c r="D176" s="217" t="s">
        <v>128</v>
      </c>
      <c r="E176" s="229" t="s">
        <v>19</v>
      </c>
      <c r="F176" s="230" t="s">
        <v>133</v>
      </c>
      <c r="G176" s="228"/>
      <c r="H176" s="231">
        <v>72.62</v>
      </c>
      <c r="I176" s="232"/>
      <c r="J176" s="228"/>
      <c r="K176" s="228"/>
      <c r="L176" s="233"/>
      <c r="M176" s="234"/>
      <c r="N176" s="235"/>
      <c r="O176" s="235"/>
      <c r="P176" s="235"/>
      <c r="Q176" s="235"/>
      <c r="R176" s="235"/>
      <c r="S176" s="235"/>
      <c r="T176" s="23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37" t="s">
        <v>128</v>
      </c>
      <c r="AU176" s="237" t="s">
        <v>82</v>
      </c>
      <c r="AV176" s="14" t="s">
        <v>119</v>
      </c>
      <c r="AW176" s="14" t="s">
        <v>36</v>
      </c>
      <c r="AX176" s="14" t="s">
        <v>80</v>
      </c>
      <c r="AY176" s="237" t="s">
        <v>110</v>
      </c>
    </row>
    <row r="177" spans="1:65" s="2" customFormat="1" ht="16.5" customHeight="1">
      <c r="A177" s="38"/>
      <c r="B177" s="39"/>
      <c r="C177" s="238" t="s">
        <v>264</v>
      </c>
      <c r="D177" s="238" t="s">
        <v>205</v>
      </c>
      <c r="E177" s="239" t="s">
        <v>265</v>
      </c>
      <c r="F177" s="240" t="s">
        <v>266</v>
      </c>
      <c r="G177" s="241" t="s">
        <v>154</v>
      </c>
      <c r="H177" s="242">
        <v>72.62</v>
      </c>
      <c r="I177" s="243"/>
      <c r="J177" s="244">
        <f>ROUND(I177*H177,2)</f>
        <v>0</v>
      </c>
      <c r="K177" s="240" t="s">
        <v>244</v>
      </c>
      <c r="L177" s="245"/>
      <c r="M177" s="246" t="s">
        <v>19</v>
      </c>
      <c r="N177" s="247" t="s">
        <v>46</v>
      </c>
      <c r="O177" s="84"/>
      <c r="P177" s="206">
        <f>O177*H177</f>
        <v>0</v>
      </c>
      <c r="Q177" s="206">
        <v>0.0005</v>
      </c>
      <c r="R177" s="206">
        <f>Q177*H177</f>
        <v>0.03631</v>
      </c>
      <c r="S177" s="206">
        <v>0</v>
      </c>
      <c r="T177" s="20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8" t="s">
        <v>227</v>
      </c>
      <c r="AT177" s="208" t="s">
        <v>205</v>
      </c>
      <c r="AU177" s="208" t="s">
        <v>82</v>
      </c>
      <c r="AY177" s="17" t="s">
        <v>110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7" t="s">
        <v>80</v>
      </c>
      <c r="BK177" s="209">
        <f>ROUND(I177*H177,2)</f>
        <v>0</v>
      </c>
      <c r="BL177" s="17" t="s">
        <v>216</v>
      </c>
      <c r="BM177" s="208" t="s">
        <v>267</v>
      </c>
    </row>
    <row r="178" spans="1:65" s="2" customFormat="1" ht="21.75" customHeight="1">
      <c r="A178" s="38"/>
      <c r="B178" s="39"/>
      <c r="C178" s="197" t="s">
        <v>7</v>
      </c>
      <c r="D178" s="197" t="s">
        <v>114</v>
      </c>
      <c r="E178" s="198" t="s">
        <v>268</v>
      </c>
      <c r="F178" s="199" t="s">
        <v>269</v>
      </c>
      <c r="G178" s="200" t="s">
        <v>154</v>
      </c>
      <c r="H178" s="201">
        <v>54.54</v>
      </c>
      <c r="I178" s="202"/>
      <c r="J178" s="203">
        <f>ROUND(I178*H178,2)</f>
        <v>0</v>
      </c>
      <c r="K178" s="199" t="s">
        <v>118</v>
      </c>
      <c r="L178" s="44"/>
      <c r="M178" s="204" t="s">
        <v>19</v>
      </c>
      <c r="N178" s="205" t="s">
        <v>46</v>
      </c>
      <c r="O178" s="84"/>
      <c r="P178" s="206">
        <f>O178*H178</f>
        <v>0</v>
      </c>
      <c r="Q178" s="206">
        <v>0.00029</v>
      </c>
      <c r="R178" s="206">
        <f>Q178*H178</f>
        <v>0.0158166</v>
      </c>
      <c r="S178" s="206">
        <v>0</v>
      </c>
      <c r="T178" s="20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8" t="s">
        <v>216</v>
      </c>
      <c r="AT178" s="208" t="s">
        <v>114</v>
      </c>
      <c r="AU178" s="208" t="s">
        <v>82</v>
      </c>
      <c r="AY178" s="17" t="s">
        <v>110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7" t="s">
        <v>80</v>
      </c>
      <c r="BK178" s="209">
        <f>ROUND(I178*H178,2)</f>
        <v>0</v>
      </c>
      <c r="BL178" s="17" t="s">
        <v>216</v>
      </c>
      <c r="BM178" s="208" t="s">
        <v>270</v>
      </c>
    </row>
    <row r="179" spans="1:47" s="2" customFormat="1" ht="12">
      <c r="A179" s="38"/>
      <c r="B179" s="39"/>
      <c r="C179" s="40"/>
      <c r="D179" s="210" t="s">
        <v>121</v>
      </c>
      <c r="E179" s="40"/>
      <c r="F179" s="211" t="s">
        <v>271</v>
      </c>
      <c r="G179" s="40"/>
      <c r="H179" s="40"/>
      <c r="I179" s="212"/>
      <c r="J179" s="40"/>
      <c r="K179" s="40"/>
      <c r="L179" s="44"/>
      <c r="M179" s="213"/>
      <c r="N179" s="214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121</v>
      </c>
      <c r="AU179" s="17" t="s">
        <v>82</v>
      </c>
    </row>
    <row r="180" spans="1:51" s="13" customFormat="1" ht="12">
      <c r="A180" s="13"/>
      <c r="B180" s="215"/>
      <c r="C180" s="216"/>
      <c r="D180" s="217" t="s">
        <v>128</v>
      </c>
      <c r="E180" s="218" t="s">
        <v>19</v>
      </c>
      <c r="F180" s="219" t="s">
        <v>272</v>
      </c>
      <c r="G180" s="216"/>
      <c r="H180" s="220">
        <v>14.32</v>
      </c>
      <c r="I180" s="221"/>
      <c r="J180" s="216"/>
      <c r="K180" s="216"/>
      <c r="L180" s="222"/>
      <c r="M180" s="223"/>
      <c r="N180" s="224"/>
      <c r="O180" s="224"/>
      <c r="P180" s="224"/>
      <c r="Q180" s="224"/>
      <c r="R180" s="224"/>
      <c r="S180" s="224"/>
      <c r="T180" s="22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6" t="s">
        <v>128</v>
      </c>
      <c r="AU180" s="226" t="s">
        <v>82</v>
      </c>
      <c r="AV180" s="13" t="s">
        <v>82</v>
      </c>
      <c r="AW180" s="13" t="s">
        <v>36</v>
      </c>
      <c r="AX180" s="13" t="s">
        <v>75</v>
      </c>
      <c r="AY180" s="226" t="s">
        <v>110</v>
      </c>
    </row>
    <row r="181" spans="1:51" s="13" customFormat="1" ht="12">
      <c r="A181" s="13"/>
      <c r="B181" s="215"/>
      <c r="C181" s="216"/>
      <c r="D181" s="217" t="s">
        <v>128</v>
      </c>
      <c r="E181" s="218" t="s">
        <v>19</v>
      </c>
      <c r="F181" s="219" t="s">
        <v>273</v>
      </c>
      <c r="G181" s="216"/>
      <c r="H181" s="220">
        <v>16.3</v>
      </c>
      <c r="I181" s="221"/>
      <c r="J181" s="216"/>
      <c r="K181" s="216"/>
      <c r="L181" s="222"/>
      <c r="M181" s="223"/>
      <c r="N181" s="224"/>
      <c r="O181" s="224"/>
      <c r="P181" s="224"/>
      <c r="Q181" s="224"/>
      <c r="R181" s="224"/>
      <c r="S181" s="224"/>
      <c r="T181" s="22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6" t="s">
        <v>128</v>
      </c>
      <c r="AU181" s="226" t="s">
        <v>82</v>
      </c>
      <c r="AV181" s="13" t="s">
        <v>82</v>
      </c>
      <c r="AW181" s="13" t="s">
        <v>36</v>
      </c>
      <c r="AX181" s="13" t="s">
        <v>75</v>
      </c>
      <c r="AY181" s="226" t="s">
        <v>110</v>
      </c>
    </row>
    <row r="182" spans="1:51" s="13" customFormat="1" ht="12">
      <c r="A182" s="13"/>
      <c r="B182" s="215"/>
      <c r="C182" s="216"/>
      <c r="D182" s="217" t="s">
        <v>128</v>
      </c>
      <c r="E182" s="218" t="s">
        <v>19</v>
      </c>
      <c r="F182" s="219" t="s">
        <v>274</v>
      </c>
      <c r="G182" s="216"/>
      <c r="H182" s="220">
        <v>16.58</v>
      </c>
      <c r="I182" s="221"/>
      <c r="J182" s="216"/>
      <c r="K182" s="216"/>
      <c r="L182" s="222"/>
      <c r="M182" s="223"/>
      <c r="N182" s="224"/>
      <c r="O182" s="224"/>
      <c r="P182" s="224"/>
      <c r="Q182" s="224"/>
      <c r="R182" s="224"/>
      <c r="S182" s="224"/>
      <c r="T182" s="22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6" t="s">
        <v>128</v>
      </c>
      <c r="AU182" s="226" t="s">
        <v>82</v>
      </c>
      <c r="AV182" s="13" t="s">
        <v>82</v>
      </c>
      <c r="AW182" s="13" t="s">
        <v>36</v>
      </c>
      <c r="AX182" s="13" t="s">
        <v>75</v>
      </c>
      <c r="AY182" s="226" t="s">
        <v>110</v>
      </c>
    </row>
    <row r="183" spans="1:51" s="13" customFormat="1" ht="12">
      <c r="A183" s="13"/>
      <c r="B183" s="215"/>
      <c r="C183" s="216"/>
      <c r="D183" s="217" t="s">
        <v>128</v>
      </c>
      <c r="E183" s="218" t="s">
        <v>19</v>
      </c>
      <c r="F183" s="219" t="s">
        <v>275</v>
      </c>
      <c r="G183" s="216"/>
      <c r="H183" s="220">
        <v>7.34</v>
      </c>
      <c r="I183" s="221"/>
      <c r="J183" s="216"/>
      <c r="K183" s="216"/>
      <c r="L183" s="222"/>
      <c r="M183" s="223"/>
      <c r="N183" s="224"/>
      <c r="O183" s="224"/>
      <c r="P183" s="224"/>
      <c r="Q183" s="224"/>
      <c r="R183" s="224"/>
      <c r="S183" s="224"/>
      <c r="T183" s="22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6" t="s">
        <v>128</v>
      </c>
      <c r="AU183" s="226" t="s">
        <v>82</v>
      </c>
      <c r="AV183" s="13" t="s">
        <v>82</v>
      </c>
      <c r="AW183" s="13" t="s">
        <v>36</v>
      </c>
      <c r="AX183" s="13" t="s">
        <v>75</v>
      </c>
      <c r="AY183" s="226" t="s">
        <v>110</v>
      </c>
    </row>
    <row r="184" spans="1:51" s="14" customFormat="1" ht="12">
      <c r="A184" s="14"/>
      <c r="B184" s="227"/>
      <c r="C184" s="228"/>
      <c r="D184" s="217" t="s">
        <v>128</v>
      </c>
      <c r="E184" s="229" t="s">
        <v>19</v>
      </c>
      <c r="F184" s="230" t="s">
        <v>133</v>
      </c>
      <c r="G184" s="228"/>
      <c r="H184" s="231">
        <v>54.540000000000006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37" t="s">
        <v>128</v>
      </c>
      <c r="AU184" s="237" t="s">
        <v>82</v>
      </c>
      <c r="AV184" s="14" t="s">
        <v>119</v>
      </c>
      <c r="AW184" s="14" t="s">
        <v>36</v>
      </c>
      <c r="AX184" s="14" t="s">
        <v>80</v>
      </c>
      <c r="AY184" s="237" t="s">
        <v>110</v>
      </c>
    </row>
    <row r="185" spans="1:65" s="2" customFormat="1" ht="24.15" customHeight="1">
      <c r="A185" s="38"/>
      <c r="B185" s="39"/>
      <c r="C185" s="197" t="s">
        <v>276</v>
      </c>
      <c r="D185" s="197" t="s">
        <v>114</v>
      </c>
      <c r="E185" s="198" t="s">
        <v>277</v>
      </c>
      <c r="F185" s="199" t="s">
        <v>278</v>
      </c>
      <c r="G185" s="200" t="s">
        <v>190</v>
      </c>
      <c r="H185" s="201">
        <v>1.277</v>
      </c>
      <c r="I185" s="202"/>
      <c r="J185" s="203">
        <f>ROUND(I185*H185,2)</f>
        <v>0</v>
      </c>
      <c r="K185" s="199" t="s">
        <v>118</v>
      </c>
      <c r="L185" s="44"/>
      <c r="M185" s="204" t="s">
        <v>19</v>
      </c>
      <c r="N185" s="205" t="s">
        <v>46</v>
      </c>
      <c r="O185" s="84"/>
      <c r="P185" s="206">
        <f>O185*H185</f>
        <v>0</v>
      </c>
      <c r="Q185" s="206">
        <v>0</v>
      </c>
      <c r="R185" s="206">
        <f>Q185*H185</f>
        <v>0</v>
      </c>
      <c r="S185" s="206">
        <v>0</v>
      </c>
      <c r="T185" s="20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8" t="s">
        <v>216</v>
      </c>
      <c r="AT185" s="208" t="s">
        <v>114</v>
      </c>
      <c r="AU185" s="208" t="s">
        <v>82</v>
      </c>
      <c r="AY185" s="17" t="s">
        <v>110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7" t="s">
        <v>80</v>
      </c>
      <c r="BK185" s="209">
        <f>ROUND(I185*H185,2)</f>
        <v>0</v>
      </c>
      <c r="BL185" s="17" t="s">
        <v>216</v>
      </c>
      <c r="BM185" s="208" t="s">
        <v>279</v>
      </c>
    </row>
    <row r="186" spans="1:47" s="2" customFormat="1" ht="12">
      <c r="A186" s="38"/>
      <c r="B186" s="39"/>
      <c r="C186" s="40"/>
      <c r="D186" s="210" t="s">
        <v>121</v>
      </c>
      <c r="E186" s="40"/>
      <c r="F186" s="211" t="s">
        <v>280</v>
      </c>
      <c r="G186" s="40"/>
      <c r="H186" s="40"/>
      <c r="I186" s="212"/>
      <c r="J186" s="40"/>
      <c r="K186" s="40"/>
      <c r="L186" s="44"/>
      <c r="M186" s="213"/>
      <c r="N186" s="214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121</v>
      </c>
      <c r="AU186" s="17" t="s">
        <v>82</v>
      </c>
    </row>
    <row r="187" spans="1:63" s="12" customFormat="1" ht="22.8" customHeight="1">
      <c r="A187" s="12"/>
      <c r="B187" s="181"/>
      <c r="C187" s="182"/>
      <c r="D187" s="183" t="s">
        <v>74</v>
      </c>
      <c r="E187" s="195" t="s">
        <v>281</v>
      </c>
      <c r="F187" s="195" t="s">
        <v>282</v>
      </c>
      <c r="G187" s="182"/>
      <c r="H187" s="182"/>
      <c r="I187" s="185"/>
      <c r="J187" s="196">
        <f>BK187</f>
        <v>0</v>
      </c>
      <c r="K187" s="182"/>
      <c r="L187" s="187"/>
      <c r="M187" s="188"/>
      <c r="N187" s="189"/>
      <c r="O187" s="189"/>
      <c r="P187" s="190">
        <f>SUM(P188:P190)</f>
        <v>0</v>
      </c>
      <c r="Q187" s="189"/>
      <c r="R187" s="190">
        <f>SUM(R188:R190)</f>
        <v>0.00479952</v>
      </c>
      <c r="S187" s="189"/>
      <c r="T187" s="191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92" t="s">
        <v>82</v>
      </c>
      <c r="AT187" s="193" t="s">
        <v>74</v>
      </c>
      <c r="AU187" s="193" t="s">
        <v>80</v>
      </c>
      <c r="AY187" s="192" t="s">
        <v>110</v>
      </c>
      <c r="BK187" s="194">
        <f>SUM(BK188:BK190)</f>
        <v>0</v>
      </c>
    </row>
    <row r="188" spans="1:65" s="2" customFormat="1" ht="24.15" customHeight="1">
      <c r="A188" s="38"/>
      <c r="B188" s="39"/>
      <c r="C188" s="197" t="s">
        <v>283</v>
      </c>
      <c r="D188" s="197" t="s">
        <v>114</v>
      </c>
      <c r="E188" s="198" t="s">
        <v>284</v>
      </c>
      <c r="F188" s="199" t="s">
        <v>285</v>
      </c>
      <c r="G188" s="200" t="s">
        <v>117</v>
      </c>
      <c r="H188" s="201">
        <v>21.816</v>
      </c>
      <c r="I188" s="202"/>
      <c r="J188" s="203">
        <f>ROUND(I188*H188,2)</f>
        <v>0</v>
      </c>
      <c r="K188" s="199" t="s">
        <v>118</v>
      </c>
      <c r="L188" s="44"/>
      <c r="M188" s="204" t="s">
        <v>19</v>
      </c>
      <c r="N188" s="205" t="s">
        <v>46</v>
      </c>
      <c r="O188" s="84"/>
      <c r="P188" s="206">
        <f>O188*H188</f>
        <v>0</v>
      </c>
      <c r="Q188" s="206">
        <v>0.00022</v>
      </c>
      <c r="R188" s="206">
        <f>Q188*H188</f>
        <v>0.00479952</v>
      </c>
      <c r="S188" s="206">
        <v>0</v>
      </c>
      <c r="T188" s="20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8" t="s">
        <v>216</v>
      </c>
      <c r="AT188" s="208" t="s">
        <v>114</v>
      </c>
      <c r="AU188" s="208" t="s">
        <v>82</v>
      </c>
      <c r="AY188" s="17" t="s">
        <v>110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7" t="s">
        <v>80</v>
      </c>
      <c r="BK188" s="209">
        <f>ROUND(I188*H188,2)</f>
        <v>0</v>
      </c>
      <c r="BL188" s="17" t="s">
        <v>216</v>
      </c>
      <c r="BM188" s="208" t="s">
        <v>286</v>
      </c>
    </row>
    <row r="189" spans="1:47" s="2" customFormat="1" ht="12">
      <c r="A189" s="38"/>
      <c r="B189" s="39"/>
      <c r="C189" s="40"/>
      <c r="D189" s="210" t="s">
        <v>121</v>
      </c>
      <c r="E189" s="40"/>
      <c r="F189" s="211" t="s">
        <v>287</v>
      </c>
      <c r="G189" s="40"/>
      <c r="H189" s="40"/>
      <c r="I189" s="212"/>
      <c r="J189" s="40"/>
      <c r="K189" s="40"/>
      <c r="L189" s="44"/>
      <c r="M189" s="213"/>
      <c r="N189" s="214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121</v>
      </c>
      <c r="AU189" s="17" t="s">
        <v>82</v>
      </c>
    </row>
    <row r="190" spans="1:51" s="13" customFormat="1" ht="12">
      <c r="A190" s="13"/>
      <c r="B190" s="215"/>
      <c r="C190" s="216"/>
      <c r="D190" s="217" t="s">
        <v>128</v>
      </c>
      <c r="E190" s="218" t="s">
        <v>19</v>
      </c>
      <c r="F190" s="219" t="s">
        <v>288</v>
      </c>
      <c r="G190" s="216"/>
      <c r="H190" s="220">
        <v>21.816</v>
      </c>
      <c r="I190" s="221"/>
      <c r="J190" s="216"/>
      <c r="K190" s="216"/>
      <c r="L190" s="222"/>
      <c r="M190" s="248"/>
      <c r="N190" s="249"/>
      <c r="O190" s="249"/>
      <c r="P190" s="249"/>
      <c r="Q190" s="249"/>
      <c r="R190" s="249"/>
      <c r="S190" s="249"/>
      <c r="T190" s="25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6" t="s">
        <v>128</v>
      </c>
      <c r="AU190" s="226" t="s">
        <v>82</v>
      </c>
      <c r="AV190" s="13" t="s">
        <v>82</v>
      </c>
      <c r="AW190" s="13" t="s">
        <v>36</v>
      </c>
      <c r="AX190" s="13" t="s">
        <v>80</v>
      </c>
      <c r="AY190" s="226" t="s">
        <v>110</v>
      </c>
    </row>
    <row r="191" spans="1:31" s="2" customFormat="1" ht="6.95" customHeight="1">
      <c r="A191" s="38"/>
      <c r="B191" s="59"/>
      <c r="C191" s="60"/>
      <c r="D191" s="60"/>
      <c r="E191" s="60"/>
      <c r="F191" s="60"/>
      <c r="G191" s="60"/>
      <c r="H191" s="60"/>
      <c r="I191" s="60"/>
      <c r="J191" s="60"/>
      <c r="K191" s="60"/>
      <c r="L191" s="44"/>
      <c r="M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</row>
  </sheetData>
  <sheetProtection password="CC35" sheet="1" objects="1" scenarios="1" formatColumns="0" formatRows="0" autoFilter="0"/>
  <autoFilter ref="C79:K190"/>
  <mergeCells count="6">
    <mergeCell ref="E7:H7"/>
    <mergeCell ref="E16:H16"/>
    <mergeCell ref="E25:H25"/>
    <mergeCell ref="E46:H46"/>
    <mergeCell ref="E72:H72"/>
    <mergeCell ref="L2:V2"/>
  </mergeCells>
  <hyperlinks>
    <hyperlink ref="F84" r:id="rId1" display="https://podminky.urs.cz/item/CS_URS_2022_01/629991001"/>
    <hyperlink ref="F86" r:id="rId2" display="https://podminky.urs.cz/item/CS_URS_2022_01/941211111"/>
    <hyperlink ref="F93" r:id="rId3" display="https://podminky.urs.cz/item/CS_URS_2022_01/941211211"/>
    <hyperlink ref="F96" r:id="rId4" display="https://podminky.urs.cz/item/CS_URS_2022_01/941211811"/>
    <hyperlink ref="F98" r:id="rId5" display="https://podminky.urs.cz/item/CS_URS_2022_01/949101111"/>
    <hyperlink ref="F102" r:id="rId6" display="https://podminky.urs.cz/item/CS_URS_2022_01/764002851"/>
    <hyperlink ref="F109" r:id="rId7" display="https://podminky.urs.cz/item/CS_URS_2022_01/766441821"/>
    <hyperlink ref="F112" r:id="rId8" display="https://podminky.urs.cz/item/CS_URS_2022_01/766441823"/>
    <hyperlink ref="F118" r:id="rId9" display="https://podminky.urs.cz/item/CS_URS_2022_01/968072356"/>
    <hyperlink ref="F121" r:id="rId10" display="https://podminky.urs.cz/item/CS_URS_2022_01/968072357"/>
    <hyperlink ref="F128" r:id="rId11" display="https://podminky.urs.cz/item/CS_URS_2022_01/997013217"/>
    <hyperlink ref="F130" r:id="rId12" display="https://podminky.urs.cz/item/CS_URS_2022_01/997013501"/>
    <hyperlink ref="F132" r:id="rId13" display="https://podminky.urs.cz/item/CS_URS_2022_01/997013509"/>
    <hyperlink ref="F138" r:id="rId14" display="https://podminky.urs.cz/item/CS_URS_2022_01/766694122"/>
    <hyperlink ref="F140" r:id="rId15" display="https://podminky.urs.cz/item/CS_URS_2022_01/766694125"/>
    <hyperlink ref="F148" r:id="rId16" display="https://podminky.urs.cz/item/CS_URS_2022_01/767620123"/>
    <hyperlink ref="F151" r:id="rId17" display="https://podminky.urs.cz/item/CS_URS_2022_01/767620124"/>
    <hyperlink ref="F163" r:id="rId18" display="https://podminky.urs.cz/item/CS_URS_2022_01/767626105"/>
    <hyperlink ref="F171" r:id="rId19" display="https://podminky.urs.cz/item/CS_URS_2022_01/767627101"/>
    <hyperlink ref="F179" r:id="rId20" display="https://podminky.urs.cz/item/CS_URS_2022_01/767627310"/>
    <hyperlink ref="F186" r:id="rId21" display="https://podminky.urs.cz/item/CS_URS_2022_01/998767104"/>
    <hyperlink ref="F189" r:id="rId22" display="https://podminky.urs.cz/item/CS_URS_2022_01/7832131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1" customWidth="1"/>
    <col min="2" max="2" width="1.7109375" style="251" customWidth="1"/>
    <col min="3" max="4" width="5.00390625" style="251" customWidth="1"/>
    <col min="5" max="5" width="11.7109375" style="251" customWidth="1"/>
    <col min="6" max="6" width="9.140625" style="251" customWidth="1"/>
    <col min="7" max="7" width="5.00390625" style="251" customWidth="1"/>
    <col min="8" max="8" width="77.8515625" style="251" customWidth="1"/>
    <col min="9" max="10" width="20.00390625" style="251" customWidth="1"/>
    <col min="11" max="11" width="1.7109375" style="251" customWidth="1"/>
  </cols>
  <sheetData>
    <row r="1" s="1" customFormat="1" ht="37.5" customHeight="1"/>
    <row r="2" spans="2:11" s="1" customFormat="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5" customFormat="1" ht="45" customHeight="1">
      <c r="B3" s="255"/>
      <c r="C3" s="256" t="s">
        <v>289</v>
      </c>
      <c r="D3" s="256"/>
      <c r="E3" s="256"/>
      <c r="F3" s="256"/>
      <c r="G3" s="256"/>
      <c r="H3" s="256"/>
      <c r="I3" s="256"/>
      <c r="J3" s="256"/>
      <c r="K3" s="257"/>
    </row>
    <row r="4" spans="2:11" s="1" customFormat="1" ht="25.5" customHeight="1">
      <c r="B4" s="258"/>
      <c r="C4" s="259" t="s">
        <v>290</v>
      </c>
      <c r="D4" s="259"/>
      <c r="E4" s="259"/>
      <c r="F4" s="259"/>
      <c r="G4" s="259"/>
      <c r="H4" s="259"/>
      <c r="I4" s="259"/>
      <c r="J4" s="259"/>
      <c r="K4" s="260"/>
    </row>
    <row r="5" spans="2:11" s="1" customFormat="1" ht="5.25" customHeight="1">
      <c r="B5" s="258"/>
      <c r="C5" s="261"/>
      <c r="D5" s="261"/>
      <c r="E5" s="261"/>
      <c r="F5" s="261"/>
      <c r="G5" s="261"/>
      <c r="H5" s="261"/>
      <c r="I5" s="261"/>
      <c r="J5" s="261"/>
      <c r="K5" s="260"/>
    </row>
    <row r="6" spans="2:11" s="1" customFormat="1" ht="15" customHeight="1">
      <c r="B6" s="258"/>
      <c r="C6" s="262" t="s">
        <v>291</v>
      </c>
      <c r="D6" s="262"/>
      <c r="E6" s="262"/>
      <c r="F6" s="262"/>
      <c r="G6" s="262"/>
      <c r="H6" s="262"/>
      <c r="I6" s="262"/>
      <c r="J6" s="262"/>
      <c r="K6" s="260"/>
    </row>
    <row r="7" spans="2:11" s="1" customFormat="1" ht="15" customHeight="1">
      <c r="B7" s="263"/>
      <c r="C7" s="262" t="s">
        <v>292</v>
      </c>
      <c r="D7" s="262"/>
      <c r="E7" s="262"/>
      <c r="F7" s="262"/>
      <c r="G7" s="262"/>
      <c r="H7" s="262"/>
      <c r="I7" s="262"/>
      <c r="J7" s="262"/>
      <c r="K7" s="260"/>
    </row>
    <row r="8" spans="2:11" s="1" customFormat="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s="1" customFormat="1" ht="15" customHeight="1">
      <c r="B9" s="263"/>
      <c r="C9" s="262" t="s">
        <v>293</v>
      </c>
      <c r="D9" s="262"/>
      <c r="E9" s="262"/>
      <c r="F9" s="262"/>
      <c r="G9" s="262"/>
      <c r="H9" s="262"/>
      <c r="I9" s="262"/>
      <c r="J9" s="262"/>
      <c r="K9" s="260"/>
    </row>
    <row r="10" spans="2:11" s="1" customFormat="1" ht="15" customHeight="1">
      <c r="B10" s="263"/>
      <c r="C10" s="262"/>
      <c r="D10" s="262" t="s">
        <v>294</v>
      </c>
      <c r="E10" s="262"/>
      <c r="F10" s="262"/>
      <c r="G10" s="262"/>
      <c r="H10" s="262"/>
      <c r="I10" s="262"/>
      <c r="J10" s="262"/>
      <c r="K10" s="260"/>
    </row>
    <row r="11" spans="2:11" s="1" customFormat="1" ht="15" customHeight="1">
      <c r="B11" s="263"/>
      <c r="C11" s="264"/>
      <c r="D11" s="262" t="s">
        <v>295</v>
      </c>
      <c r="E11" s="262"/>
      <c r="F11" s="262"/>
      <c r="G11" s="262"/>
      <c r="H11" s="262"/>
      <c r="I11" s="262"/>
      <c r="J11" s="262"/>
      <c r="K11" s="260"/>
    </row>
    <row r="12" spans="2:11" s="1" customFormat="1" ht="15" customHeight="1">
      <c r="B12" s="263"/>
      <c r="C12" s="264"/>
      <c r="D12" s="262"/>
      <c r="E12" s="262"/>
      <c r="F12" s="262"/>
      <c r="G12" s="262"/>
      <c r="H12" s="262"/>
      <c r="I12" s="262"/>
      <c r="J12" s="262"/>
      <c r="K12" s="260"/>
    </row>
    <row r="13" spans="2:11" s="1" customFormat="1" ht="15" customHeight="1">
      <c r="B13" s="263"/>
      <c r="C13" s="264"/>
      <c r="D13" s="265" t="s">
        <v>296</v>
      </c>
      <c r="E13" s="262"/>
      <c r="F13" s="262"/>
      <c r="G13" s="262"/>
      <c r="H13" s="262"/>
      <c r="I13" s="262"/>
      <c r="J13" s="262"/>
      <c r="K13" s="260"/>
    </row>
    <row r="14" spans="2:11" s="1" customFormat="1" ht="12.75" customHeight="1">
      <c r="B14" s="263"/>
      <c r="C14" s="264"/>
      <c r="D14" s="264"/>
      <c r="E14" s="264"/>
      <c r="F14" s="264"/>
      <c r="G14" s="264"/>
      <c r="H14" s="264"/>
      <c r="I14" s="264"/>
      <c r="J14" s="264"/>
      <c r="K14" s="260"/>
    </row>
    <row r="15" spans="2:11" s="1" customFormat="1" ht="15" customHeight="1">
      <c r="B15" s="263"/>
      <c r="C15" s="264"/>
      <c r="D15" s="262" t="s">
        <v>297</v>
      </c>
      <c r="E15" s="262"/>
      <c r="F15" s="262"/>
      <c r="G15" s="262"/>
      <c r="H15" s="262"/>
      <c r="I15" s="262"/>
      <c r="J15" s="262"/>
      <c r="K15" s="260"/>
    </row>
    <row r="16" spans="2:11" s="1" customFormat="1" ht="15" customHeight="1">
      <c r="B16" s="263"/>
      <c r="C16" s="264"/>
      <c r="D16" s="262" t="s">
        <v>298</v>
      </c>
      <c r="E16" s="262"/>
      <c r="F16" s="262"/>
      <c r="G16" s="262"/>
      <c r="H16" s="262"/>
      <c r="I16" s="262"/>
      <c r="J16" s="262"/>
      <c r="K16" s="260"/>
    </row>
    <row r="17" spans="2:11" s="1" customFormat="1" ht="15" customHeight="1">
      <c r="B17" s="263"/>
      <c r="C17" s="264"/>
      <c r="D17" s="262" t="s">
        <v>299</v>
      </c>
      <c r="E17" s="262"/>
      <c r="F17" s="262"/>
      <c r="G17" s="262"/>
      <c r="H17" s="262"/>
      <c r="I17" s="262"/>
      <c r="J17" s="262"/>
      <c r="K17" s="260"/>
    </row>
    <row r="18" spans="2:11" s="1" customFormat="1" ht="15" customHeight="1">
      <c r="B18" s="263"/>
      <c r="C18" s="264"/>
      <c r="D18" s="264"/>
      <c r="E18" s="266" t="s">
        <v>79</v>
      </c>
      <c r="F18" s="262" t="s">
        <v>300</v>
      </c>
      <c r="G18" s="262"/>
      <c r="H18" s="262"/>
      <c r="I18" s="262"/>
      <c r="J18" s="262"/>
      <c r="K18" s="260"/>
    </row>
    <row r="19" spans="2:11" s="1" customFormat="1" ht="15" customHeight="1">
      <c r="B19" s="263"/>
      <c r="C19" s="264"/>
      <c r="D19" s="264"/>
      <c r="E19" s="266" t="s">
        <v>301</v>
      </c>
      <c r="F19" s="262" t="s">
        <v>302</v>
      </c>
      <c r="G19" s="262"/>
      <c r="H19" s="262"/>
      <c r="I19" s="262"/>
      <c r="J19" s="262"/>
      <c r="K19" s="260"/>
    </row>
    <row r="20" spans="2:11" s="1" customFormat="1" ht="15" customHeight="1">
      <c r="B20" s="263"/>
      <c r="C20" s="264"/>
      <c r="D20" s="264"/>
      <c r="E20" s="266" t="s">
        <v>303</v>
      </c>
      <c r="F20" s="262" t="s">
        <v>304</v>
      </c>
      <c r="G20" s="262"/>
      <c r="H20" s="262"/>
      <c r="I20" s="262"/>
      <c r="J20" s="262"/>
      <c r="K20" s="260"/>
    </row>
    <row r="21" spans="2:11" s="1" customFormat="1" ht="15" customHeight="1">
      <c r="B21" s="263"/>
      <c r="C21" s="264"/>
      <c r="D21" s="264"/>
      <c r="E21" s="266" t="s">
        <v>305</v>
      </c>
      <c r="F21" s="262" t="s">
        <v>306</v>
      </c>
      <c r="G21" s="262"/>
      <c r="H21" s="262"/>
      <c r="I21" s="262"/>
      <c r="J21" s="262"/>
      <c r="K21" s="260"/>
    </row>
    <row r="22" spans="2:11" s="1" customFormat="1" ht="15" customHeight="1">
      <c r="B22" s="263"/>
      <c r="C22" s="264"/>
      <c r="D22" s="264"/>
      <c r="E22" s="266" t="s">
        <v>307</v>
      </c>
      <c r="F22" s="262" t="s">
        <v>308</v>
      </c>
      <c r="G22" s="262"/>
      <c r="H22" s="262"/>
      <c r="I22" s="262"/>
      <c r="J22" s="262"/>
      <c r="K22" s="260"/>
    </row>
    <row r="23" spans="2:11" s="1" customFormat="1" ht="15" customHeight="1">
      <c r="B23" s="263"/>
      <c r="C23" s="264"/>
      <c r="D23" s="264"/>
      <c r="E23" s="266" t="s">
        <v>309</v>
      </c>
      <c r="F23" s="262" t="s">
        <v>310</v>
      </c>
      <c r="G23" s="262"/>
      <c r="H23" s="262"/>
      <c r="I23" s="262"/>
      <c r="J23" s="262"/>
      <c r="K23" s="260"/>
    </row>
    <row r="24" spans="2:11" s="1" customFormat="1" ht="12.75" customHeight="1">
      <c r="B24" s="263"/>
      <c r="C24" s="264"/>
      <c r="D24" s="264"/>
      <c r="E24" s="264"/>
      <c r="F24" s="264"/>
      <c r="G24" s="264"/>
      <c r="H24" s="264"/>
      <c r="I24" s="264"/>
      <c r="J24" s="264"/>
      <c r="K24" s="260"/>
    </row>
    <row r="25" spans="2:11" s="1" customFormat="1" ht="15" customHeight="1">
      <c r="B25" s="263"/>
      <c r="C25" s="262" t="s">
        <v>311</v>
      </c>
      <c r="D25" s="262"/>
      <c r="E25" s="262"/>
      <c r="F25" s="262"/>
      <c r="G25" s="262"/>
      <c r="H25" s="262"/>
      <c r="I25" s="262"/>
      <c r="J25" s="262"/>
      <c r="K25" s="260"/>
    </row>
    <row r="26" spans="2:11" s="1" customFormat="1" ht="15" customHeight="1">
      <c r="B26" s="263"/>
      <c r="C26" s="262" t="s">
        <v>312</v>
      </c>
      <c r="D26" s="262"/>
      <c r="E26" s="262"/>
      <c r="F26" s="262"/>
      <c r="G26" s="262"/>
      <c r="H26" s="262"/>
      <c r="I26" s="262"/>
      <c r="J26" s="262"/>
      <c r="K26" s="260"/>
    </row>
    <row r="27" spans="2:11" s="1" customFormat="1" ht="15" customHeight="1">
      <c r="B27" s="263"/>
      <c r="C27" s="262"/>
      <c r="D27" s="262" t="s">
        <v>313</v>
      </c>
      <c r="E27" s="262"/>
      <c r="F27" s="262"/>
      <c r="G27" s="262"/>
      <c r="H27" s="262"/>
      <c r="I27" s="262"/>
      <c r="J27" s="262"/>
      <c r="K27" s="260"/>
    </row>
    <row r="28" spans="2:11" s="1" customFormat="1" ht="15" customHeight="1">
      <c r="B28" s="263"/>
      <c r="C28" s="264"/>
      <c r="D28" s="262" t="s">
        <v>314</v>
      </c>
      <c r="E28" s="262"/>
      <c r="F28" s="262"/>
      <c r="G28" s="262"/>
      <c r="H28" s="262"/>
      <c r="I28" s="262"/>
      <c r="J28" s="262"/>
      <c r="K28" s="260"/>
    </row>
    <row r="29" spans="2:11" s="1" customFormat="1" ht="12.75" customHeight="1">
      <c r="B29" s="263"/>
      <c r="C29" s="264"/>
      <c r="D29" s="264"/>
      <c r="E29" s="264"/>
      <c r="F29" s="264"/>
      <c r="G29" s="264"/>
      <c r="H29" s="264"/>
      <c r="I29" s="264"/>
      <c r="J29" s="264"/>
      <c r="K29" s="260"/>
    </row>
    <row r="30" spans="2:11" s="1" customFormat="1" ht="15" customHeight="1">
      <c r="B30" s="263"/>
      <c r="C30" s="264"/>
      <c r="D30" s="262" t="s">
        <v>315</v>
      </c>
      <c r="E30" s="262"/>
      <c r="F30" s="262"/>
      <c r="G30" s="262"/>
      <c r="H30" s="262"/>
      <c r="I30" s="262"/>
      <c r="J30" s="262"/>
      <c r="K30" s="260"/>
    </row>
    <row r="31" spans="2:11" s="1" customFormat="1" ht="15" customHeight="1">
      <c r="B31" s="263"/>
      <c r="C31" s="264"/>
      <c r="D31" s="262" t="s">
        <v>316</v>
      </c>
      <c r="E31" s="262"/>
      <c r="F31" s="262"/>
      <c r="G31" s="262"/>
      <c r="H31" s="262"/>
      <c r="I31" s="262"/>
      <c r="J31" s="262"/>
      <c r="K31" s="260"/>
    </row>
    <row r="32" spans="2:11" s="1" customFormat="1" ht="12.75" customHeight="1">
      <c r="B32" s="263"/>
      <c r="C32" s="264"/>
      <c r="D32" s="264"/>
      <c r="E32" s="264"/>
      <c r="F32" s="264"/>
      <c r="G32" s="264"/>
      <c r="H32" s="264"/>
      <c r="I32" s="264"/>
      <c r="J32" s="264"/>
      <c r="K32" s="260"/>
    </row>
    <row r="33" spans="2:11" s="1" customFormat="1" ht="15" customHeight="1">
      <c r="B33" s="263"/>
      <c r="C33" s="264"/>
      <c r="D33" s="262" t="s">
        <v>317</v>
      </c>
      <c r="E33" s="262"/>
      <c r="F33" s="262"/>
      <c r="G33" s="262"/>
      <c r="H33" s="262"/>
      <c r="I33" s="262"/>
      <c r="J33" s="262"/>
      <c r="K33" s="260"/>
    </row>
    <row r="34" spans="2:11" s="1" customFormat="1" ht="15" customHeight="1">
      <c r="B34" s="263"/>
      <c r="C34" s="264"/>
      <c r="D34" s="262" t="s">
        <v>318</v>
      </c>
      <c r="E34" s="262"/>
      <c r="F34" s="262"/>
      <c r="G34" s="262"/>
      <c r="H34" s="262"/>
      <c r="I34" s="262"/>
      <c r="J34" s="262"/>
      <c r="K34" s="260"/>
    </row>
    <row r="35" spans="2:11" s="1" customFormat="1" ht="15" customHeight="1">
      <c r="B35" s="263"/>
      <c r="C35" s="264"/>
      <c r="D35" s="262" t="s">
        <v>319</v>
      </c>
      <c r="E35" s="262"/>
      <c r="F35" s="262"/>
      <c r="G35" s="262"/>
      <c r="H35" s="262"/>
      <c r="I35" s="262"/>
      <c r="J35" s="262"/>
      <c r="K35" s="260"/>
    </row>
    <row r="36" spans="2:11" s="1" customFormat="1" ht="15" customHeight="1">
      <c r="B36" s="263"/>
      <c r="C36" s="264"/>
      <c r="D36" s="262"/>
      <c r="E36" s="265" t="s">
        <v>96</v>
      </c>
      <c r="F36" s="262"/>
      <c r="G36" s="262" t="s">
        <v>320</v>
      </c>
      <c r="H36" s="262"/>
      <c r="I36" s="262"/>
      <c r="J36" s="262"/>
      <c r="K36" s="260"/>
    </row>
    <row r="37" spans="2:11" s="1" customFormat="1" ht="30.75" customHeight="1">
      <c r="B37" s="263"/>
      <c r="C37" s="264"/>
      <c r="D37" s="262"/>
      <c r="E37" s="265" t="s">
        <v>321</v>
      </c>
      <c r="F37" s="262"/>
      <c r="G37" s="262" t="s">
        <v>322</v>
      </c>
      <c r="H37" s="262"/>
      <c r="I37" s="262"/>
      <c r="J37" s="262"/>
      <c r="K37" s="260"/>
    </row>
    <row r="38" spans="2:11" s="1" customFormat="1" ht="15" customHeight="1">
      <c r="B38" s="263"/>
      <c r="C38" s="264"/>
      <c r="D38" s="262"/>
      <c r="E38" s="265" t="s">
        <v>56</v>
      </c>
      <c r="F38" s="262"/>
      <c r="G38" s="262" t="s">
        <v>323</v>
      </c>
      <c r="H38" s="262"/>
      <c r="I38" s="262"/>
      <c r="J38" s="262"/>
      <c r="K38" s="260"/>
    </row>
    <row r="39" spans="2:11" s="1" customFormat="1" ht="15" customHeight="1">
      <c r="B39" s="263"/>
      <c r="C39" s="264"/>
      <c r="D39" s="262"/>
      <c r="E39" s="265" t="s">
        <v>57</v>
      </c>
      <c r="F39" s="262"/>
      <c r="G39" s="262" t="s">
        <v>324</v>
      </c>
      <c r="H39" s="262"/>
      <c r="I39" s="262"/>
      <c r="J39" s="262"/>
      <c r="K39" s="260"/>
    </row>
    <row r="40" spans="2:11" s="1" customFormat="1" ht="15" customHeight="1">
      <c r="B40" s="263"/>
      <c r="C40" s="264"/>
      <c r="D40" s="262"/>
      <c r="E40" s="265" t="s">
        <v>97</v>
      </c>
      <c r="F40" s="262"/>
      <c r="G40" s="262" t="s">
        <v>325</v>
      </c>
      <c r="H40" s="262"/>
      <c r="I40" s="262"/>
      <c r="J40" s="262"/>
      <c r="K40" s="260"/>
    </row>
    <row r="41" spans="2:11" s="1" customFormat="1" ht="15" customHeight="1">
      <c r="B41" s="263"/>
      <c r="C41" s="264"/>
      <c r="D41" s="262"/>
      <c r="E41" s="265" t="s">
        <v>98</v>
      </c>
      <c r="F41" s="262"/>
      <c r="G41" s="262" t="s">
        <v>326</v>
      </c>
      <c r="H41" s="262"/>
      <c r="I41" s="262"/>
      <c r="J41" s="262"/>
      <c r="K41" s="260"/>
    </row>
    <row r="42" spans="2:11" s="1" customFormat="1" ht="15" customHeight="1">
      <c r="B42" s="263"/>
      <c r="C42" s="264"/>
      <c r="D42" s="262"/>
      <c r="E42" s="265" t="s">
        <v>327</v>
      </c>
      <c r="F42" s="262"/>
      <c r="G42" s="262" t="s">
        <v>328</v>
      </c>
      <c r="H42" s="262"/>
      <c r="I42" s="262"/>
      <c r="J42" s="262"/>
      <c r="K42" s="260"/>
    </row>
    <row r="43" spans="2:11" s="1" customFormat="1" ht="15" customHeight="1">
      <c r="B43" s="263"/>
      <c r="C43" s="264"/>
      <c r="D43" s="262"/>
      <c r="E43" s="265"/>
      <c r="F43" s="262"/>
      <c r="G43" s="262" t="s">
        <v>329</v>
      </c>
      <c r="H43" s="262"/>
      <c r="I43" s="262"/>
      <c r="J43" s="262"/>
      <c r="K43" s="260"/>
    </row>
    <row r="44" spans="2:11" s="1" customFormat="1" ht="15" customHeight="1">
      <c r="B44" s="263"/>
      <c r="C44" s="264"/>
      <c r="D44" s="262"/>
      <c r="E44" s="265" t="s">
        <v>330</v>
      </c>
      <c r="F44" s="262"/>
      <c r="G44" s="262" t="s">
        <v>331</v>
      </c>
      <c r="H44" s="262"/>
      <c r="I44" s="262"/>
      <c r="J44" s="262"/>
      <c r="K44" s="260"/>
    </row>
    <row r="45" spans="2:11" s="1" customFormat="1" ht="15" customHeight="1">
      <c r="B45" s="263"/>
      <c r="C45" s="264"/>
      <c r="D45" s="262"/>
      <c r="E45" s="265" t="s">
        <v>100</v>
      </c>
      <c r="F45" s="262"/>
      <c r="G45" s="262" t="s">
        <v>332</v>
      </c>
      <c r="H45" s="262"/>
      <c r="I45" s="262"/>
      <c r="J45" s="262"/>
      <c r="K45" s="260"/>
    </row>
    <row r="46" spans="2:11" s="1" customFormat="1" ht="12.75" customHeight="1">
      <c r="B46" s="263"/>
      <c r="C46" s="264"/>
      <c r="D46" s="262"/>
      <c r="E46" s="262"/>
      <c r="F46" s="262"/>
      <c r="G46" s="262"/>
      <c r="H46" s="262"/>
      <c r="I46" s="262"/>
      <c r="J46" s="262"/>
      <c r="K46" s="260"/>
    </row>
    <row r="47" spans="2:11" s="1" customFormat="1" ht="15" customHeight="1">
      <c r="B47" s="263"/>
      <c r="C47" s="264"/>
      <c r="D47" s="262" t="s">
        <v>333</v>
      </c>
      <c r="E47" s="262"/>
      <c r="F47" s="262"/>
      <c r="G47" s="262"/>
      <c r="H47" s="262"/>
      <c r="I47" s="262"/>
      <c r="J47" s="262"/>
      <c r="K47" s="260"/>
    </row>
    <row r="48" spans="2:11" s="1" customFormat="1" ht="15" customHeight="1">
      <c r="B48" s="263"/>
      <c r="C48" s="264"/>
      <c r="D48" s="264"/>
      <c r="E48" s="262" t="s">
        <v>334</v>
      </c>
      <c r="F48" s="262"/>
      <c r="G48" s="262"/>
      <c r="H48" s="262"/>
      <c r="I48" s="262"/>
      <c r="J48" s="262"/>
      <c r="K48" s="260"/>
    </row>
    <row r="49" spans="2:11" s="1" customFormat="1" ht="15" customHeight="1">
      <c r="B49" s="263"/>
      <c r="C49" s="264"/>
      <c r="D49" s="264"/>
      <c r="E49" s="262" t="s">
        <v>335</v>
      </c>
      <c r="F49" s="262"/>
      <c r="G49" s="262"/>
      <c r="H49" s="262"/>
      <c r="I49" s="262"/>
      <c r="J49" s="262"/>
      <c r="K49" s="260"/>
    </row>
    <row r="50" spans="2:11" s="1" customFormat="1" ht="15" customHeight="1">
      <c r="B50" s="263"/>
      <c r="C50" s="264"/>
      <c r="D50" s="264"/>
      <c r="E50" s="262" t="s">
        <v>336</v>
      </c>
      <c r="F50" s="262"/>
      <c r="G50" s="262"/>
      <c r="H50" s="262"/>
      <c r="I50" s="262"/>
      <c r="J50" s="262"/>
      <c r="K50" s="260"/>
    </row>
    <row r="51" spans="2:11" s="1" customFormat="1" ht="15" customHeight="1">
      <c r="B51" s="263"/>
      <c r="C51" s="264"/>
      <c r="D51" s="262" t="s">
        <v>337</v>
      </c>
      <c r="E51" s="262"/>
      <c r="F51" s="262"/>
      <c r="G51" s="262"/>
      <c r="H51" s="262"/>
      <c r="I51" s="262"/>
      <c r="J51" s="262"/>
      <c r="K51" s="260"/>
    </row>
    <row r="52" spans="2:11" s="1" customFormat="1" ht="25.5" customHeight="1">
      <c r="B52" s="258"/>
      <c r="C52" s="259" t="s">
        <v>338</v>
      </c>
      <c r="D52" s="259"/>
      <c r="E52" s="259"/>
      <c r="F52" s="259"/>
      <c r="G52" s="259"/>
      <c r="H52" s="259"/>
      <c r="I52" s="259"/>
      <c r="J52" s="259"/>
      <c r="K52" s="260"/>
    </row>
    <row r="53" spans="2:11" s="1" customFormat="1" ht="5.25" customHeight="1">
      <c r="B53" s="258"/>
      <c r="C53" s="261"/>
      <c r="D53" s="261"/>
      <c r="E53" s="261"/>
      <c r="F53" s="261"/>
      <c r="G53" s="261"/>
      <c r="H53" s="261"/>
      <c r="I53" s="261"/>
      <c r="J53" s="261"/>
      <c r="K53" s="260"/>
    </row>
    <row r="54" spans="2:11" s="1" customFormat="1" ht="15" customHeight="1">
      <c r="B54" s="258"/>
      <c r="C54" s="262" t="s">
        <v>339</v>
      </c>
      <c r="D54" s="262"/>
      <c r="E54" s="262"/>
      <c r="F54" s="262"/>
      <c r="G54" s="262"/>
      <c r="H54" s="262"/>
      <c r="I54" s="262"/>
      <c r="J54" s="262"/>
      <c r="K54" s="260"/>
    </row>
    <row r="55" spans="2:11" s="1" customFormat="1" ht="15" customHeight="1">
      <c r="B55" s="258"/>
      <c r="C55" s="262" t="s">
        <v>340</v>
      </c>
      <c r="D55" s="262"/>
      <c r="E55" s="262"/>
      <c r="F55" s="262"/>
      <c r="G55" s="262"/>
      <c r="H55" s="262"/>
      <c r="I55" s="262"/>
      <c r="J55" s="262"/>
      <c r="K55" s="260"/>
    </row>
    <row r="56" spans="2:11" s="1" customFormat="1" ht="12.75" customHeight="1">
      <c r="B56" s="258"/>
      <c r="C56" s="262"/>
      <c r="D56" s="262"/>
      <c r="E56" s="262"/>
      <c r="F56" s="262"/>
      <c r="G56" s="262"/>
      <c r="H56" s="262"/>
      <c r="I56" s="262"/>
      <c r="J56" s="262"/>
      <c r="K56" s="260"/>
    </row>
    <row r="57" spans="2:11" s="1" customFormat="1" ht="15" customHeight="1">
      <c r="B57" s="258"/>
      <c r="C57" s="262" t="s">
        <v>341</v>
      </c>
      <c r="D57" s="262"/>
      <c r="E57" s="262"/>
      <c r="F57" s="262"/>
      <c r="G57" s="262"/>
      <c r="H57" s="262"/>
      <c r="I57" s="262"/>
      <c r="J57" s="262"/>
      <c r="K57" s="260"/>
    </row>
    <row r="58" spans="2:11" s="1" customFormat="1" ht="15" customHeight="1">
      <c r="B58" s="258"/>
      <c r="C58" s="264"/>
      <c r="D58" s="262" t="s">
        <v>342</v>
      </c>
      <c r="E58" s="262"/>
      <c r="F58" s="262"/>
      <c r="G58" s="262"/>
      <c r="H58" s="262"/>
      <c r="I58" s="262"/>
      <c r="J58" s="262"/>
      <c r="K58" s="260"/>
    </row>
    <row r="59" spans="2:11" s="1" customFormat="1" ht="15" customHeight="1">
      <c r="B59" s="258"/>
      <c r="C59" s="264"/>
      <c r="D59" s="262" t="s">
        <v>343</v>
      </c>
      <c r="E59" s="262"/>
      <c r="F59" s="262"/>
      <c r="G59" s="262"/>
      <c r="H59" s="262"/>
      <c r="I59" s="262"/>
      <c r="J59" s="262"/>
      <c r="K59" s="260"/>
    </row>
    <row r="60" spans="2:11" s="1" customFormat="1" ht="15" customHeight="1">
      <c r="B60" s="258"/>
      <c r="C60" s="264"/>
      <c r="D60" s="262" t="s">
        <v>344</v>
      </c>
      <c r="E60" s="262"/>
      <c r="F60" s="262"/>
      <c r="G60" s="262"/>
      <c r="H60" s="262"/>
      <c r="I60" s="262"/>
      <c r="J60" s="262"/>
      <c r="K60" s="260"/>
    </row>
    <row r="61" spans="2:11" s="1" customFormat="1" ht="15" customHeight="1">
      <c r="B61" s="258"/>
      <c r="C61" s="264"/>
      <c r="D61" s="262" t="s">
        <v>345</v>
      </c>
      <c r="E61" s="262"/>
      <c r="F61" s="262"/>
      <c r="G61" s="262"/>
      <c r="H61" s="262"/>
      <c r="I61" s="262"/>
      <c r="J61" s="262"/>
      <c r="K61" s="260"/>
    </row>
    <row r="62" spans="2:11" s="1" customFormat="1" ht="15" customHeight="1">
      <c r="B62" s="258"/>
      <c r="C62" s="264"/>
      <c r="D62" s="267" t="s">
        <v>346</v>
      </c>
      <c r="E62" s="267"/>
      <c r="F62" s="267"/>
      <c r="G62" s="267"/>
      <c r="H62" s="267"/>
      <c r="I62" s="267"/>
      <c r="J62" s="267"/>
      <c r="K62" s="260"/>
    </row>
    <row r="63" spans="2:11" s="1" customFormat="1" ht="15" customHeight="1">
      <c r="B63" s="258"/>
      <c r="C63" s="264"/>
      <c r="D63" s="262" t="s">
        <v>347</v>
      </c>
      <c r="E63" s="262"/>
      <c r="F63" s="262"/>
      <c r="G63" s="262"/>
      <c r="H63" s="262"/>
      <c r="I63" s="262"/>
      <c r="J63" s="262"/>
      <c r="K63" s="260"/>
    </row>
    <row r="64" spans="2:11" s="1" customFormat="1" ht="12.75" customHeight="1">
      <c r="B64" s="258"/>
      <c r="C64" s="264"/>
      <c r="D64" s="264"/>
      <c r="E64" s="268"/>
      <c r="F64" s="264"/>
      <c r="G64" s="264"/>
      <c r="H64" s="264"/>
      <c r="I64" s="264"/>
      <c r="J64" s="264"/>
      <c r="K64" s="260"/>
    </row>
    <row r="65" spans="2:11" s="1" customFormat="1" ht="15" customHeight="1">
      <c r="B65" s="258"/>
      <c r="C65" s="264"/>
      <c r="D65" s="262" t="s">
        <v>348</v>
      </c>
      <c r="E65" s="262"/>
      <c r="F65" s="262"/>
      <c r="G65" s="262"/>
      <c r="H65" s="262"/>
      <c r="I65" s="262"/>
      <c r="J65" s="262"/>
      <c r="K65" s="260"/>
    </row>
    <row r="66" spans="2:11" s="1" customFormat="1" ht="15" customHeight="1">
      <c r="B66" s="258"/>
      <c r="C66" s="264"/>
      <c r="D66" s="267" t="s">
        <v>349</v>
      </c>
      <c r="E66" s="267"/>
      <c r="F66" s="267"/>
      <c r="G66" s="267"/>
      <c r="H66" s="267"/>
      <c r="I66" s="267"/>
      <c r="J66" s="267"/>
      <c r="K66" s="260"/>
    </row>
    <row r="67" spans="2:11" s="1" customFormat="1" ht="15" customHeight="1">
      <c r="B67" s="258"/>
      <c r="C67" s="264"/>
      <c r="D67" s="262" t="s">
        <v>350</v>
      </c>
      <c r="E67" s="262"/>
      <c r="F67" s="262"/>
      <c r="G67" s="262"/>
      <c r="H67" s="262"/>
      <c r="I67" s="262"/>
      <c r="J67" s="262"/>
      <c r="K67" s="260"/>
    </row>
    <row r="68" spans="2:11" s="1" customFormat="1" ht="15" customHeight="1">
      <c r="B68" s="258"/>
      <c r="C68" s="264"/>
      <c r="D68" s="262" t="s">
        <v>351</v>
      </c>
      <c r="E68" s="262"/>
      <c r="F68" s="262"/>
      <c r="G68" s="262"/>
      <c r="H68" s="262"/>
      <c r="I68" s="262"/>
      <c r="J68" s="262"/>
      <c r="K68" s="260"/>
    </row>
    <row r="69" spans="2:11" s="1" customFormat="1" ht="15" customHeight="1">
      <c r="B69" s="258"/>
      <c r="C69" s="264"/>
      <c r="D69" s="262" t="s">
        <v>352</v>
      </c>
      <c r="E69" s="262"/>
      <c r="F69" s="262"/>
      <c r="G69" s="262"/>
      <c r="H69" s="262"/>
      <c r="I69" s="262"/>
      <c r="J69" s="262"/>
      <c r="K69" s="260"/>
    </row>
    <row r="70" spans="2:11" s="1" customFormat="1" ht="15" customHeight="1">
      <c r="B70" s="258"/>
      <c r="C70" s="264"/>
      <c r="D70" s="262" t="s">
        <v>353</v>
      </c>
      <c r="E70" s="262"/>
      <c r="F70" s="262"/>
      <c r="G70" s="262"/>
      <c r="H70" s="262"/>
      <c r="I70" s="262"/>
      <c r="J70" s="262"/>
      <c r="K70" s="260"/>
    </row>
    <row r="71" spans="2:11" s="1" customFormat="1" ht="12.75" customHeight="1">
      <c r="B71" s="269"/>
      <c r="C71" s="270"/>
      <c r="D71" s="270"/>
      <c r="E71" s="270"/>
      <c r="F71" s="270"/>
      <c r="G71" s="270"/>
      <c r="H71" s="270"/>
      <c r="I71" s="270"/>
      <c r="J71" s="270"/>
      <c r="K71" s="271"/>
    </row>
    <row r="72" spans="2:11" s="1" customFormat="1" ht="18.75" customHeight="1">
      <c r="B72" s="272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s="1" customFormat="1" ht="18.75" customHeight="1">
      <c r="B73" s="273"/>
      <c r="C73" s="273"/>
      <c r="D73" s="273"/>
      <c r="E73" s="273"/>
      <c r="F73" s="273"/>
      <c r="G73" s="273"/>
      <c r="H73" s="273"/>
      <c r="I73" s="273"/>
      <c r="J73" s="273"/>
      <c r="K73" s="273"/>
    </row>
    <row r="74" spans="2:11" s="1" customFormat="1" ht="7.5" customHeight="1">
      <c r="B74" s="274"/>
      <c r="C74" s="275"/>
      <c r="D74" s="275"/>
      <c r="E74" s="275"/>
      <c r="F74" s="275"/>
      <c r="G74" s="275"/>
      <c r="H74" s="275"/>
      <c r="I74" s="275"/>
      <c r="J74" s="275"/>
      <c r="K74" s="276"/>
    </row>
    <row r="75" spans="2:11" s="1" customFormat="1" ht="45" customHeight="1">
      <c r="B75" s="277"/>
      <c r="C75" s="278" t="s">
        <v>354</v>
      </c>
      <c r="D75" s="278"/>
      <c r="E75" s="278"/>
      <c r="F75" s="278"/>
      <c r="G75" s="278"/>
      <c r="H75" s="278"/>
      <c r="I75" s="278"/>
      <c r="J75" s="278"/>
      <c r="K75" s="279"/>
    </row>
    <row r="76" spans="2:11" s="1" customFormat="1" ht="17.25" customHeight="1">
      <c r="B76" s="277"/>
      <c r="C76" s="280" t="s">
        <v>355</v>
      </c>
      <c r="D76" s="280"/>
      <c r="E76" s="280"/>
      <c r="F76" s="280" t="s">
        <v>356</v>
      </c>
      <c r="G76" s="281"/>
      <c r="H76" s="280" t="s">
        <v>57</v>
      </c>
      <c r="I76" s="280" t="s">
        <v>60</v>
      </c>
      <c r="J76" s="280" t="s">
        <v>357</v>
      </c>
      <c r="K76" s="279"/>
    </row>
    <row r="77" spans="2:11" s="1" customFormat="1" ht="17.25" customHeight="1">
      <c r="B77" s="277"/>
      <c r="C77" s="282" t="s">
        <v>358</v>
      </c>
      <c r="D77" s="282"/>
      <c r="E77" s="282"/>
      <c r="F77" s="283" t="s">
        <v>359</v>
      </c>
      <c r="G77" s="284"/>
      <c r="H77" s="282"/>
      <c r="I77" s="282"/>
      <c r="J77" s="282" t="s">
        <v>360</v>
      </c>
      <c r="K77" s="279"/>
    </row>
    <row r="78" spans="2:11" s="1" customFormat="1" ht="5.25" customHeight="1">
      <c r="B78" s="277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7"/>
      <c r="C79" s="265" t="s">
        <v>56</v>
      </c>
      <c r="D79" s="287"/>
      <c r="E79" s="287"/>
      <c r="F79" s="288" t="s">
        <v>361</v>
      </c>
      <c r="G79" s="289"/>
      <c r="H79" s="265" t="s">
        <v>362</v>
      </c>
      <c r="I79" s="265" t="s">
        <v>363</v>
      </c>
      <c r="J79" s="265">
        <v>20</v>
      </c>
      <c r="K79" s="279"/>
    </row>
    <row r="80" spans="2:11" s="1" customFormat="1" ht="15" customHeight="1">
      <c r="B80" s="277"/>
      <c r="C80" s="265" t="s">
        <v>364</v>
      </c>
      <c r="D80" s="265"/>
      <c r="E80" s="265"/>
      <c r="F80" s="288" t="s">
        <v>361</v>
      </c>
      <c r="G80" s="289"/>
      <c r="H80" s="265" t="s">
        <v>365</v>
      </c>
      <c r="I80" s="265" t="s">
        <v>363</v>
      </c>
      <c r="J80" s="265">
        <v>120</v>
      </c>
      <c r="K80" s="279"/>
    </row>
    <row r="81" spans="2:11" s="1" customFormat="1" ht="15" customHeight="1">
      <c r="B81" s="290"/>
      <c r="C81" s="265" t="s">
        <v>366</v>
      </c>
      <c r="D81" s="265"/>
      <c r="E81" s="265"/>
      <c r="F81" s="288" t="s">
        <v>367</v>
      </c>
      <c r="G81" s="289"/>
      <c r="H81" s="265" t="s">
        <v>368</v>
      </c>
      <c r="I81" s="265" t="s">
        <v>363</v>
      </c>
      <c r="J81" s="265">
        <v>50</v>
      </c>
      <c r="K81" s="279"/>
    </row>
    <row r="82" spans="2:11" s="1" customFormat="1" ht="15" customHeight="1">
      <c r="B82" s="290"/>
      <c r="C82" s="265" t="s">
        <v>369</v>
      </c>
      <c r="D82" s="265"/>
      <c r="E82" s="265"/>
      <c r="F82" s="288" t="s">
        <v>361</v>
      </c>
      <c r="G82" s="289"/>
      <c r="H82" s="265" t="s">
        <v>370</v>
      </c>
      <c r="I82" s="265" t="s">
        <v>371</v>
      </c>
      <c r="J82" s="265"/>
      <c r="K82" s="279"/>
    </row>
    <row r="83" spans="2:11" s="1" customFormat="1" ht="15" customHeight="1">
      <c r="B83" s="290"/>
      <c r="C83" s="291" t="s">
        <v>372</v>
      </c>
      <c r="D83" s="291"/>
      <c r="E83" s="291"/>
      <c r="F83" s="292" t="s">
        <v>367</v>
      </c>
      <c r="G83" s="291"/>
      <c r="H83" s="291" t="s">
        <v>373</v>
      </c>
      <c r="I83" s="291" t="s">
        <v>363</v>
      </c>
      <c r="J83" s="291">
        <v>15</v>
      </c>
      <c r="K83" s="279"/>
    </row>
    <row r="84" spans="2:11" s="1" customFormat="1" ht="15" customHeight="1">
      <c r="B84" s="290"/>
      <c r="C84" s="291" t="s">
        <v>374</v>
      </c>
      <c r="D84" s="291"/>
      <c r="E84" s="291"/>
      <c r="F84" s="292" t="s">
        <v>367</v>
      </c>
      <c r="G84" s="291"/>
      <c r="H84" s="291" t="s">
        <v>375</v>
      </c>
      <c r="I84" s="291" t="s">
        <v>363</v>
      </c>
      <c r="J84" s="291">
        <v>15</v>
      </c>
      <c r="K84" s="279"/>
    </row>
    <row r="85" spans="2:11" s="1" customFormat="1" ht="15" customHeight="1">
      <c r="B85" s="290"/>
      <c r="C85" s="291" t="s">
        <v>376</v>
      </c>
      <c r="D85" s="291"/>
      <c r="E85" s="291"/>
      <c r="F85" s="292" t="s">
        <v>367</v>
      </c>
      <c r="G85" s="291"/>
      <c r="H85" s="291" t="s">
        <v>377</v>
      </c>
      <c r="I85" s="291" t="s">
        <v>363</v>
      </c>
      <c r="J85" s="291">
        <v>20</v>
      </c>
      <c r="K85" s="279"/>
    </row>
    <row r="86" spans="2:11" s="1" customFormat="1" ht="15" customHeight="1">
      <c r="B86" s="290"/>
      <c r="C86" s="291" t="s">
        <v>378</v>
      </c>
      <c r="D86" s="291"/>
      <c r="E86" s="291"/>
      <c r="F86" s="292" t="s">
        <v>367</v>
      </c>
      <c r="G86" s="291"/>
      <c r="H86" s="291" t="s">
        <v>379</v>
      </c>
      <c r="I86" s="291" t="s">
        <v>363</v>
      </c>
      <c r="J86" s="291">
        <v>20</v>
      </c>
      <c r="K86" s="279"/>
    </row>
    <row r="87" spans="2:11" s="1" customFormat="1" ht="15" customHeight="1">
      <c r="B87" s="290"/>
      <c r="C87" s="265" t="s">
        <v>380</v>
      </c>
      <c r="D87" s="265"/>
      <c r="E87" s="265"/>
      <c r="F87" s="288" t="s">
        <v>367</v>
      </c>
      <c r="G87" s="289"/>
      <c r="H87" s="265" t="s">
        <v>381</v>
      </c>
      <c r="I87" s="265" t="s">
        <v>363</v>
      </c>
      <c r="J87" s="265">
        <v>50</v>
      </c>
      <c r="K87" s="279"/>
    </row>
    <row r="88" spans="2:11" s="1" customFormat="1" ht="15" customHeight="1">
      <c r="B88" s="290"/>
      <c r="C88" s="265" t="s">
        <v>382</v>
      </c>
      <c r="D88" s="265"/>
      <c r="E88" s="265"/>
      <c r="F88" s="288" t="s">
        <v>367</v>
      </c>
      <c r="G88" s="289"/>
      <c r="H88" s="265" t="s">
        <v>383</v>
      </c>
      <c r="I88" s="265" t="s">
        <v>363</v>
      </c>
      <c r="J88" s="265">
        <v>20</v>
      </c>
      <c r="K88" s="279"/>
    </row>
    <row r="89" spans="2:11" s="1" customFormat="1" ht="15" customHeight="1">
      <c r="B89" s="290"/>
      <c r="C89" s="265" t="s">
        <v>384</v>
      </c>
      <c r="D89" s="265"/>
      <c r="E89" s="265"/>
      <c r="F89" s="288" t="s">
        <v>367</v>
      </c>
      <c r="G89" s="289"/>
      <c r="H89" s="265" t="s">
        <v>385</v>
      </c>
      <c r="I89" s="265" t="s">
        <v>363</v>
      </c>
      <c r="J89" s="265">
        <v>20</v>
      </c>
      <c r="K89" s="279"/>
    </row>
    <row r="90" spans="2:11" s="1" customFormat="1" ht="15" customHeight="1">
      <c r="B90" s="290"/>
      <c r="C90" s="265" t="s">
        <v>386</v>
      </c>
      <c r="D90" s="265"/>
      <c r="E90" s="265"/>
      <c r="F90" s="288" t="s">
        <v>367</v>
      </c>
      <c r="G90" s="289"/>
      <c r="H90" s="265" t="s">
        <v>387</v>
      </c>
      <c r="I90" s="265" t="s">
        <v>363</v>
      </c>
      <c r="J90" s="265">
        <v>50</v>
      </c>
      <c r="K90" s="279"/>
    </row>
    <row r="91" spans="2:11" s="1" customFormat="1" ht="15" customHeight="1">
      <c r="B91" s="290"/>
      <c r="C91" s="265" t="s">
        <v>388</v>
      </c>
      <c r="D91" s="265"/>
      <c r="E91" s="265"/>
      <c r="F91" s="288" t="s">
        <v>367</v>
      </c>
      <c r="G91" s="289"/>
      <c r="H91" s="265" t="s">
        <v>388</v>
      </c>
      <c r="I91" s="265" t="s">
        <v>363</v>
      </c>
      <c r="J91" s="265">
        <v>50</v>
      </c>
      <c r="K91" s="279"/>
    </row>
    <row r="92" spans="2:11" s="1" customFormat="1" ht="15" customHeight="1">
      <c r="B92" s="290"/>
      <c r="C92" s="265" t="s">
        <v>389</v>
      </c>
      <c r="D92" s="265"/>
      <c r="E92" s="265"/>
      <c r="F92" s="288" t="s">
        <v>367</v>
      </c>
      <c r="G92" s="289"/>
      <c r="H92" s="265" t="s">
        <v>390</v>
      </c>
      <c r="I92" s="265" t="s">
        <v>363</v>
      </c>
      <c r="J92" s="265">
        <v>255</v>
      </c>
      <c r="K92" s="279"/>
    </row>
    <row r="93" spans="2:11" s="1" customFormat="1" ht="15" customHeight="1">
      <c r="B93" s="290"/>
      <c r="C93" s="265" t="s">
        <v>391</v>
      </c>
      <c r="D93" s="265"/>
      <c r="E93" s="265"/>
      <c r="F93" s="288" t="s">
        <v>361</v>
      </c>
      <c r="G93" s="289"/>
      <c r="H93" s="265" t="s">
        <v>392</v>
      </c>
      <c r="I93" s="265" t="s">
        <v>393</v>
      </c>
      <c r="J93" s="265"/>
      <c r="K93" s="279"/>
    </row>
    <row r="94" spans="2:11" s="1" customFormat="1" ht="15" customHeight="1">
      <c r="B94" s="290"/>
      <c r="C94" s="265" t="s">
        <v>394</v>
      </c>
      <c r="D94" s="265"/>
      <c r="E94" s="265"/>
      <c r="F94" s="288" t="s">
        <v>361</v>
      </c>
      <c r="G94" s="289"/>
      <c r="H94" s="265" t="s">
        <v>395</v>
      </c>
      <c r="I94" s="265" t="s">
        <v>396</v>
      </c>
      <c r="J94" s="265"/>
      <c r="K94" s="279"/>
    </row>
    <row r="95" spans="2:11" s="1" customFormat="1" ht="15" customHeight="1">
      <c r="B95" s="290"/>
      <c r="C95" s="265" t="s">
        <v>397</v>
      </c>
      <c r="D95" s="265"/>
      <c r="E95" s="265"/>
      <c r="F95" s="288" t="s">
        <v>361</v>
      </c>
      <c r="G95" s="289"/>
      <c r="H95" s="265" t="s">
        <v>397</v>
      </c>
      <c r="I95" s="265" t="s">
        <v>396</v>
      </c>
      <c r="J95" s="265"/>
      <c r="K95" s="279"/>
    </row>
    <row r="96" spans="2:11" s="1" customFormat="1" ht="15" customHeight="1">
      <c r="B96" s="290"/>
      <c r="C96" s="265" t="s">
        <v>41</v>
      </c>
      <c r="D96" s="265"/>
      <c r="E96" s="265"/>
      <c r="F96" s="288" t="s">
        <v>361</v>
      </c>
      <c r="G96" s="289"/>
      <c r="H96" s="265" t="s">
        <v>398</v>
      </c>
      <c r="I96" s="265" t="s">
        <v>396</v>
      </c>
      <c r="J96" s="265"/>
      <c r="K96" s="279"/>
    </row>
    <row r="97" spans="2:11" s="1" customFormat="1" ht="15" customHeight="1">
      <c r="B97" s="290"/>
      <c r="C97" s="265" t="s">
        <v>51</v>
      </c>
      <c r="D97" s="265"/>
      <c r="E97" s="265"/>
      <c r="F97" s="288" t="s">
        <v>361</v>
      </c>
      <c r="G97" s="289"/>
      <c r="H97" s="265" t="s">
        <v>399</v>
      </c>
      <c r="I97" s="265" t="s">
        <v>396</v>
      </c>
      <c r="J97" s="265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</row>
    <row r="101" spans="2:11" s="1" customFormat="1" ht="7.5" customHeight="1">
      <c r="B101" s="274"/>
      <c r="C101" s="275"/>
      <c r="D101" s="275"/>
      <c r="E101" s="275"/>
      <c r="F101" s="275"/>
      <c r="G101" s="275"/>
      <c r="H101" s="275"/>
      <c r="I101" s="275"/>
      <c r="J101" s="275"/>
      <c r="K101" s="276"/>
    </row>
    <row r="102" spans="2:11" s="1" customFormat="1" ht="45" customHeight="1">
      <c r="B102" s="277"/>
      <c r="C102" s="278" t="s">
        <v>400</v>
      </c>
      <c r="D102" s="278"/>
      <c r="E102" s="278"/>
      <c r="F102" s="278"/>
      <c r="G102" s="278"/>
      <c r="H102" s="278"/>
      <c r="I102" s="278"/>
      <c r="J102" s="278"/>
      <c r="K102" s="279"/>
    </row>
    <row r="103" spans="2:11" s="1" customFormat="1" ht="17.25" customHeight="1">
      <c r="B103" s="277"/>
      <c r="C103" s="280" t="s">
        <v>355</v>
      </c>
      <c r="D103" s="280"/>
      <c r="E103" s="280"/>
      <c r="F103" s="280" t="s">
        <v>356</v>
      </c>
      <c r="G103" s="281"/>
      <c r="H103" s="280" t="s">
        <v>57</v>
      </c>
      <c r="I103" s="280" t="s">
        <v>60</v>
      </c>
      <c r="J103" s="280" t="s">
        <v>357</v>
      </c>
      <c r="K103" s="279"/>
    </row>
    <row r="104" spans="2:11" s="1" customFormat="1" ht="17.25" customHeight="1">
      <c r="B104" s="277"/>
      <c r="C104" s="282" t="s">
        <v>358</v>
      </c>
      <c r="D104" s="282"/>
      <c r="E104" s="282"/>
      <c r="F104" s="283" t="s">
        <v>359</v>
      </c>
      <c r="G104" s="284"/>
      <c r="H104" s="282"/>
      <c r="I104" s="282"/>
      <c r="J104" s="282" t="s">
        <v>360</v>
      </c>
      <c r="K104" s="279"/>
    </row>
    <row r="105" spans="2:11" s="1" customFormat="1" ht="5.25" customHeight="1">
      <c r="B105" s="277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7"/>
      <c r="C106" s="265" t="s">
        <v>56</v>
      </c>
      <c r="D106" s="287"/>
      <c r="E106" s="287"/>
      <c r="F106" s="288" t="s">
        <v>361</v>
      </c>
      <c r="G106" s="265"/>
      <c r="H106" s="265" t="s">
        <v>401</v>
      </c>
      <c r="I106" s="265" t="s">
        <v>363</v>
      </c>
      <c r="J106" s="265">
        <v>20</v>
      </c>
      <c r="K106" s="279"/>
    </row>
    <row r="107" spans="2:11" s="1" customFormat="1" ht="15" customHeight="1">
      <c r="B107" s="277"/>
      <c r="C107" s="265" t="s">
        <v>364</v>
      </c>
      <c r="D107" s="265"/>
      <c r="E107" s="265"/>
      <c r="F107" s="288" t="s">
        <v>361</v>
      </c>
      <c r="G107" s="265"/>
      <c r="H107" s="265" t="s">
        <v>401</v>
      </c>
      <c r="I107" s="265" t="s">
        <v>363</v>
      </c>
      <c r="J107" s="265">
        <v>120</v>
      </c>
      <c r="K107" s="279"/>
    </row>
    <row r="108" spans="2:11" s="1" customFormat="1" ht="15" customHeight="1">
      <c r="B108" s="290"/>
      <c r="C108" s="265" t="s">
        <v>366</v>
      </c>
      <c r="D108" s="265"/>
      <c r="E108" s="265"/>
      <c r="F108" s="288" t="s">
        <v>367</v>
      </c>
      <c r="G108" s="265"/>
      <c r="H108" s="265" t="s">
        <v>401</v>
      </c>
      <c r="I108" s="265" t="s">
        <v>363</v>
      </c>
      <c r="J108" s="265">
        <v>50</v>
      </c>
      <c r="K108" s="279"/>
    </row>
    <row r="109" spans="2:11" s="1" customFormat="1" ht="15" customHeight="1">
      <c r="B109" s="290"/>
      <c r="C109" s="265" t="s">
        <v>369</v>
      </c>
      <c r="D109" s="265"/>
      <c r="E109" s="265"/>
      <c r="F109" s="288" t="s">
        <v>361</v>
      </c>
      <c r="G109" s="265"/>
      <c r="H109" s="265" t="s">
        <v>401</v>
      </c>
      <c r="I109" s="265" t="s">
        <v>371</v>
      </c>
      <c r="J109" s="265"/>
      <c r="K109" s="279"/>
    </row>
    <row r="110" spans="2:11" s="1" customFormat="1" ht="15" customHeight="1">
      <c r="B110" s="290"/>
      <c r="C110" s="265" t="s">
        <v>380</v>
      </c>
      <c r="D110" s="265"/>
      <c r="E110" s="265"/>
      <c r="F110" s="288" t="s">
        <v>367</v>
      </c>
      <c r="G110" s="265"/>
      <c r="H110" s="265" t="s">
        <v>401</v>
      </c>
      <c r="I110" s="265" t="s">
        <v>363</v>
      </c>
      <c r="J110" s="265">
        <v>50</v>
      </c>
      <c r="K110" s="279"/>
    </row>
    <row r="111" spans="2:11" s="1" customFormat="1" ht="15" customHeight="1">
      <c r="B111" s="290"/>
      <c r="C111" s="265" t="s">
        <v>388</v>
      </c>
      <c r="D111" s="265"/>
      <c r="E111" s="265"/>
      <c r="F111" s="288" t="s">
        <v>367</v>
      </c>
      <c r="G111" s="265"/>
      <c r="H111" s="265" t="s">
        <v>401</v>
      </c>
      <c r="I111" s="265" t="s">
        <v>363</v>
      </c>
      <c r="J111" s="265">
        <v>50</v>
      </c>
      <c r="K111" s="279"/>
    </row>
    <row r="112" spans="2:11" s="1" customFormat="1" ht="15" customHeight="1">
      <c r="B112" s="290"/>
      <c r="C112" s="265" t="s">
        <v>386</v>
      </c>
      <c r="D112" s="265"/>
      <c r="E112" s="265"/>
      <c r="F112" s="288" t="s">
        <v>367</v>
      </c>
      <c r="G112" s="265"/>
      <c r="H112" s="265" t="s">
        <v>401</v>
      </c>
      <c r="I112" s="265" t="s">
        <v>363</v>
      </c>
      <c r="J112" s="265">
        <v>50</v>
      </c>
      <c r="K112" s="279"/>
    </row>
    <row r="113" spans="2:11" s="1" customFormat="1" ht="15" customHeight="1">
      <c r="B113" s="290"/>
      <c r="C113" s="265" t="s">
        <v>56</v>
      </c>
      <c r="D113" s="265"/>
      <c r="E113" s="265"/>
      <c r="F113" s="288" t="s">
        <v>361</v>
      </c>
      <c r="G113" s="265"/>
      <c r="H113" s="265" t="s">
        <v>402</v>
      </c>
      <c r="I113" s="265" t="s">
        <v>363</v>
      </c>
      <c r="J113" s="265">
        <v>20</v>
      </c>
      <c r="K113" s="279"/>
    </row>
    <row r="114" spans="2:11" s="1" customFormat="1" ht="15" customHeight="1">
      <c r="B114" s="290"/>
      <c r="C114" s="265" t="s">
        <v>403</v>
      </c>
      <c r="D114" s="265"/>
      <c r="E114" s="265"/>
      <c r="F114" s="288" t="s">
        <v>361</v>
      </c>
      <c r="G114" s="265"/>
      <c r="H114" s="265" t="s">
        <v>404</v>
      </c>
      <c r="I114" s="265" t="s">
        <v>363</v>
      </c>
      <c r="J114" s="265">
        <v>120</v>
      </c>
      <c r="K114" s="279"/>
    </row>
    <row r="115" spans="2:11" s="1" customFormat="1" ht="15" customHeight="1">
      <c r="B115" s="290"/>
      <c r="C115" s="265" t="s">
        <v>41</v>
      </c>
      <c r="D115" s="265"/>
      <c r="E115" s="265"/>
      <c r="F115" s="288" t="s">
        <v>361</v>
      </c>
      <c r="G115" s="265"/>
      <c r="H115" s="265" t="s">
        <v>405</v>
      </c>
      <c r="I115" s="265" t="s">
        <v>396</v>
      </c>
      <c r="J115" s="265"/>
      <c r="K115" s="279"/>
    </row>
    <row r="116" spans="2:11" s="1" customFormat="1" ht="15" customHeight="1">
      <c r="B116" s="290"/>
      <c r="C116" s="265" t="s">
        <v>51</v>
      </c>
      <c r="D116" s="265"/>
      <c r="E116" s="265"/>
      <c r="F116" s="288" t="s">
        <v>361</v>
      </c>
      <c r="G116" s="265"/>
      <c r="H116" s="265" t="s">
        <v>406</v>
      </c>
      <c r="I116" s="265" t="s">
        <v>396</v>
      </c>
      <c r="J116" s="265"/>
      <c r="K116" s="279"/>
    </row>
    <row r="117" spans="2:11" s="1" customFormat="1" ht="15" customHeight="1">
      <c r="B117" s="290"/>
      <c r="C117" s="265" t="s">
        <v>60</v>
      </c>
      <c r="D117" s="265"/>
      <c r="E117" s="265"/>
      <c r="F117" s="288" t="s">
        <v>361</v>
      </c>
      <c r="G117" s="265"/>
      <c r="H117" s="265" t="s">
        <v>407</v>
      </c>
      <c r="I117" s="265" t="s">
        <v>408</v>
      </c>
      <c r="J117" s="265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256" t="s">
        <v>409</v>
      </c>
      <c r="D122" s="256"/>
      <c r="E122" s="256"/>
      <c r="F122" s="256"/>
      <c r="G122" s="256"/>
      <c r="H122" s="256"/>
      <c r="I122" s="256"/>
      <c r="J122" s="256"/>
      <c r="K122" s="307"/>
    </row>
    <row r="123" spans="2:11" s="1" customFormat="1" ht="17.25" customHeight="1">
      <c r="B123" s="308"/>
      <c r="C123" s="280" t="s">
        <v>355</v>
      </c>
      <c r="D123" s="280"/>
      <c r="E123" s="280"/>
      <c r="F123" s="280" t="s">
        <v>356</v>
      </c>
      <c r="G123" s="281"/>
      <c r="H123" s="280" t="s">
        <v>57</v>
      </c>
      <c r="I123" s="280" t="s">
        <v>60</v>
      </c>
      <c r="J123" s="280" t="s">
        <v>357</v>
      </c>
      <c r="K123" s="309"/>
    </row>
    <row r="124" spans="2:11" s="1" customFormat="1" ht="17.25" customHeight="1">
      <c r="B124" s="308"/>
      <c r="C124" s="282" t="s">
        <v>358</v>
      </c>
      <c r="D124" s="282"/>
      <c r="E124" s="282"/>
      <c r="F124" s="283" t="s">
        <v>359</v>
      </c>
      <c r="G124" s="284"/>
      <c r="H124" s="282"/>
      <c r="I124" s="282"/>
      <c r="J124" s="282" t="s">
        <v>360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5" t="s">
        <v>364</v>
      </c>
      <c r="D126" s="287"/>
      <c r="E126" s="287"/>
      <c r="F126" s="288" t="s">
        <v>361</v>
      </c>
      <c r="G126" s="265"/>
      <c r="H126" s="265" t="s">
        <v>401</v>
      </c>
      <c r="I126" s="265" t="s">
        <v>363</v>
      </c>
      <c r="J126" s="265">
        <v>120</v>
      </c>
      <c r="K126" s="313"/>
    </row>
    <row r="127" spans="2:11" s="1" customFormat="1" ht="15" customHeight="1">
      <c r="B127" s="310"/>
      <c r="C127" s="265" t="s">
        <v>410</v>
      </c>
      <c r="D127" s="265"/>
      <c r="E127" s="265"/>
      <c r="F127" s="288" t="s">
        <v>361</v>
      </c>
      <c r="G127" s="265"/>
      <c r="H127" s="265" t="s">
        <v>411</v>
      </c>
      <c r="I127" s="265" t="s">
        <v>363</v>
      </c>
      <c r="J127" s="265" t="s">
        <v>412</v>
      </c>
      <c r="K127" s="313"/>
    </row>
    <row r="128" spans="2:11" s="1" customFormat="1" ht="15" customHeight="1">
      <c r="B128" s="310"/>
      <c r="C128" s="265" t="s">
        <v>309</v>
      </c>
      <c r="D128" s="265"/>
      <c r="E128" s="265"/>
      <c r="F128" s="288" t="s">
        <v>361</v>
      </c>
      <c r="G128" s="265"/>
      <c r="H128" s="265" t="s">
        <v>413</v>
      </c>
      <c r="I128" s="265" t="s">
        <v>363</v>
      </c>
      <c r="J128" s="265" t="s">
        <v>412</v>
      </c>
      <c r="K128" s="313"/>
    </row>
    <row r="129" spans="2:11" s="1" customFormat="1" ht="15" customHeight="1">
      <c r="B129" s="310"/>
      <c r="C129" s="265" t="s">
        <v>372</v>
      </c>
      <c r="D129" s="265"/>
      <c r="E129" s="265"/>
      <c r="F129" s="288" t="s">
        <v>367</v>
      </c>
      <c r="G129" s="265"/>
      <c r="H129" s="265" t="s">
        <v>373</v>
      </c>
      <c r="I129" s="265" t="s">
        <v>363</v>
      </c>
      <c r="J129" s="265">
        <v>15</v>
      </c>
      <c r="K129" s="313"/>
    </row>
    <row r="130" spans="2:11" s="1" customFormat="1" ht="15" customHeight="1">
      <c r="B130" s="310"/>
      <c r="C130" s="291" t="s">
        <v>374</v>
      </c>
      <c r="D130" s="291"/>
      <c r="E130" s="291"/>
      <c r="F130" s="292" t="s">
        <v>367</v>
      </c>
      <c r="G130" s="291"/>
      <c r="H130" s="291" t="s">
        <v>375</v>
      </c>
      <c r="I130" s="291" t="s">
        <v>363</v>
      </c>
      <c r="J130" s="291">
        <v>15</v>
      </c>
      <c r="K130" s="313"/>
    </row>
    <row r="131" spans="2:11" s="1" customFormat="1" ht="15" customHeight="1">
      <c r="B131" s="310"/>
      <c r="C131" s="291" t="s">
        <v>376</v>
      </c>
      <c r="D131" s="291"/>
      <c r="E131" s="291"/>
      <c r="F131" s="292" t="s">
        <v>367</v>
      </c>
      <c r="G131" s="291"/>
      <c r="H131" s="291" t="s">
        <v>377</v>
      </c>
      <c r="I131" s="291" t="s">
        <v>363</v>
      </c>
      <c r="J131" s="291">
        <v>20</v>
      </c>
      <c r="K131" s="313"/>
    </row>
    <row r="132" spans="2:11" s="1" customFormat="1" ht="15" customHeight="1">
      <c r="B132" s="310"/>
      <c r="C132" s="291" t="s">
        <v>378</v>
      </c>
      <c r="D132" s="291"/>
      <c r="E132" s="291"/>
      <c r="F132" s="292" t="s">
        <v>367</v>
      </c>
      <c r="G132" s="291"/>
      <c r="H132" s="291" t="s">
        <v>379</v>
      </c>
      <c r="I132" s="291" t="s">
        <v>363</v>
      </c>
      <c r="J132" s="291">
        <v>20</v>
      </c>
      <c r="K132" s="313"/>
    </row>
    <row r="133" spans="2:11" s="1" customFormat="1" ht="15" customHeight="1">
      <c r="B133" s="310"/>
      <c r="C133" s="265" t="s">
        <v>366</v>
      </c>
      <c r="D133" s="265"/>
      <c r="E133" s="265"/>
      <c r="F133" s="288" t="s">
        <v>367</v>
      </c>
      <c r="G133" s="265"/>
      <c r="H133" s="265" t="s">
        <v>401</v>
      </c>
      <c r="I133" s="265" t="s">
        <v>363</v>
      </c>
      <c r="J133" s="265">
        <v>50</v>
      </c>
      <c r="K133" s="313"/>
    </row>
    <row r="134" spans="2:11" s="1" customFormat="1" ht="15" customHeight="1">
      <c r="B134" s="310"/>
      <c r="C134" s="265" t="s">
        <v>380</v>
      </c>
      <c r="D134" s="265"/>
      <c r="E134" s="265"/>
      <c r="F134" s="288" t="s">
        <v>367</v>
      </c>
      <c r="G134" s="265"/>
      <c r="H134" s="265" t="s">
        <v>401</v>
      </c>
      <c r="I134" s="265" t="s">
        <v>363</v>
      </c>
      <c r="J134" s="265">
        <v>50</v>
      </c>
      <c r="K134" s="313"/>
    </row>
    <row r="135" spans="2:11" s="1" customFormat="1" ht="15" customHeight="1">
      <c r="B135" s="310"/>
      <c r="C135" s="265" t="s">
        <v>386</v>
      </c>
      <c r="D135" s="265"/>
      <c r="E135" s="265"/>
      <c r="F135" s="288" t="s">
        <v>367</v>
      </c>
      <c r="G135" s="265"/>
      <c r="H135" s="265" t="s">
        <v>401</v>
      </c>
      <c r="I135" s="265" t="s">
        <v>363</v>
      </c>
      <c r="J135" s="265">
        <v>50</v>
      </c>
      <c r="K135" s="313"/>
    </row>
    <row r="136" spans="2:11" s="1" customFormat="1" ht="15" customHeight="1">
      <c r="B136" s="310"/>
      <c r="C136" s="265" t="s">
        <v>388</v>
      </c>
      <c r="D136" s="265"/>
      <c r="E136" s="265"/>
      <c r="F136" s="288" t="s">
        <v>367</v>
      </c>
      <c r="G136" s="265"/>
      <c r="H136" s="265" t="s">
        <v>401</v>
      </c>
      <c r="I136" s="265" t="s">
        <v>363</v>
      </c>
      <c r="J136" s="265">
        <v>50</v>
      </c>
      <c r="K136" s="313"/>
    </row>
    <row r="137" spans="2:11" s="1" customFormat="1" ht="15" customHeight="1">
      <c r="B137" s="310"/>
      <c r="C137" s="265" t="s">
        <v>389</v>
      </c>
      <c r="D137" s="265"/>
      <c r="E137" s="265"/>
      <c r="F137" s="288" t="s">
        <v>367</v>
      </c>
      <c r="G137" s="265"/>
      <c r="H137" s="265" t="s">
        <v>414</v>
      </c>
      <c r="I137" s="265" t="s">
        <v>363</v>
      </c>
      <c r="J137" s="265">
        <v>255</v>
      </c>
      <c r="K137" s="313"/>
    </row>
    <row r="138" spans="2:11" s="1" customFormat="1" ht="15" customHeight="1">
      <c r="B138" s="310"/>
      <c r="C138" s="265" t="s">
        <v>391</v>
      </c>
      <c r="D138" s="265"/>
      <c r="E138" s="265"/>
      <c r="F138" s="288" t="s">
        <v>361</v>
      </c>
      <c r="G138" s="265"/>
      <c r="H138" s="265" t="s">
        <v>415</v>
      </c>
      <c r="I138" s="265" t="s">
        <v>393</v>
      </c>
      <c r="J138" s="265"/>
      <c r="K138" s="313"/>
    </row>
    <row r="139" spans="2:11" s="1" customFormat="1" ht="15" customHeight="1">
      <c r="B139" s="310"/>
      <c r="C139" s="265" t="s">
        <v>394</v>
      </c>
      <c r="D139" s="265"/>
      <c r="E139" s="265"/>
      <c r="F139" s="288" t="s">
        <v>361</v>
      </c>
      <c r="G139" s="265"/>
      <c r="H139" s="265" t="s">
        <v>416</v>
      </c>
      <c r="I139" s="265" t="s">
        <v>396</v>
      </c>
      <c r="J139" s="265"/>
      <c r="K139" s="313"/>
    </row>
    <row r="140" spans="2:11" s="1" customFormat="1" ht="15" customHeight="1">
      <c r="B140" s="310"/>
      <c r="C140" s="265" t="s">
        <v>397</v>
      </c>
      <c r="D140" s="265"/>
      <c r="E140" s="265"/>
      <c r="F140" s="288" t="s">
        <v>361</v>
      </c>
      <c r="G140" s="265"/>
      <c r="H140" s="265" t="s">
        <v>397</v>
      </c>
      <c r="I140" s="265" t="s">
        <v>396</v>
      </c>
      <c r="J140" s="265"/>
      <c r="K140" s="313"/>
    </row>
    <row r="141" spans="2:11" s="1" customFormat="1" ht="15" customHeight="1">
      <c r="B141" s="310"/>
      <c r="C141" s="265" t="s">
        <v>41</v>
      </c>
      <c r="D141" s="265"/>
      <c r="E141" s="265"/>
      <c r="F141" s="288" t="s">
        <v>361</v>
      </c>
      <c r="G141" s="265"/>
      <c r="H141" s="265" t="s">
        <v>417</v>
      </c>
      <c r="I141" s="265" t="s">
        <v>396</v>
      </c>
      <c r="J141" s="265"/>
      <c r="K141" s="313"/>
    </row>
    <row r="142" spans="2:11" s="1" customFormat="1" ht="15" customHeight="1">
      <c r="B142" s="310"/>
      <c r="C142" s="265" t="s">
        <v>418</v>
      </c>
      <c r="D142" s="265"/>
      <c r="E142" s="265"/>
      <c r="F142" s="288" t="s">
        <v>361</v>
      </c>
      <c r="G142" s="265"/>
      <c r="H142" s="265" t="s">
        <v>419</v>
      </c>
      <c r="I142" s="265" t="s">
        <v>396</v>
      </c>
      <c r="J142" s="265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</row>
    <row r="146" spans="2:11" s="1" customFormat="1" ht="7.5" customHeight="1">
      <c r="B146" s="274"/>
      <c r="C146" s="275"/>
      <c r="D146" s="275"/>
      <c r="E146" s="275"/>
      <c r="F146" s="275"/>
      <c r="G146" s="275"/>
      <c r="H146" s="275"/>
      <c r="I146" s="275"/>
      <c r="J146" s="275"/>
      <c r="K146" s="276"/>
    </row>
    <row r="147" spans="2:11" s="1" customFormat="1" ht="45" customHeight="1">
      <c r="B147" s="277"/>
      <c r="C147" s="278" t="s">
        <v>420</v>
      </c>
      <c r="D147" s="278"/>
      <c r="E147" s="278"/>
      <c r="F147" s="278"/>
      <c r="G147" s="278"/>
      <c r="H147" s="278"/>
      <c r="I147" s="278"/>
      <c r="J147" s="278"/>
      <c r="K147" s="279"/>
    </row>
    <row r="148" spans="2:11" s="1" customFormat="1" ht="17.25" customHeight="1">
      <c r="B148" s="277"/>
      <c r="C148" s="280" t="s">
        <v>355</v>
      </c>
      <c r="D148" s="280"/>
      <c r="E148" s="280"/>
      <c r="F148" s="280" t="s">
        <v>356</v>
      </c>
      <c r="G148" s="281"/>
      <c r="H148" s="280" t="s">
        <v>57</v>
      </c>
      <c r="I148" s="280" t="s">
        <v>60</v>
      </c>
      <c r="J148" s="280" t="s">
        <v>357</v>
      </c>
      <c r="K148" s="279"/>
    </row>
    <row r="149" spans="2:11" s="1" customFormat="1" ht="17.25" customHeight="1">
      <c r="B149" s="277"/>
      <c r="C149" s="282" t="s">
        <v>358</v>
      </c>
      <c r="D149" s="282"/>
      <c r="E149" s="282"/>
      <c r="F149" s="283" t="s">
        <v>359</v>
      </c>
      <c r="G149" s="284"/>
      <c r="H149" s="282"/>
      <c r="I149" s="282"/>
      <c r="J149" s="282" t="s">
        <v>360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364</v>
      </c>
      <c r="D151" s="265"/>
      <c r="E151" s="265"/>
      <c r="F151" s="318" t="s">
        <v>361</v>
      </c>
      <c r="G151" s="265"/>
      <c r="H151" s="317" t="s">
        <v>401</v>
      </c>
      <c r="I151" s="317" t="s">
        <v>363</v>
      </c>
      <c r="J151" s="317">
        <v>120</v>
      </c>
      <c r="K151" s="313"/>
    </row>
    <row r="152" spans="2:11" s="1" customFormat="1" ht="15" customHeight="1">
      <c r="B152" s="290"/>
      <c r="C152" s="317" t="s">
        <v>410</v>
      </c>
      <c r="D152" s="265"/>
      <c r="E152" s="265"/>
      <c r="F152" s="318" t="s">
        <v>361</v>
      </c>
      <c r="G152" s="265"/>
      <c r="H152" s="317" t="s">
        <v>421</v>
      </c>
      <c r="I152" s="317" t="s">
        <v>363</v>
      </c>
      <c r="J152" s="317" t="s">
        <v>412</v>
      </c>
      <c r="K152" s="313"/>
    </row>
    <row r="153" spans="2:11" s="1" customFormat="1" ht="15" customHeight="1">
      <c r="B153" s="290"/>
      <c r="C153" s="317" t="s">
        <v>309</v>
      </c>
      <c r="D153" s="265"/>
      <c r="E153" s="265"/>
      <c r="F153" s="318" t="s">
        <v>361</v>
      </c>
      <c r="G153" s="265"/>
      <c r="H153" s="317" t="s">
        <v>422</v>
      </c>
      <c r="I153" s="317" t="s">
        <v>363</v>
      </c>
      <c r="J153" s="317" t="s">
        <v>412</v>
      </c>
      <c r="K153" s="313"/>
    </row>
    <row r="154" spans="2:11" s="1" customFormat="1" ht="15" customHeight="1">
      <c r="B154" s="290"/>
      <c r="C154" s="317" t="s">
        <v>366</v>
      </c>
      <c r="D154" s="265"/>
      <c r="E154" s="265"/>
      <c r="F154" s="318" t="s">
        <v>367</v>
      </c>
      <c r="G154" s="265"/>
      <c r="H154" s="317" t="s">
        <v>401</v>
      </c>
      <c r="I154" s="317" t="s">
        <v>363</v>
      </c>
      <c r="J154" s="317">
        <v>50</v>
      </c>
      <c r="K154" s="313"/>
    </row>
    <row r="155" spans="2:11" s="1" customFormat="1" ht="15" customHeight="1">
      <c r="B155" s="290"/>
      <c r="C155" s="317" t="s">
        <v>369</v>
      </c>
      <c r="D155" s="265"/>
      <c r="E155" s="265"/>
      <c r="F155" s="318" t="s">
        <v>361</v>
      </c>
      <c r="G155" s="265"/>
      <c r="H155" s="317" t="s">
        <v>401</v>
      </c>
      <c r="I155" s="317" t="s">
        <v>371</v>
      </c>
      <c r="J155" s="317"/>
      <c r="K155" s="313"/>
    </row>
    <row r="156" spans="2:11" s="1" customFormat="1" ht="15" customHeight="1">
      <c r="B156" s="290"/>
      <c r="C156" s="317" t="s">
        <v>380</v>
      </c>
      <c r="D156" s="265"/>
      <c r="E156" s="265"/>
      <c r="F156" s="318" t="s">
        <v>367</v>
      </c>
      <c r="G156" s="265"/>
      <c r="H156" s="317" t="s">
        <v>401</v>
      </c>
      <c r="I156" s="317" t="s">
        <v>363</v>
      </c>
      <c r="J156" s="317">
        <v>50</v>
      </c>
      <c r="K156" s="313"/>
    </row>
    <row r="157" spans="2:11" s="1" customFormat="1" ht="15" customHeight="1">
      <c r="B157" s="290"/>
      <c r="C157" s="317" t="s">
        <v>388</v>
      </c>
      <c r="D157" s="265"/>
      <c r="E157" s="265"/>
      <c r="F157" s="318" t="s">
        <v>367</v>
      </c>
      <c r="G157" s="265"/>
      <c r="H157" s="317" t="s">
        <v>401</v>
      </c>
      <c r="I157" s="317" t="s">
        <v>363</v>
      </c>
      <c r="J157" s="317">
        <v>50</v>
      </c>
      <c r="K157" s="313"/>
    </row>
    <row r="158" spans="2:11" s="1" customFormat="1" ht="15" customHeight="1">
      <c r="B158" s="290"/>
      <c r="C158" s="317" t="s">
        <v>386</v>
      </c>
      <c r="D158" s="265"/>
      <c r="E158" s="265"/>
      <c r="F158" s="318" t="s">
        <v>367</v>
      </c>
      <c r="G158" s="265"/>
      <c r="H158" s="317" t="s">
        <v>401</v>
      </c>
      <c r="I158" s="317" t="s">
        <v>363</v>
      </c>
      <c r="J158" s="317">
        <v>50</v>
      </c>
      <c r="K158" s="313"/>
    </row>
    <row r="159" spans="2:11" s="1" customFormat="1" ht="15" customHeight="1">
      <c r="B159" s="290"/>
      <c r="C159" s="317" t="s">
        <v>85</v>
      </c>
      <c r="D159" s="265"/>
      <c r="E159" s="265"/>
      <c r="F159" s="318" t="s">
        <v>361</v>
      </c>
      <c r="G159" s="265"/>
      <c r="H159" s="317" t="s">
        <v>423</v>
      </c>
      <c r="I159" s="317" t="s">
        <v>363</v>
      </c>
      <c r="J159" s="317" t="s">
        <v>424</v>
      </c>
      <c r="K159" s="313"/>
    </row>
    <row r="160" spans="2:11" s="1" customFormat="1" ht="15" customHeight="1">
      <c r="B160" s="290"/>
      <c r="C160" s="317" t="s">
        <v>425</v>
      </c>
      <c r="D160" s="265"/>
      <c r="E160" s="265"/>
      <c r="F160" s="318" t="s">
        <v>361</v>
      </c>
      <c r="G160" s="265"/>
      <c r="H160" s="317" t="s">
        <v>426</v>
      </c>
      <c r="I160" s="317" t="s">
        <v>396</v>
      </c>
      <c r="J160" s="317"/>
      <c r="K160" s="313"/>
    </row>
    <row r="161" spans="2:1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s="1" customFormat="1" ht="18.75" customHeight="1"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</row>
    <row r="164" spans="2:11" s="1" customFormat="1" ht="7.5" customHeight="1">
      <c r="B164" s="252"/>
      <c r="C164" s="253"/>
      <c r="D164" s="253"/>
      <c r="E164" s="253"/>
      <c r="F164" s="253"/>
      <c r="G164" s="253"/>
      <c r="H164" s="253"/>
      <c r="I164" s="253"/>
      <c r="J164" s="253"/>
      <c r="K164" s="254"/>
    </row>
    <row r="165" spans="2:11" s="1" customFormat="1" ht="45" customHeight="1">
      <c r="B165" s="255"/>
      <c r="C165" s="256" t="s">
        <v>427</v>
      </c>
      <c r="D165" s="256"/>
      <c r="E165" s="256"/>
      <c r="F165" s="256"/>
      <c r="G165" s="256"/>
      <c r="H165" s="256"/>
      <c r="I165" s="256"/>
      <c r="J165" s="256"/>
      <c r="K165" s="257"/>
    </row>
    <row r="166" spans="2:11" s="1" customFormat="1" ht="17.25" customHeight="1">
      <c r="B166" s="255"/>
      <c r="C166" s="280" t="s">
        <v>355</v>
      </c>
      <c r="D166" s="280"/>
      <c r="E166" s="280"/>
      <c r="F166" s="280" t="s">
        <v>356</v>
      </c>
      <c r="G166" s="322"/>
      <c r="H166" s="323" t="s">
        <v>57</v>
      </c>
      <c r="I166" s="323" t="s">
        <v>60</v>
      </c>
      <c r="J166" s="280" t="s">
        <v>357</v>
      </c>
      <c r="K166" s="257"/>
    </row>
    <row r="167" spans="2:11" s="1" customFormat="1" ht="17.25" customHeight="1">
      <c r="B167" s="258"/>
      <c r="C167" s="282" t="s">
        <v>358</v>
      </c>
      <c r="D167" s="282"/>
      <c r="E167" s="282"/>
      <c r="F167" s="283" t="s">
        <v>359</v>
      </c>
      <c r="G167" s="324"/>
      <c r="H167" s="325"/>
      <c r="I167" s="325"/>
      <c r="J167" s="282" t="s">
        <v>360</v>
      </c>
      <c r="K167" s="260"/>
    </row>
    <row r="168" spans="2:11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s="1" customFormat="1" ht="15" customHeight="1">
      <c r="B169" s="290"/>
      <c r="C169" s="265" t="s">
        <v>364</v>
      </c>
      <c r="D169" s="265"/>
      <c r="E169" s="265"/>
      <c r="F169" s="288" t="s">
        <v>361</v>
      </c>
      <c r="G169" s="265"/>
      <c r="H169" s="265" t="s">
        <v>401</v>
      </c>
      <c r="I169" s="265" t="s">
        <v>363</v>
      </c>
      <c r="J169" s="265">
        <v>120</v>
      </c>
      <c r="K169" s="313"/>
    </row>
    <row r="170" spans="2:11" s="1" customFormat="1" ht="15" customHeight="1">
      <c r="B170" s="290"/>
      <c r="C170" s="265" t="s">
        <v>410</v>
      </c>
      <c r="D170" s="265"/>
      <c r="E170" s="265"/>
      <c r="F170" s="288" t="s">
        <v>361</v>
      </c>
      <c r="G170" s="265"/>
      <c r="H170" s="265" t="s">
        <v>411</v>
      </c>
      <c r="I170" s="265" t="s">
        <v>363</v>
      </c>
      <c r="J170" s="265" t="s">
        <v>412</v>
      </c>
      <c r="K170" s="313"/>
    </row>
    <row r="171" spans="2:11" s="1" customFormat="1" ht="15" customHeight="1">
      <c r="B171" s="290"/>
      <c r="C171" s="265" t="s">
        <v>309</v>
      </c>
      <c r="D171" s="265"/>
      <c r="E171" s="265"/>
      <c r="F171" s="288" t="s">
        <v>361</v>
      </c>
      <c r="G171" s="265"/>
      <c r="H171" s="265" t="s">
        <v>428</v>
      </c>
      <c r="I171" s="265" t="s">
        <v>363</v>
      </c>
      <c r="J171" s="265" t="s">
        <v>412</v>
      </c>
      <c r="K171" s="313"/>
    </row>
    <row r="172" spans="2:11" s="1" customFormat="1" ht="15" customHeight="1">
      <c r="B172" s="290"/>
      <c r="C172" s="265" t="s">
        <v>366</v>
      </c>
      <c r="D172" s="265"/>
      <c r="E172" s="265"/>
      <c r="F172" s="288" t="s">
        <v>367</v>
      </c>
      <c r="G172" s="265"/>
      <c r="H172" s="265" t="s">
        <v>428</v>
      </c>
      <c r="I172" s="265" t="s">
        <v>363</v>
      </c>
      <c r="J172" s="265">
        <v>50</v>
      </c>
      <c r="K172" s="313"/>
    </row>
    <row r="173" spans="2:11" s="1" customFormat="1" ht="15" customHeight="1">
      <c r="B173" s="290"/>
      <c r="C173" s="265" t="s">
        <v>369</v>
      </c>
      <c r="D173" s="265"/>
      <c r="E173" s="265"/>
      <c r="F173" s="288" t="s">
        <v>361</v>
      </c>
      <c r="G173" s="265"/>
      <c r="H173" s="265" t="s">
        <v>428</v>
      </c>
      <c r="I173" s="265" t="s">
        <v>371</v>
      </c>
      <c r="J173" s="265"/>
      <c r="K173" s="313"/>
    </row>
    <row r="174" spans="2:11" s="1" customFormat="1" ht="15" customHeight="1">
      <c r="B174" s="290"/>
      <c r="C174" s="265" t="s">
        <v>380</v>
      </c>
      <c r="D174" s="265"/>
      <c r="E174" s="265"/>
      <c r="F174" s="288" t="s">
        <v>367</v>
      </c>
      <c r="G174" s="265"/>
      <c r="H174" s="265" t="s">
        <v>428</v>
      </c>
      <c r="I174" s="265" t="s">
        <v>363</v>
      </c>
      <c r="J174" s="265">
        <v>50</v>
      </c>
      <c r="K174" s="313"/>
    </row>
    <row r="175" spans="2:11" s="1" customFormat="1" ht="15" customHeight="1">
      <c r="B175" s="290"/>
      <c r="C175" s="265" t="s">
        <v>388</v>
      </c>
      <c r="D175" s="265"/>
      <c r="E175" s="265"/>
      <c r="F175" s="288" t="s">
        <v>367</v>
      </c>
      <c r="G175" s="265"/>
      <c r="H175" s="265" t="s">
        <v>428</v>
      </c>
      <c r="I175" s="265" t="s">
        <v>363</v>
      </c>
      <c r="J175" s="265">
        <v>50</v>
      </c>
      <c r="K175" s="313"/>
    </row>
    <row r="176" spans="2:11" s="1" customFormat="1" ht="15" customHeight="1">
      <c r="B176" s="290"/>
      <c r="C176" s="265" t="s">
        <v>386</v>
      </c>
      <c r="D176" s="265"/>
      <c r="E176" s="265"/>
      <c r="F176" s="288" t="s">
        <v>367</v>
      </c>
      <c r="G176" s="265"/>
      <c r="H176" s="265" t="s">
        <v>428</v>
      </c>
      <c r="I176" s="265" t="s">
        <v>363</v>
      </c>
      <c r="J176" s="265">
        <v>50</v>
      </c>
      <c r="K176" s="313"/>
    </row>
    <row r="177" spans="2:11" s="1" customFormat="1" ht="15" customHeight="1">
      <c r="B177" s="290"/>
      <c r="C177" s="265" t="s">
        <v>96</v>
      </c>
      <c r="D177" s="265"/>
      <c r="E177" s="265"/>
      <c r="F177" s="288" t="s">
        <v>361</v>
      </c>
      <c r="G177" s="265"/>
      <c r="H177" s="265" t="s">
        <v>429</v>
      </c>
      <c r="I177" s="265" t="s">
        <v>430</v>
      </c>
      <c r="J177" s="265"/>
      <c r="K177" s="313"/>
    </row>
    <row r="178" spans="2:11" s="1" customFormat="1" ht="15" customHeight="1">
      <c r="B178" s="290"/>
      <c r="C178" s="265" t="s">
        <v>60</v>
      </c>
      <c r="D178" s="265"/>
      <c r="E178" s="265"/>
      <c r="F178" s="288" t="s">
        <v>361</v>
      </c>
      <c r="G178" s="265"/>
      <c r="H178" s="265" t="s">
        <v>431</v>
      </c>
      <c r="I178" s="265" t="s">
        <v>432</v>
      </c>
      <c r="J178" s="265">
        <v>1</v>
      </c>
      <c r="K178" s="313"/>
    </row>
    <row r="179" spans="2:11" s="1" customFormat="1" ht="15" customHeight="1">
      <c r="B179" s="290"/>
      <c r="C179" s="265" t="s">
        <v>56</v>
      </c>
      <c r="D179" s="265"/>
      <c r="E179" s="265"/>
      <c r="F179" s="288" t="s">
        <v>361</v>
      </c>
      <c r="G179" s="265"/>
      <c r="H179" s="265" t="s">
        <v>433</v>
      </c>
      <c r="I179" s="265" t="s">
        <v>363</v>
      </c>
      <c r="J179" s="265">
        <v>20</v>
      </c>
      <c r="K179" s="313"/>
    </row>
    <row r="180" spans="2:11" s="1" customFormat="1" ht="15" customHeight="1">
      <c r="B180" s="290"/>
      <c r="C180" s="265" t="s">
        <v>57</v>
      </c>
      <c r="D180" s="265"/>
      <c r="E180" s="265"/>
      <c r="F180" s="288" t="s">
        <v>361</v>
      </c>
      <c r="G180" s="265"/>
      <c r="H180" s="265" t="s">
        <v>434</v>
      </c>
      <c r="I180" s="265" t="s">
        <v>363</v>
      </c>
      <c r="J180" s="265">
        <v>255</v>
      </c>
      <c r="K180" s="313"/>
    </row>
    <row r="181" spans="2:11" s="1" customFormat="1" ht="15" customHeight="1">
      <c r="B181" s="290"/>
      <c r="C181" s="265" t="s">
        <v>97</v>
      </c>
      <c r="D181" s="265"/>
      <c r="E181" s="265"/>
      <c r="F181" s="288" t="s">
        <v>361</v>
      </c>
      <c r="G181" s="265"/>
      <c r="H181" s="265" t="s">
        <v>325</v>
      </c>
      <c r="I181" s="265" t="s">
        <v>363</v>
      </c>
      <c r="J181" s="265">
        <v>10</v>
      </c>
      <c r="K181" s="313"/>
    </row>
    <row r="182" spans="2:11" s="1" customFormat="1" ht="15" customHeight="1">
      <c r="B182" s="290"/>
      <c r="C182" s="265" t="s">
        <v>98</v>
      </c>
      <c r="D182" s="265"/>
      <c r="E182" s="265"/>
      <c r="F182" s="288" t="s">
        <v>361</v>
      </c>
      <c r="G182" s="265"/>
      <c r="H182" s="265" t="s">
        <v>435</v>
      </c>
      <c r="I182" s="265" t="s">
        <v>396</v>
      </c>
      <c r="J182" s="265"/>
      <c r="K182" s="313"/>
    </row>
    <row r="183" spans="2:11" s="1" customFormat="1" ht="15" customHeight="1">
      <c r="B183" s="290"/>
      <c r="C183" s="265" t="s">
        <v>436</v>
      </c>
      <c r="D183" s="265"/>
      <c r="E183" s="265"/>
      <c r="F183" s="288" t="s">
        <v>361</v>
      </c>
      <c r="G183" s="265"/>
      <c r="H183" s="265" t="s">
        <v>437</v>
      </c>
      <c r="I183" s="265" t="s">
        <v>396</v>
      </c>
      <c r="J183" s="265"/>
      <c r="K183" s="313"/>
    </row>
    <row r="184" spans="2:11" s="1" customFormat="1" ht="15" customHeight="1">
      <c r="B184" s="290"/>
      <c r="C184" s="265" t="s">
        <v>425</v>
      </c>
      <c r="D184" s="265"/>
      <c r="E184" s="265"/>
      <c r="F184" s="288" t="s">
        <v>361</v>
      </c>
      <c r="G184" s="265"/>
      <c r="H184" s="265" t="s">
        <v>438</v>
      </c>
      <c r="I184" s="265" t="s">
        <v>396</v>
      </c>
      <c r="J184" s="265"/>
      <c r="K184" s="313"/>
    </row>
    <row r="185" spans="2:11" s="1" customFormat="1" ht="15" customHeight="1">
      <c r="B185" s="290"/>
      <c r="C185" s="265" t="s">
        <v>100</v>
      </c>
      <c r="D185" s="265"/>
      <c r="E185" s="265"/>
      <c r="F185" s="288" t="s">
        <v>367</v>
      </c>
      <c r="G185" s="265"/>
      <c r="H185" s="265" t="s">
        <v>439</v>
      </c>
      <c r="I185" s="265" t="s">
        <v>363</v>
      </c>
      <c r="J185" s="265">
        <v>50</v>
      </c>
      <c r="K185" s="313"/>
    </row>
    <row r="186" spans="2:11" s="1" customFormat="1" ht="15" customHeight="1">
      <c r="B186" s="290"/>
      <c r="C186" s="265" t="s">
        <v>440</v>
      </c>
      <c r="D186" s="265"/>
      <c r="E186" s="265"/>
      <c r="F186" s="288" t="s">
        <v>367</v>
      </c>
      <c r="G186" s="265"/>
      <c r="H186" s="265" t="s">
        <v>441</v>
      </c>
      <c r="I186" s="265" t="s">
        <v>442</v>
      </c>
      <c r="J186" s="265"/>
      <c r="K186" s="313"/>
    </row>
    <row r="187" spans="2:11" s="1" customFormat="1" ht="15" customHeight="1">
      <c r="B187" s="290"/>
      <c r="C187" s="265" t="s">
        <v>443</v>
      </c>
      <c r="D187" s="265"/>
      <c r="E187" s="265"/>
      <c r="F187" s="288" t="s">
        <v>367</v>
      </c>
      <c r="G187" s="265"/>
      <c r="H187" s="265" t="s">
        <v>444</v>
      </c>
      <c r="I187" s="265" t="s">
        <v>442</v>
      </c>
      <c r="J187" s="265"/>
      <c r="K187" s="313"/>
    </row>
    <row r="188" spans="2:11" s="1" customFormat="1" ht="15" customHeight="1">
      <c r="B188" s="290"/>
      <c r="C188" s="265" t="s">
        <v>445</v>
      </c>
      <c r="D188" s="265"/>
      <c r="E188" s="265"/>
      <c r="F188" s="288" t="s">
        <v>367</v>
      </c>
      <c r="G188" s="265"/>
      <c r="H188" s="265" t="s">
        <v>446</v>
      </c>
      <c r="I188" s="265" t="s">
        <v>442</v>
      </c>
      <c r="J188" s="265"/>
      <c r="K188" s="313"/>
    </row>
    <row r="189" spans="2:11" s="1" customFormat="1" ht="15" customHeight="1">
      <c r="B189" s="290"/>
      <c r="C189" s="326" t="s">
        <v>447</v>
      </c>
      <c r="D189" s="265"/>
      <c r="E189" s="265"/>
      <c r="F189" s="288" t="s">
        <v>367</v>
      </c>
      <c r="G189" s="265"/>
      <c r="H189" s="265" t="s">
        <v>448</v>
      </c>
      <c r="I189" s="265" t="s">
        <v>449</v>
      </c>
      <c r="J189" s="327" t="s">
        <v>450</v>
      </c>
      <c r="K189" s="313"/>
    </row>
    <row r="190" spans="2:11" s="1" customFormat="1" ht="15" customHeight="1">
      <c r="B190" s="290"/>
      <c r="C190" s="326" t="s">
        <v>45</v>
      </c>
      <c r="D190" s="265"/>
      <c r="E190" s="265"/>
      <c r="F190" s="288" t="s">
        <v>361</v>
      </c>
      <c r="G190" s="265"/>
      <c r="H190" s="262" t="s">
        <v>451</v>
      </c>
      <c r="I190" s="265" t="s">
        <v>452</v>
      </c>
      <c r="J190" s="265"/>
      <c r="K190" s="313"/>
    </row>
    <row r="191" spans="2:11" s="1" customFormat="1" ht="15" customHeight="1">
      <c r="B191" s="290"/>
      <c r="C191" s="326" t="s">
        <v>453</v>
      </c>
      <c r="D191" s="265"/>
      <c r="E191" s="265"/>
      <c r="F191" s="288" t="s">
        <v>361</v>
      </c>
      <c r="G191" s="265"/>
      <c r="H191" s="265" t="s">
        <v>454</v>
      </c>
      <c r="I191" s="265" t="s">
        <v>396</v>
      </c>
      <c r="J191" s="265"/>
      <c r="K191" s="313"/>
    </row>
    <row r="192" spans="2:11" s="1" customFormat="1" ht="15" customHeight="1">
      <c r="B192" s="290"/>
      <c r="C192" s="326" t="s">
        <v>455</v>
      </c>
      <c r="D192" s="265"/>
      <c r="E192" s="265"/>
      <c r="F192" s="288" t="s">
        <v>361</v>
      </c>
      <c r="G192" s="265"/>
      <c r="H192" s="265" t="s">
        <v>456</v>
      </c>
      <c r="I192" s="265" t="s">
        <v>396</v>
      </c>
      <c r="J192" s="265"/>
      <c r="K192" s="313"/>
    </row>
    <row r="193" spans="2:11" s="1" customFormat="1" ht="15" customHeight="1">
      <c r="B193" s="290"/>
      <c r="C193" s="326" t="s">
        <v>457</v>
      </c>
      <c r="D193" s="265"/>
      <c r="E193" s="265"/>
      <c r="F193" s="288" t="s">
        <v>367</v>
      </c>
      <c r="G193" s="265"/>
      <c r="H193" s="265" t="s">
        <v>458</v>
      </c>
      <c r="I193" s="265" t="s">
        <v>396</v>
      </c>
      <c r="J193" s="265"/>
      <c r="K193" s="313"/>
    </row>
    <row r="194" spans="2:11" s="1" customFormat="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pans="2:11" s="1" customFormat="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pans="2:11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s="1" customFormat="1" ht="18.75" customHeight="1"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</row>
    <row r="198" spans="2:11" s="1" customFormat="1" ht="13.5">
      <c r="B198" s="252"/>
      <c r="C198" s="253"/>
      <c r="D198" s="253"/>
      <c r="E198" s="253"/>
      <c r="F198" s="253"/>
      <c r="G198" s="253"/>
      <c r="H198" s="253"/>
      <c r="I198" s="253"/>
      <c r="J198" s="253"/>
      <c r="K198" s="254"/>
    </row>
    <row r="199" spans="2:11" s="1" customFormat="1" ht="21">
      <c r="B199" s="255"/>
      <c r="C199" s="256" t="s">
        <v>459</v>
      </c>
      <c r="D199" s="256"/>
      <c r="E199" s="256"/>
      <c r="F199" s="256"/>
      <c r="G199" s="256"/>
      <c r="H199" s="256"/>
      <c r="I199" s="256"/>
      <c r="J199" s="256"/>
      <c r="K199" s="257"/>
    </row>
    <row r="200" spans="2:11" s="1" customFormat="1" ht="25.5" customHeight="1">
      <c r="B200" s="255"/>
      <c r="C200" s="329" t="s">
        <v>460</v>
      </c>
      <c r="D200" s="329"/>
      <c r="E200" s="329"/>
      <c r="F200" s="329" t="s">
        <v>461</v>
      </c>
      <c r="G200" s="330"/>
      <c r="H200" s="329" t="s">
        <v>462</v>
      </c>
      <c r="I200" s="329"/>
      <c r="J200" s="329"/>
      <c r="K200" s="257"/>
    </row>
    <row r="201" spans="2:11" s="1" customFormat="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pans="2:11" s="1" customFormat="1" ht="15" customHeight="1">
      <c r="B202" s="290"/>
      <c r="C202" s="265" t="s">
        <v>452</v>
      </c>
      <c r="D202" s="265"/>
      <c r="E202" s="265"/>
      <c r="F202" s="288" t="s">
        <v>46</v>
      </c>
      <c r="G202" s="265"/>
      <c r="H202" s="265" t="s">
        <v>463</v>
      </c>
      <c r="I202" s="265"/>
      <c r="J202" s="265"/>
      <c r="K202" s="313"/>
    </row>
    <row r="203" spans="2:11" s="1" customFormat="1" ht="15" customHeight="1">
      <c r="B203" s="290"/>
      <c r="C203" s="265"/>
      <c r="D203" s="265"/>
      <c r="E203" s="265"/>
      <c r="F203" s="288" t="s">
        <v>47</v>
      </c>
      <c r="G203" s="265"/>
      <c r="H203" s="265" t="s">
        <v>464</v>
      </c>
      <c r="I203" s="265"/>
      <c r="J203" s="265"/>
      <c r="K203" s="313"/>
    </row>
    <row r="204" spans="2:11" s="1" customFormat="1" ht="15" customHeight="1">
      <c r="B204" s="290"/>
      <c r="C204" s="265"/>
      <c r="D204" s="265"/>
      <c r="E204" s="265"/>
      <c r="F204" s="288" t="s">
        <v>50</v>
      </c>
      <c r="G204" s="265"/>
      <c r="H204" s="265" t="s">
        <v>465</v>
      </c>
      <c r="I204" s="265"/>
      <c r="J204" s="265"/>
      <c r="K204" s="313"/>
    </row>
    <row r="205" spans="2:11" s="1" customFormat="1" ht="15" customHeight="1">
      <c r="B205" s="290"/>
      <c r="C205" s="265"/>
      <c r="D205" s="265"/>
      <c r="E205" s="265"/>
      <c r="F205" s="288" t="s">
        <v>48</v>
      </c>
      <c r="G205" s="265"/>
      <c r="H205" s="265" t="s">
        <v>466</v>
      </c>
      <c r="I205" s="265"/>
      <c r="J205" s="265"/>
      <c r="K205" s="313"/>
    </row>
    <row r="206" spans="2:11" s="1" customFormat="1" ht="15" customHeight="1">
      <c r="B206" s="290"/>
      <c r="C206" s="265"/>
      <c r="D206" s="265"/>
      <c r="E206" s="265"/>
      <c r="F206" s="288" t="s">
        <v>49</v>
      </c>
      <c r="G206" s="265"/>
      <c r="H206" s="265" t="s">
        <v>467</v>
      </c>
      <c r="I206" s="265"/>
      <c r="J206" s="265"/>
      <c r="K206" s="313"/>
    </row>
    <row r="207" spans="2:11" s="1" customFormat="1" ht="15" customHeight="1">
      <c r="B207" s="290"/>
      <c r="C207" s="265"/>
      <c r="D207" s="265"/>
      <c r="E207" s="265"/>
      <c r="F207" s="288"/>
      <c r="G207" s="265"/>
      <c r="H207" s="265"/>
      <c r="I207" s="265"/>
      <c r="J207" s="265"/>
      <c r="K207" s="313"/>
    </row>
    <row r="208" spans="2:11" s="1" customFormat="1" ht="15" customHeight="1">
      <c r="B208" s="290"/>
      <c r="C208" s="265" t="s">
        <v>408</v>
      </c>
      <c r="D208" s="265"/>
      <c r="E208" s="265"/>
      <c r="F208" s="288" t="s">
        <v>79</v>
      </c>
      <c r="G208" s="265"/>
      <c r="H208" s="265" t="s">
        <v>468</v>
      </c>
      <c r="I208" s="265"/>
      <c r="J208" s="265"/>
      <c r="K208" s="313"/>
    </row>
    <row r="209" spans="2:11" s="1" customFormat="1" ht="15" customHeight="1">
      <c r="B209" s="290"/>
      <c r="C209" s="265"/>
      <c r="D209" s="265"/>
      <c r="E209" s="265"/>
      <c r="F209" s="288" t="s">
        <v>303</v>
      </c>
      <c r="G209" s="265"/>
      <c r="H209" s="265" t="s">
        <v>304</v>
      </c>
      <c r="I209" s="265"/>
      <c r="J209" s="265"/>
      <c r="K209" s="313"/>
    </row>
    <row r="210" spans="2:11" s="1" customFormat="1" ht="15" customHeight="1">
      <c r="B210" s="290"/>
      <c r="C210" s="265"/>
      <c r="D210" s="265"/>
      <c r="E210" s="265"/>
      <c r="F210" s="288" t="s">
        <v>301</v>
      </c>
      <c r="G210" s="265"/>
      <c r="H210" s="265" t="s">
        <v>469</v>
      </c>
      <c r="I210" s="265"/>
      <c r="J210" s="265"/>
      <c r="K210" s="313"/>
    </row>
    <row r="211" spans="2:11" s="1" customFormat="1" ht="15" customHeight="1">
      <c r="B211" s="331"/>
      <c r="C211" s="265"/>
      <c r="D211" s="265"/>
      <c r="E211" s="265"/>
      <c r="F211" s="288" t="s">
        <v>305</v>
      </c>
      <c r="G211" s="326"/>
      <c r="H211" s="317" t="s">
        <v>306</v>
      </c>
      <c r="I211" s="317"/>
      <c r="J211" s="317"/>
      <c r="K211" s="332"/>
    </row>
    <row r="212" spans="2:11" s="1" customFormat="1" ht="15" customHeight="1">
      <c r="B212" s="331"/>
      <c r="C212" s="265"/>
      <c r="D212" s="265"/>
      <c r="E212" s="265"/>
      <c r="F212" s="288" t="s">
        <v>307</v>
      </c>
      <c r="G212" s="326"/>
      <c r="H212" s="317" t="s">
        <v>470</v>
      </c>
      <c r="I212" s="317"/>
      <c r="J212" s="317"/>
      <c r="K212" s="332"/>
    </row>
    <row r="213" spans="2:11" s="1" customFormat="1" ht="15" customHeight="1">
      <c r="B213" s="331"/>
      <c r="C213" s="265"/>
      <c r="D213" s="265"/>
      <c r="E213" s="265"/>
      <c r="F213" s="288"/>
      <c r="G213" s="326"/>
      <c r="H213" s="317"/>
      <c r="I213" s="317"/>
      <c r="J213" s="317"/>
      <c r="K213" s="332"/>
    </row>
    <row r="214" spans="2:11" s="1" customFormat="1" ht="15" customHeight="1">
      <c r="B214" s="331"/>
      <c r="C214" s="265" t="s">
        <v>432</v>
      </c>
      <c r="D214" s="265"/>
      <c r="E214" s="265"/>
      <c r="F214" s="288">
        <v>1</v>
      </c>
      <c r="G214" s="326"/>
      <c r="H214" s="317" t="s">
        <v>471</v>
      </c>
      <c r="I214" s="317"/>
      <c r="J214" s="317"/>
      <c r="K214" s="332"/>
    </row>
    <row r="215" spans="2:11" s="1" customFormat="1" ht="15" customHeight="1">
      <c r="B215" s="331"/>
      <c r="C215" s="265"/>
      <c r="D215" s="265"/>
      <c r="E215" s="265"/>
      <c r="F215" s="288">
        <v>2</v>
      </c>
      <c r="G215" s="326"/>
      <c r="H215" s="317" t="s">
        <v>472</v>
      </c>
      <c r="I215" s="317"/>
      <c r="J215" s="317"/>
      <c r="K215" s="332"/>
    </row>
    <row r="216" spans="2:11" s="1" customFormat="1" ht="15" customHeight="1">
      <c r="B216" s="331"/>
      <c r="C216" s="265"/>
      <c r="D216" s="265"/>
      <c r="E216" s="265"/>
      <c r="F216" s="288">
        <v>3</v>
      </c>
      <c r="G216" s="326"/>
      <c r="H216" s="317" t="s">
        <v>473</v>
      </c>
      <c r="I216" s="317"/>
      <c r="J216" s="317"/>
      <c r="K216" s="332"/>
    </row>
    <row r="217" spans="2:11" s="1" customFormat="1" ht="15" customHeight="1">
      <c r="B217" s="331"/>
      <c r="C217" s="265"/>
      <c r="D217" s="265"/>
      <c r="E217" s="265"/>
      <c r="F217" s="288">
        <v>4</v>
      </c>
      <c r="G217" s="326"/>
      <c r="H217" s="317" t="s">
        <v>474</v>
      </c>
      <c r="I217" s="317"/>
      <c r="J217" s="317"/>
      <c r="K217" s="332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2022-10-18T08:21:07Z</dcterms:created>
  <dcterms:modified xsi:type="dcterms:W3CDTF">2022-10-18T08:21:11Z</dcterms:modified>
  <cp:category/>
  <cp:version/>
  <cp:contentType/>
  <cp:contentStatus/>
</cp:coreProperties>
</file>