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102" sheetId="3" r:id="rId3"/>
  </sheets>
  <definedNames/>
  <calcPr fullCalcOnLoad="1"/>
</workbook>
</file>

<file path=xl/sharedStrings.xml><?xml version="1.0" encoding="utf-8"?>
<sst xmlns="http://schemas.openxmlformats.org/spreadsheetml/2006/main" count="1192" uniqueCount="334">
  <si>
    <t>Rekapitulace ceny</t>
  </si>
  <si>
    <t>Stavba: 2020-068 - OPRAVA STEZKY PRO PĚŠÍ D2 V LESOPARKU KVÁDRBERK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</si>
  <si>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</si>
  <si>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</si>
  <si>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</si>
  <si>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</si>
  <si>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</si>
  <si>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</si>
  <si>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</si>
  <si>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</si>
  <si>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</si>
  <si>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</si>
  <si>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</si>
  <si>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</si>
  <si>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2020-068</t>
  </si>
  <si>
    <t>OPRAVA STEZKY PRO PĚŠÍ D2 V LESOPARKU KVÁDRBERK</t>
  </si>
  <si>
    <t>O</t>
  </si>
  <si>
    <t>Rozpočet:</t>
  </si>
  <si>
    <t>0,00</t>
  </si>
  <si>
    <t>15,00</t>
  </si>
  <si>
    <t>21,00</t>
  </si>
  <si>
    <t>3</t>
  </si>
  <si>
    <t>2</t>
  </si>
  <si>
    <t>SO 101</t>
  </si>
  <si>
    <t>Oprava stezky u rybníka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</si>
  <si>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</si>
  <si>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</si>
  <si>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</si>
  <si>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</si>
  <si>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</si>
  <si>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</si>
  <si>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</si>
  <si>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</si>
  <si>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</si>
  <si>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</si>
  <si>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</si>
  <si>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</si>
  <si>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</si>
  <si>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</si>
  <si>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</si>
  <si>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</si>
  <si>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</si>
  <si>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</si>
  <si>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</si>
  <si>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</si>
  <si>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</si>
  <si>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</si>
  <si>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</si>
  <si>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</si>
  <si>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</si>
  <si>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VÝKOPEK</t>
  </si>
  <si>
    <t>VV</t>
  </si>
  <si>
    <t>z pol. č. 17120.a: 69,26m3*1,8t/m3=124,668 [A]t</t>
  </si>
  <si>
    <t>TS</t>
  </si>
  <si>
    <t>zahrnuje veškeré poplatky provozovateli skládky související s uložením odpadu na skládce.</t>
  </si>
  <si>
    <t>b</t>
  </si>
  <si>
    <t>VÝKOPEK, POLOŽKA BUDE ČERPÁNA NA ŽÁDOST TDI A INVESTORA</t>
  </si>
  <si>
    <t>z pol. č. 17120.b: 34,0m3*1,8t/m3=61,200 [A]t</t>
  </si>
  <si>
    <t>c</t>
  </si>
  <si>
    <t>PROSTÝ BETON</t>
  </si>
  <si>
    <t>z pol. č. 11353: 99,0m*0,4m*0,15m*2,2t/m3=13,068 [A]t</t>
  </si>
  <si>
    <t>014211</t>
  </si>
  <si>
    <t/>
  </si>
  <si>
    <t>POPLATKY ZA ZEMNÍK - ORNICE</t>
  </si>
  <si>
    <t>M3</t>
  </si>
  <si>
    <t>z pol. č. 12573: 10,7m3=10,700 [A]m3</t>
  </si>
  <si>
    <t>zahrnuje veškeré poplatky majiteli zemníku související s nákupem zeminy (nikoliv s otvírkou zemníku)</t>
  </si>
  <si>
    <t>02720</t>
  </si>
  <si>
    <t>POMOC PRÁCE ZŘÍZ NEBO ZAJIŠŤ REGULACI A OCHRANU DOPRAVY</t>
  </si>
  <si>
    <t>KČ</t>
  </si>
  <si>
    <t>Dopravně inženýrská opatření v průběhu celé stavby (dle TP66 a DI PČR), zahrnuje osazení, přesuny a odvoz provizorního dopravního značení. Zahrnuje dočasné dopravní značení, dopravní zařízení (např. světelné výstražné zařízení atd.), oplocení a všechny související práce po dobu trvání stavby. Součástí položky je i údržba a péče o dopravně inženýrská opatření v průběhu celé stavby. Vč. čištění vozovek (v případě znečištění).</t>
  </si>
  <si>
    <t>zahrnuje veškeré náklady spojené s objednatelem požadovanými zařízeními</t>
  </si>
  <si>
    <t>02730</t>
  </si>
  <si>
    <t>POMOC PRÁCE ZAJIŠŤ NEBO ZŘÍZ OCHRANU INŽENÝRSKÝCH SÍTÍ</t>
  </si>
  <si>
    <t>OCHRANA STÁVAJÍCÍHO PODZEMNÍHO VEDENÍ CETIN a.s. DLE POŽADAVKU SPRÁVCE 
(CHRÁNIČKY JSOU OBSAŽENY V POL. Č. 87733)</t>
  </si>
  <si>
    <t>zahrnuje objednatelem povolené náklady na požadovaná zařízení zhotovitele</t>
  </si>
  <si>
    <t>7</t>
  </si>
  <si>
    <t>02811</t>
  </si>
  <si>
    <t>PRŮZKUMNÉ PRÁCE GEOTECHNICKÉ NA POVRCHU</t>
  </si>
  <si>
    <t>STATICKÉ ZATĚŽOVACÍ ZKOUŠKY PRO OVĚŘENÍ ÚNOSNOSTI ZEMNÍ PLÁNĚ A PODKLADNÍCH VRSTEV, CELKEM 2 KS ZKOUŠEK</t>
  </si>
  <si>
    <t>zahrnuje veškeré náklady spojené s objednatelem požadovanými pracemi</t>
  </si>
  <si>
    <t>8</t>
  </si>
  <si>
    <t>02910</t>
  </si>
  <si>
    <t>OSTATNÍ POŽADAVKY - ZEMĚMĚŘIČSKÁ MĚŘENÍ</t>
  </si>
  <si>
    <t>ZAMĚŘENÍ SKUTEČNÉHO STAVU JAKO PODKLAD PRO DSPS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</si>
  <si>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</si>
  <si>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</si>
  <si>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</si>
  <si>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GEODETICKÉ PRÁCE BĚHEM VÝSTAVBY</t>
  </si>
  <si>
    <t>02943</t>
  </si>
  <si>
    <t>OSTATNÍ POŽADAVKY - VYPRACOVÁNÍ RDS</t>
  </si>
  <si>
    <t>REALIZAČNÍ DOKUMENTACE STAVBY</t>
  </si>
  <si>
    <t>11</t>
  </si>
  <si>
    <t>02944</t>
  </si>
  <si>
    <t>OSTAT POŽADAVKY - DOKUMENTACE SKUTEČ PROVEDENÍ V DIGIT FORMĚ</t>
  </si>
  <si>
    <t>DOKUMENTACE SKUTEČNÉHO PROVEDENÍ V TIŠTĚNÉ I DIGITÁLNÍ FORMĚ</t>
  </si>
  <si>
    <t>12</t>
  </si>
  <si>
    <t>02945</t>
  </si>
  <si>
    <t>OSTAT POŽADAVKY - GEOMETRICKÝ PLÁN</t>
  </si>
  <si>
    <t>Geodetické zaměření skutečného provedení stavby vložené na podkladu katastrální mapy, v případě zásahu do cizích pozemků Geometrický plán potvrzený katastrálním úřadem. (Zajištění geometrických plánů skutečného provedení objektů a inženýrských sítí a geometrických plánů věcných břemen v požadovaném formátu s hranicemi pozemků jako podklad pro vklad do katastrální mapy pro evidenci změn na katastrálním úřadu. Tato dokumentace bude potvrzena příslušným katastrálním úřadem a předána v 6 ti vyhotovení v termínu dle potřeb investora).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</si>
  <si>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</si>
  <si>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13</t>
  </si>
  <si>
    <t>02960</t>
  </si>
  <si>
    <t>OSTATNÍ POŽADAVKY - ODBORNÝ DOZOR</t>
  </si>
  <si>
    <t>ODBORNÝ GEOTECHNICKÝ DOZOR</t>
  </si>
  <si>
    <t>zahrnuje veškeré náklady spojené s objednatelem požadovaným dozorem</t>
  </si>
  <si>
    <t>Zemní práce</t>
  </si>
  <si>
    <t>14</t>
  </si>
  <si>
    <t>11353</t>
  </si>
  <si>
    <t>ODSTRANĚNÍ CHODNÍKOVÝCH KAMENNÝCH OBRUBNÍKŮ</t>
  </si>
  <si>
    <t>M</t>
  </si>
  <si>
    <t>PÍSKOVCOVÝ OBRUBNÍK VČ. BETONOVÉHO LOŽE, VČETNĚ ODVOZU OBRUBNÍKŮ NA MÍSTO URČENÉ INVESTOREM, VČETNĚ ODVOZU A ULOŽENÍ BETONU DO RECYKLAČNÍHO STŘEDISKA, POPLATEK ZA SKLÁDKU UVEDEN V POLOŽCE 014102.c</t>
  </si>
  <si>
    <t>digitálně odměřeno ze situace: 99,0m=99,000 [A]m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</si>
  <si>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</si>
  <si>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15</t>
  </si>
  <si>
    <t>12110</t>
  </si>
  <si>
    <t>SEJMUTÍ ORNICE NEBO LESNÍ PŮDY</t>
  </si>
  <si>
    <t>V TL. 100 MM, VČETNĚ ODVOZU NA MÍSTO URČENÉ INVESTOREM</t>
  </si>
  <si>
    <t>digitálně odměřeno ze situace 
103,5m2*1,2koef.*0,1m=12,420 [A]m3</t>
  </si>
  <si>
    <t>položka zahrnuje sejmutí ornice bez ohledu na tloušťku vrstvy a její vodorovnou dopravu  
nezahrnuje uložení na trvalou skládku</t>
  </si>
  <si>
    <t>16</t>
  </si>
  <si>
    <t>12273</t>
  </si>
  <si>
    <t>ODKOPÁVKY A PROKOPÁVKY OBECNÉ TŘ. I</t>
  </si>
  <si>
    <t>V TL. 270 MM, VČ. NALOŽENÍ A ODVOZU DO RECYKLAČNÍHO STŘEDISKA, POPLATEK ZA SKLÁDKU UVEDEN V POLOŽCE 014102.a</t>
  </si>
  <si>
    <t>digitálně odměřeno ze situace 
odstranění nezpevněné stezky - štěrkopísek: 138,0m2*0,27m=37,260 [A]m3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</si>
  <si>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</si>
  <si>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</t>
  </si>
  <si>
    <t>VČ. NALOŽENÍ A ODVOZU DO RECYKLAČNÍHO STŘEDISKA, POPLATEK ZA SKLÁDKU UVEDEN V POLOŽCE 014102.a</t>
  </si>
  <si>
    <t>hodnota odečtena z výkazu hmot 
výkop pro stezku: 32,0m3=32,000 [A]m3</t>
  </si>
  <si>
    <t>18</t>
  </si>
  <si>
    <t>VČ. NALOŽENÍ A ODVOZU DO RECYKLAČNÍHO STŘEDISKA, POPLATEK ZA SKLÁDKU UVEDEN V POLOŽCE 014102.b,  
POLOŽKA BUDE ČERPÁNA NA ŽÁDOST TDI A INVESTORA</t>
  </si>
  <si>
    <t>hodnota odečtena z výkazu hmot 
výkop pro AZ stezky: 34,0m3=34,000 [A]m3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</si>
  <si>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</si>
  <si>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19</t>
  </si>
  <si>
    <t>12573</t>
  </si>
  <si>
    <t>VYKOPÁVKY ZE ZEMNÍKŮ A SKLÁDEK TŘ. I</t>
  </si>
  <si>
    <t>ORNICE</t>
  </si>
  <si>
    <t>natěžení a dovoz chybějící ornice 
dle pol. č. 18220: 10,7m3=10,700 [A]m3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</si>
  <si>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</si>
  <si>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20</t>
  </si>
  <si>
    <t>17120</t>
  </si>
  <si>
    <t>ULOŽENÍ SYPANINY DO NÁSYPŮ A NA SKLÁDKY BEZ ZHUTNĚNÍ</t>
  </si>
  <si>
    <t>SKLÁDKA</t>
  </si>
  <si>
    <t>uložení zeminy na trvalou skládku  
z pol. č. 12273.a: 37,26m3=37,260 [A]m3 
z pol. č. 12273.b: 32,0m3=32,000 [B]m3 
Celkem: A+B=69,260 [C]m3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</si>
  <si>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</si>
  <si>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21</t>
  </si>
  <si>
    <t>SKLÁDKA, POLOŽKA BUDE ČERPÁNA NA ŽÁDOST TDI A INVESTORA</t>
  </si>
  <si>
    <t>uložení zeminy na trvalou skládku  
z pol. č. 12273.c: 34,0m3=34,000 [A]m3</t>
  </si>
  <si>
    <t>22</t>
  </si>
  <si>
    <t>17380</t>
  </si>
  <si>
    <t>ZEMNÍ KRAJNICE A DOSYPÁVKY Z NAKUPOVANÝCH MATERIÁLŮ</t>
  </si>
  <si>
    <t>NENAMRZAVÝ MATERIÁL MIN. PODMÍNEČNĚ VHODNÝ DLE ČSN 73 6133</t>
  </si>
  <si>
    <t>hodnota odečtena z výkazu hmot 
34,0m3=34,000 [A]m3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</si>
  <si>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</si>
  <si>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23</t>
  </si>
  <si>
    <t>18110</t>
  </si>
  <si>
    <t>ÚPRAVA PLÁNĚ SE ZHUTNĚNÍM V HORNINĚ TŘ. I</t>
  </si>
  <si>
    <t>M2</t>
  </si>
  <si>
    <t>dle pol. č. 56335: 131,78m2=131,780 [A]m2</t>
  </si>
  <si>
    <t>položka zahrnuje úpravu pláně včetně vyrovnání výškových rozdílů. Míru zhutnění určuje projekt.</t>
  </si>
  <si>
    <t>24</t>
  </si>
  <si>
    <t>18220</t>
  </si>
  <si>
    <t>ROZPROSTŘENÍ ORNICE VE SVAHU</t>
  </si>
  <si>
    <t>TL. 100 MM</t>
  </si>
  <si>
    <t>digitálně odměřeno ze situace 
zatravněná krajnice: 44,5m2*0,1m=4,450 [A]m3 
dorovnání terénu ve svahu: 62,5m2*0,1m=6,250 [B]m3 
Celkem: A+B=10,700 [C]m3</t>
  </si>
  <si>
    <t>položka zahrnuje: 
nutné přemístění ornice z dočasných skládek vzdálených do 50m 
rozprostření ornice v předepsané tloušťce ve svahu přes 1:5</t>
  </si>
  <si>
    <t>25</t>
  </si>
  <si>
    <t>18241</t>
  </si>
  <si>
    <t>ZALOŽENÍ TRÁVNÍKU RUČNÍM VÝSEVEM</t>
  </si>
  <si>
    <t>digitálně odměřeno ze situace 
zatravněná krajnice: 44,5m2=44,500 [A]m2 
dorovnání terénu ve svahu: 62,5m2=62,500 [B]m2 
Celkem: A+B=107,000 [C]m2</t>
  </si>
  <si>
    <t>Zahrnuje dodání předepsané travní směsi, její výsev na ornici, zalévání, první pokosení, to vše bez ohledu na sklon terénu</t>
  </si>
  <si>
    <t>26</t>
  </si>
  <si>
    <t>18600</t>
  </si>
  <si>
    <t>ZALÉVÁNÍ VODOU</t>
  </si>
  <si>
    <t>kropení trávníku 
5l/m2, 6 x ročně 
(44,5m2+62,5m2)*0,005*6=3,210 [A]m3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</si>
  <si>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</si>
  <si>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</si>
  <si>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27</t>
  </si>
  <si>
    <t>21452</t>
  </si>
  <si>
    <t>SANAČNÍ VRSTVY Z KAMENIVA DRCENÉHO</t>
  </si>
  <si>
    <t>TL. 300 MM, ŠD FR. 0-63 MM, POLOŽKA BUDE ČERPÁNA NA ŽÁDOST TDI A INVESTORA</t>
  </si>
  <si>
    <t>hodnota odečtena z výkazu hmot 
násyp do AZ stezky: 34,0m3=34,000 [A]m3</t>
  </si>
  <si>
    <t>položka zahrnuje dodávku předepsaného kameniva, mimostaveništní a vnitrostaveništní dopravu a jeho uložení 
není-li v zadávací dokumentaci uvedeno jinak, jedná se o nakupovaný materiál</t>
  </si>
  <si>
    <t>28</t>
  </si>
  <si>
    <t>28997C</t>
  </si>
  <si>
    <t>OPLÁŠTĚNÍ (ZPEVNĚNÍ) Z GEOTEXTILIE DO 300G/M2</t>
  </si>
  <si>
    <t>POLOŽKA BUDE ČERPÁNA NA ŽÁDOST TDI A INVESTORA</t>
  </si>
  <si>
    <t>digitálně odměřeno ze situace 
geotextilie na parapláni z PP 300 g/m2 pro splnění filtračního kritéria dle ČSN 73 6133: 125,5m2=125,500 [A]m2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</si>
  <si>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</si>
  <si>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Komunikace</t>
  </si>
  <si>
    <t>29</t>
  </si>
  <si>
    <t>56335</t>
  </si>
  <si>
    <t>VOZOVKOVÉ VRSTVY ZE ŠTĚRKODRTI TL. DO 250MM</t>
  </si>
  <si>
    <t>ŠD FR. 0-32 MM, TL. 250 MM</t>
  </si>
  <si>
    <t>digitálně odměřeno ze situace 
konstrukce stezky: 125,5m2*1,05koef. rozš.=131,775 [A]m2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</si>
  <si>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</si>
  <si>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30</t>
  </si>
  <si>
    <t>58242</t>
  </si>
  <si>
    <t>DLÁŽDĚNÉ KRYTY Z KAMEN DESEK DO LOŽE Z MC</t>
  </si>
  <si>
    <t>KAMENNÁ DLAŽBA, ODSEKY Z PÍSKOVCE MAX. TL. 80 MM, RUČNÍ OPRACOVÁNÍ DESEK NA STAVBĚ, VČ. LOŽE Z BETONU C30/37nXF3, TL. 50 MM, VČ. VYSPÁROVÁNÍ CEMENTOVOU MALTOU MC-25nXF4</t>
  </si>
  <si>
    <t>digitálně odměřeno ze situace 
konstrukce stezky: 125,5m2=125,500 [A]m2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</si>
  <si>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</si>
  <si>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Potrubí</t>
  </si>
  <si>
    <t>31</t>
  </si>
  <si>
    <t>87733</t>
  </si>
  <si>
    <t>CHRÁNIČKY PŮLENÉ Z TRUB PLAST DN DO 150MM</t>
  </si>
  <si>
    <t>OCHRANA STÁVAJÍCÍHO KABELOVÉHO VEDENÍ DLE POŽADAVKU KONKRÉTNÍHO SPRÁVCE, PŘÍPADNĚ PŘI ODKRYTÍ IS NA ŽÁDOST TDI</t>
  </si>
  <si>
    <t>CETIN, a.s. - podzem.sítě: 47,0m=47,000 [A]m</t>
  </si>
  <si>
    <t>položky pro zhotovení potrubí platí bez ohledu na sklon 
zahrnuje: 
- výrobní dokumentaci (včetně technologického předpisu) 
- dodání veškerého trubního a pomocného materiálu  (trouby včetně podélného rozpůlení,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</si>
  <si>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Ostatní konstrukce a práce</t>
  </si>
  <si>
    <t>32</t>
  </si>
  <si>
    <t>917424</t>
  </si>
  <si>
    <t>CHODNÍKOVÉ OBRUBY Z KAMENNÝCH OBRUBNÍKŮ ŠÍŘ 150MM</t>
  </si>
  <si>
    <t>KAMENNÝ PÍSKOVCOVÝ OBRUBNÍK 150/250/500 DO BET. LOŽE C20/25nXF3 MIN. TL. 100 MM S BOČNÍ OPĚROU, RUČNÍ OPRACOVÁNÍ NA STAVBĚ</t>
  </si>
  <si>
    <t>digitálně odměřeno ze situace: 89,0m=89,000 [A]m</t>
  </si>
  <si>
    <t>Položka zahrnuje: 
dodání a pokládku kamenných obrubníků o rozměrech předepsaných zadávací dokumentací 
betonové lože i boční betonovou opěrku.</t>
  </si>
  <si>
    <t>SO 102</t>
  </si>
  <si>
    <t>Oprava stezky u garáže</t>
  </si>
  <si>
    <t>z pol. č. 17120.a: 35,12m3*1,8t/m3=63,216 [A]t</t>
  </si>
  <si>
    <t>z pol. č. 17120.b: 31,0m3*1,8t/m3=55,800 [A]t</t>
  </si>
  <si>
    <t>ASFALT</t>
  </si>
  <si>
    <t>z pol. č. 11313: 7,4m3*2,2t/m3=16,280 [A]t</t>
  </si>
  <si>
    <t>d</t>
  </si>
  <si>
    <t>NESTMELENÉ PODKLADNÍ VRSTVY</t>
  </si>
  <si>
    <t>z pol. č. 11332: 21,46m3*2,2t/m3=47,212 [A]t</t>
  </si>
  <si>
    <t>e</t>
  </si>
  <si>
    <t>z pol. č. 11353: 55,0m*0,4m*0,15m*2,2t/m3=7,260 [A]t</t>
  </si>
  <si>
    <t>z pol. č. 12573: 6,5m3=6,500 [A]m3</t>
  </si>
  <si>
    <t>STATICKÉ ZATĚŽOVACÍ ZKOUŠKY PRO OVĚŘENÍ ÚNOSNOSTI ZEMNÍ PLÁNĚ A PODKLADNÍCH VRSTEV, CELKEM 5 KS ZKOUŠEK</t>
  </si>
  <si>
    <t>02950</t>
  </si>
  <si>
    <t>OSTATNÍ POŽADAVKY - POSUDKY, KONTROLY, REVIZNÍ ZPRÁVY</t>
  </si>
  <si>
    <t>PASPORT A MONITORING DOTČENÝCH OBJEKTŮ PŘED A PO STAVBĚ (PODEZDÍVKY, PLOTY)</t>
  </si>
  <si>
    <t>11202</t>
  </si>
  <si>
    <t>KÁCENÍ STROMŮ D KMENE DO 0,9M S ODSTRANĚNÍM PAŘEZŮ</t>
  </si>
  <si>
    <t>KUS</t>
  </si>
  <si>
    <t>VČ. NALOŽENÍ A ODVOZU DŘEVNÍ HMOTY, DŘEVNÍ HMOTA BUDE ODKOUPENA ZHOTOVITELEM STAVBY NA ZÁKLADĚ KUPNÍ SMLOUVY</t>
  </si>
  <si>
    <t>2ks=2,000 [A]ks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</si>
  <si>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</si>
  <si>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11223</t>
  </si>
  <si>
    <t>ODSTRANĚNÍ PAŘEZŮ D PŘES 0,9M</t>
  </si>
  <si>
    <t>Odstranění pařezů se měří v [ks] vytrhaných nebo vykopaných pařezů, průměr pařezu je uvažován dle stromu ve výšce 1,3m nad terénem, u stávajícího pařezu se stanoví jako změřený průměr vynásobený  koeficientem 1/1,38. 
Položka zahrnuje zejména: 
- vytrhání nebo vykopání pařezů 
- veškeré zemní práce spojené s odstraněním pařezů 
- dopravu a uložení pařezů, případně další práce s nimi dle pokynů zadávací dokumentace 
- zásyp jam po pařezech.</t>
  </si>
  <si>
    <t>11313</t>
  </si>
  <si>
    <t>ODSTRANĚNÍ KRYTU ZPEVNĚNÝCH PLOCH S ASFALTOVÝM POJIVEM</t>
  </si>
  <si>
    <t>V TL. 100 MM, VČETNĚ ODVOZU A ULOŽENÍ DO RECYKLAČNÍHO STŘEDISKA, POPLATEK ZA SKLÁDKU UVEDEN V POLOŽCE 014102.c</t>
  </si>
  <si>
    <t>bourání asfaltového krytu stezky: 74,0m2*0,1m=7,400 [A]m3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</si>
  <si>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</si>
  <si>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</si>
  <si>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</si>
  <si>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V TL. 290 MM, VČETNĚ ODVOZU A ULOŽENÍ DO RECYKLAČNÍHO STŘEDISKA, POPLATEK ZA SKLÁDKU UVEDEN V POLOŽCE 014102.d</t>
  </si>
  <si>
    <t>odstranění nestmelené podkladní vrstvy stezky: 74,0m2*0,29m=21,460 [A]m3</t>
  </si>
  <si>
    <t>ŽULOVÝ OBRUBNÍK VČ. BETONOVÉHO LOŽE, VČETNĚ ODVOZU A ULOŽENÍ NA DEPONII INVESTORA, MATERIÁL BUDE ZPĚTNĚ POUŽIT NA STAVBĚ, VČETNĚ ODVOZU A ULOŽENÍ BETONU DO RECYKLAČNÍHO STŘEDISKA, POPLATEK ZA SKLÁDKU UVEDEN V POLOŽCE 014102.e</t>
  </si>
  <si>
    <t>digitálně odměřeno ze situace: 55,0m=55,000 [A]m</t>
  </si>
  <si>
    <t>113763</t>
  </si>
  <si>
    <t>FRÉZOVÁNÍ DRÁŽKY PRŮŘEZU DO 300MM2 V ASFALTOVÉ VOZOVCE</t>
  </si>
  <si>
    <t>ROZMĚR 12 X 20 MM</t>
  </si>
  <si>
    <t>digitálně odměřeno ze situace 
podél obruby: 7,5m=7,500 [A]m 
napojení na stávající cesty: 7,5m=7,500 [B]m 
Celkem: A+B=15,000 [C]m</t>
  </si>
  <si>
    <t>Položka zahrnuje veškerou manipulaci s vybouranou sutí a s vybouranými hmotami vč. uložení na skládku.</t>
  </si>
  <si>
    <t>digitálně odměřeno ze situace 
74,5m2*1,2koef.*0,1m=8,940 [A]m3</t>
  </si>
  <si>
    <t>digitálně odměřeno ze situace 
odstranění nezpevněné stezky - štěrkopísek: 56,0m2*0,27m=15,120 [A]m3</t>
  </si>
  <si>
    <t>hodnota odečtena z výkazu hmot 
výkop pro stezku: 20,0m3=20,000 [A]m3</t>
  </si>
  <si>
    <t>hodnota odečtena z výkazu hmot 
výkop pro AZ stezky: 31,0m3=31,000 [A]m3</t>
  </si>
  <si>
    <t>natěžení a dovoz chybějící ornice 
dle pol. č. 18220: 6,5m3=6,500 [A]m3</t>
  </si>
  <si>
    <t>uložení zeminy na trvalou skládku  
z pol. č. 12273.a: 15,12m3=15,120 [A]m3 
z pol. č. 12273.b: 20,0m3=20,000 [B]m3 
Celkem: A+B=35,120 [C]m3</t>
  </si>
  <si>
    <t>uložení zeminy na trvalou skládku  
z pol. č. 12273.c: 31,0m3=31,000 [A]m3</t>
  </si>
  <si>
    <t>hodnota odečtena z výkazu hmot 
2,0m3=2,000 [A]m3</t>
  </si>
  <si>
    <t>TL. 100 MM, HRUBÉ DRCENÉ KAMENIVO FR. 8-16 MM NEBO FR. 16-32 MM</t>
  </si>
  <si>
    <t>digitálně odměřeno ze situace 
nezpevněná krajnice stezky tl. 100 mm: 2,5m2*0,1m=0,250 [A]m3</t>
  </si>
  <si>
    <t>dle pol. č. 56333: 12,075m2=12,075 [A]m2 
dle pol. č. 56334: 13,8m2=13,800 [B]m2 
dle pol. č. 56335: 128,1m2=128,100 [C]m2 
Celkem: A+B+C=153,975 [D]m2</t>
  </si>
  <si>
    <t>digitálně odměřeno ze situace 
zatravněná krajnice: 26,0m2*0,1m=2,600 [A]m3 
dorovnání terénu ve svahu: 39,0m2*0,1m=3,900 [B]m3 
Celkem: A+B=6,500 [C]m3</t>
  </si>
  <si>
    <t>33</t>
  </si>
  <si>
    <t>digitálně odměřeno ze situace 
zatravněná krajnice: 26,0m2=26,000 [A]m2 
dorovnání terénu ve svahu: 39,0m2=39,000 [B]m2 
Celkem: A+B=65,000 [C]m2</t>
  </si>
  <si>
    <t>34</t>
  </si>
  <si>
    <t>184B15</t>
  </si>
  <si>
    <t>VYSAZOVÁNÍ STROMŮ LISTNATÝCH S BALEM OBVOD KMENE DO 16CM, PODCHOZÍ VÝŠ MIN 2,4M</t>
  </si>
  <si>
    <t>NÁHRADNÍ VÝSADBA, JAVOR MLÉČNÝ NEBO NA VÝBĚR DLE INVESTORA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</si>
  <si>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</si>
  <si>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35</t>
  </si>
  <si>
    <t>kropení trávníku 
5l/m2, 6 x ročně 
(26,0m2+39,0m2)*0,005*6=1,950 [A]m3</t>
  </si>
  <si>
    <t>36</t>
  </si>
  <si>
    <t>hodnota odečtena z výkazu hmot 
násyp do AZ stezky: 31,0m3=31,000 [A]m3</t>
  </si>
  <si>
    <t>37</t>
  </si>
  <si>
    <t>digitálně odměřeno ze situace 
geotextilie na parapláni z PP 300 g/m2 pro splnění filtračního kritéria dle ČSN 73 6133: 133,5m2=133,500 [A]m2</t>
  </si>
  <si>
    <t>38</t>
  </si>
  <si>
    <t>56333</t>
  </si>
  <si>
    <t>VOZOVKOVÉ VRSTVY ZE ŠTĚRKODRTI TL. DO 150MM</t>
  </si>
  <si>
    <t>ŠD, A, FR. 0-32 MM, TL. 150 MM</t>
  </si>
  <si>
    <t>digitálně odměřeno ze situace 
konstrukce asfaltové části stezky: 11,5m2*1,05koef. rozš.=12,075 [A]m2</t>
  </si>
  <si>
    <t>39</t>
  </si>
  <si>
    <t>56334</t>
  </si>
  <si>
    <t>VOZOVKOVÉ VRSTVY ZE ŠTĚRKODRTI TL. DO 200MM</t>
  </si>
  <si>
    <t>ŠD, A, FR. 0-32 MM, TL. MIN. 150 MM</t>
  </si>
  <si>
    <t>digitálně odměřeno ze situace 
konstrukce asfaltové části stezky: 11,5m2*1,2koef. rozš.=13,800 [A]m2</t>
  </si>
  <si>
    <t>40</t>
  </si>
  <si>
    <t>ŠD, B, FR. 0-32 MM, TL. 250 MM</t>
  </si>
  <si>
    <t>digitálně odměřeno ze situace 
konstrukce stezky: 122,0m2*1,05koef. rozš.=128,100 [A]m2</t>
  </si>
  <si>
    <t>41</t>
  </si>
  <si>
    <t>572123</t>
  </si>
  <si>
    <t>INFILTRAČNÍ POSTŘIK Z EMULZE DO 1,0KG/M2</t>
  </si>
  <si>
    <t>PI-C C60 B4, 1,0 KG/M2</t>
  </si>
  <si>
    <t>digitálně odměřeno ze situace 
konstrukce asfaltové části stezky: 11,5m2=11,500 [A]m2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</si>
  <si>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</si>
  <si>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42</t>
  </si>
  <si>
    <t>572213</t>
  </si>
  <si>
    <t>SPOJOVACÍ POSTŘIK Z EMULZE DO 0,5KG/M2</t>
  </si>
  <si>
    <t>PS-C C60 B4, 0,30 KG/M2</t>
  </si>
  <si>
    <t>43</t>
  </si>
  <si>
    <t>574A33</t>
  </si>
  <si>
    <t>ASFALTOVÝ BETON PRO OBRUSNÉ VRSTVY ACO 11 TL. 40MM</t>
  </si>
  <si>
    <t>ACO 11 50/70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</si>
  <si>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</si>
  <si>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44</t>
  </si>
  <si>
    <t>574E46</t>
  </si>
  <si>
    <t>ASFALTOVÝ BETON PRO PODKLADNÍ VRSTVY ACP 16+, 16S TL. 50MM</t>
  </si>
  <si>
    <t>ACP 16+ 50/70</t>
  </si>
  <si>
    <t>45</t>
  </si>
  <si>
    <t>digitálně odměřeno ze situace 
konstrukce stezky: 122,0m2=122,000 [A]m2</t>
  </si>
  <si>
    <t>46</t>
  </si>
  <si>
    <t>CETIN, a.s. - podzem.sítě: 32,0m=32,000 [A]m</t>
  </si>
  <si>
    <t>47</t>
  </si>
  <si>
    <t>KAMENNÝ ŽULOVÝ OBRUBNÍK 150/250/500 DO BET. LOŽE C20/25nXF3 MIN. TL. 100 MM S BOČNÍ OPĚROU, RUČNÍ OPRACOVÁNÍ NA STAVBĚ</t>
  </si>
  <si>
    <t>digitálně odměřeno ze situace:  
nový obrubník: 33,5m=33,500 [A]m</t>
  </si>
  <si>
    <t>48</t>
  </si>
  <si>
    <t>UŽITÝ ŽULOVÝ OBRUBNÍK ZE STAVBY, DO BET. LOŽE C20/25nXF3 MIN. TL. 100 MM S BOČNÍ OPĚROU</t>
  </si>
  <si>
    <t>digitálně odměřeno ze situace:  
užitý obrubník: 55,0m=55,000 [A]m</t>
  </si>
  <si>
    <t>49</t>
  </si>
  <si>
    <t>919113</t>
  </si>
  <si>
    <t>ŘEZÁNÍ ASFALTOVÉHO KRYTU VOZOVEK TL DO 150MM</t>
  </si>
  <si>
    <t>V TL. 150 MM</t>
  </si>
  <si>
    <t>digitálně odměřeno ze situace 
na začátku stavebních prací, stezka k Lužické ulici: 7,5m=7,500 [A]m</t>
  </si>
  <si>
    <t>položka zahrnuje řezání vozovkové vrstvy v předepsané tloušťce, včetně spotřeby vody</t>
  </si>
  <si>
    <t>50</t>
  </si>
  <si>
    <t>931323</t>
  </si>
  <si>
    <t>TĚSNĚNÍ DILATAČ SPAR ASF ZÁLIVKOU MODIFIK PRŮŘ DO 300MM2</t>
  </si>
  <si>
    <t>položka zahrnuje dodávku a osazení předepsaného materiálu, očištění ploch spáry před úpravou, očištění okolí spáry po úpravě 
nezahrnuje těsnící profil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</si>
</sst>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SUM(C10:C11)</f>
      </c>
      <c r="D6" s="1"/>
      <c r="E6" s="1"/>
    </row>
    <row r="7" spans="1:5" ht="12.75" customHeight="1">
      <c r="A7" s="1"/>
      <c r="B7" s="4" t="s">
        <v>4</v>
      </c>
      <c r="C7" s="7">
        <f>SUM(E10:E11)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101'!I3</f>
      </c>
      <c r="D10" s="21">
        <f>'SO 101'!O2</f>
      </c>
      <c r="E10" s="21">
        <f>C10+D10</f>
      </c>
    </row>
    <row r="11" spans="1:5" ht="12.75" customHeight="1">
      <c r="A11" s="20" t="s">
        <v>216</v>
      </c>
      <c r="B11" s="20" t="s">
        <v>217</v>
      </c>
      <c r="C11" s="21">
        <f>'SO 102'!I3</f>
      </c>
      <c r="D11" s="21">
        <f>'SO 102'!O2</f>
      </c>
      <c r="E11" s="21">
        <f>C11+D11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0+O8+O61+O114+O123+O132+O137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0+I8+I61+I114+I123+I132+I137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0+I9+I13+I17+I21+I25+I29+I33+I37+I41+I45+I49+I53+I57</f>
      </c>
      <c r="R8">
        <f>0+O9+O13+O17+O21+O25+O29+O33+O37+O41+O45+O49+O53+O57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124.668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50</v>
      </c>
    </row>
    <row r="11" spans="1:5" ht="12.75">
      <c r="A11" s="37" t="s">
        <v>51</v>
      </c>
      <c r="E11" s="38" t="s">
        <v>52</v>
      </c>
    </row>
    <row r="12" spans="1:5" ht="25.5">
      <c r="A12" t="s">
        <v>53</v>
      </c>
      <c r="E12" s="36" t="s">
        <v>54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55</v>
      </c>
      <c r="E13" s="30" t="s">
        <v>47</v>
      </c>
      <c r="F13" s="31" t="s">
        <v>48</v>
      </c>
      <c r="G13" s="32">
        <v>61.2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56</v>
      </c>
    </row>
    <row r="15" spans="1:5" ht="12.75">
      <c r="A15" s="37" t="s">
        <v>51</v>
      </c>
      <c r="E15" s="38" t="s">
        <v>57</v>
      </c>
    </row>
    <row r="16" spans="1:5" ht="25.5">
      <c r="A16" t="s">
        <v>53</v>
      </c>
      <c r="E16" s="36" t="s">
        <v>54</v>
      </c>
    </row>
    <row r="17" spans="1:16" ht="12.75">
      <c r="A17" s="25" t="s">
        <v>44</v>
      </c>
      <c r="B17" s="29" t="s">
        <v>21</v>
      </c>
      <c r="C17" s="29" t="s">
        <v>45</v>
      </c>
      <c r="D17" s="25" t="s">
        <v>58</v>
      </c>
      <c r="E17" s="30" t="s">
        <v>47</v>
      </c>
      <c r="F17" s="31" t="s">
        <v>48</v>
      </c>
      <c r="G17" s="32">
        <v>13.068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59</v>
      </c>
    </row>
    <row r="19" spans="1:5" ht="12.75">
      <c r="A19" s="37" t="s">
        <v>51</v>
      </c>
      <c r="E19" s="38" t="s">
        <v>60</v>
      </c>
    </row>
    <row r="20" spans="1:5" ht="25.5">
      <c r="A20" t="s">
        <v>53</v>
      </c>
      <c r="E20" s="36" t="s">
        <v>54</v>
      </c>
    </row>
    <row r="21" spans="1:16" ht="12.75">
      <c r="A21" s="25" t="s">
        <v>44</v>
      </c>
      <c r="B21" s="29" t="s">
        <v>32</v>
      </c>
      <c r="C21" s="29" t="s">
        <v>61</v>
      </c>
      <c r="D21" s="25" t="s">
        <v>62</v>
      </c>
      <c r="E21" s="30" t="s">
        <v>63</v>
      </c>
      <c r="F21" s="31" t="s">
        <v>64</v>
      </c>
      <c r="G21" s="32">
        <v>10.7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62</v>
      </c>
    </row>
    <row r="23" spans="1:5" ht="12.75">
      <c r="A23" s="37" t="s">
        <v>51</v>
      </c>
      <c r="E23" s="38" t="s">
        <v>65</v>
      </c>
    </row>
    <row r="24" spans="1:5" ht="25.5">
      <c r="A24" t="s">
        <v>53</v>
      </c>
      <c r="E24" s="36" t="s">
        <v>66</v>
      </c>
    </row>
    <row r="25" spans="1:16" ht="12.75">
      <c r="A25" s="25" t="s">
        <v>44</v>
      </c>
      <c r="B25" s="29" t="s">
        <v>34</v>
      </c>
      <c r="C25" s="29" t="s">
        <v>67</v>
      </c>
      <c r="D25" s="25" t="s">
        <v>62</v>
      </c>
      <c r="E25" s="30" t="s">
        <v>68</v>
      </c>
      <c r="F25" s="31" t="s">
        <v>69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76.5">
      <c r="A26" s="35" t="s">
        <v>49</v>
      </c>
      <c r="E26" s="36" t="s">
        <v>70</v>
      </c>
    </row>
    <row r="27" spans="1:5" ht="12.75">
      <c r="A27" s="37" t="s">
        <v>51</v>
      </c>
      <c r="E27" s="38" t="s">
        <v>62</v>
      </c>
    </row>
    <row r="28" spans="1:5" ht="12.75">
      <c r="A28" t="s">
        <v>53</v>
      </c>
      <c r="E28" s="36" t="s">
        <v>71</v>
      </c>
    </row>
    <row r="29" spans="1:16" ht="12.75">
      <c r="A29" s="25" t="s">
        <v>44</v>
      </c>
      <c r="B29" s="29" t="s">
        <v>36</v>
      </c>
      <c r="C29" s="29" t="s">
        <v>72</v>
      </c>
      <c r="D29" s="25" t="s">
        <v>62</v>
      </c>
      <c r="E29" s="30" t="s">
        <v>73</v>
      </c>
      <c r="F29" s="31" t="s">
        <v>69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38.25">
      <c r="A30" s="35" t="s">
        <v>49</v>
      </c>
      <c r="E30" s="36" t="s">
        <v>74</v>
      </c>
    </row>
    <row r="31" spans="1:5" ht="12.75">
      <c r="A31" s="37" t="s">
        <v>51</v>
      </c>
      <c r="E31" s="38" t="s">
        <v>62</v>
      </c>
    </row>
    <row r="32" spans="1:5" ht="12.75">
      <c r="A32" t="s">
        <v>53</v>
      </c>
      <c r="E32" s="36" t="s">
        <v>75</v>
      </c>
    </row>
    <row r="33" spans="1:16" ht="12.75">
      <c r="A33" s="25" t="s">
        <v>44</v>
      </c>
      <c r="B33" s="29" t="s">
        <v>76</v>
      </c>
      <c r="C33" s="29" t="s">
        <v>77</v>
      </c>
      <c r="D33" s="25" t="s">
        <v>62</v>
      </c>
      <c r="E33" s="30" t="s">
        <v>78</v>
      </c>
      <c r="F33" s="31" t="s">
        <v>69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25.5">
      <c r="A34" s="35" t="s">
        <v>49</v>
      </c>
      <c r="E34" s="36" t="s">
        <v>79</v>
      </c>
    </row>
    <row r="35" spans="1:5" ht="12.75">
      <c r="A35" s="37" t="s">
        <v>51</v>
      </c>
      <c r="E35" s="38" t="s">
        <v>62</v>
      </c>
    </row>
    <row r="36" spans="1:5" ht="12.75">
      <c r="A36" t="s">
        <v>53</v>
      </c>
      <c r="E36" s="36" t="s">
        <v>80</v>
      </c>
    </row>
    <row r="37" spans="1:16" ht="12.75">
      <c r="A37" s="25" t="s">
        <v>44</v>
      </c>
      <c r="B37" s="29" t="s">
        <v>81</v>
      </c>
      <c r="C37" s="29" t="s">
        <v>82</v>
      </c>
      <c r="D37" s="25" t="s">
        <v>62</v>
      </c>
      <c r="E37" s="30" t="s">
        <v>83</v>
      </c>
      <c r="F37" s="31" t="s">
        <v>69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12.75">
      <c r="A38" s="35" t="s">
        <v>49</v>
      </c>
      <c r="E38" s="36" t="s">
        <v>84</v>
      </c>
    </row>
    <row r="39" spans="1:5" ht="12.75">
      <c r="A39" s="37" t="s">
        <v>51</v>
      </c>
      <c r="E39" s="38" t="s">
        <v>62</v>
      </c>
    </row>
    <row r="40" spans="1:5" ht="38.25">
      <c r="A40" t="s">
        <v>53</v>
      </c>
      <c r="E40" s="36" t="s">
        <v>85</v>
      </c>
    </row>
    <row r="41" spans="1:16" ht="12.75">
      <c r="A41" s="25" t="s">
        <v>44</v>
      </c>
      <c r="B41" s="29" t="s">
        <v>39</v>
      </c>
      <c r="C41" s="29" t="s">
        <v>86</v>
      </c>
      <c r="D41" s="25" t="s">
        <v>62</v>
      </c>
      <c r="E41" s="30" t="s">
        <v>87</v>
      </c>
      <c r="F41" s="31" t="s">
        <v>69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12.75">
      <c r="A42" s="35" t="s">
        <v>49</v>
      </c>
      <c r="E42" s="36" t="s">
        <v>88</v>
      </c>
    </row>
    <row r="43" spans="1:5" ht="12.75">
      <c r="A43" s="37" t="s">
        <v>51</v>
      </c>
      <c r="E43" s="38" t="s">
        <v>62</v>
      </c>
    </row>
    <row r="44" spans="1:5" ht="12.75">
      <c r="A44" t="s">
        <v>53</v>
      </c>
      <c r="E44" s="36" t="s">
        <v>80</v>
      </c>
    </row>
    <row r="45" spans="1:16" ht="12.75">
      <c r="A45" s="25" t="s">
        <v>44</v>
      </c>
      <c r="B45" s="29" t="s">
        <v>41</v>
      </c>
      <c r="C45" s="29" t="s">
        <v>89</v>
      </c>
      <c r="D45" s="25" t="s">
        <v>62</v>
      </c>
      <c r="E45" s="30" t="s">
        <v>90</v>
      </c>
      <c r="F45" s="31" t="s">
        <v>69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12.75">
      <c r="A46" s="35" t="s">
        <v>49</v>
      </c>
      <c r="E46" s="36" t="s">
        <v>91</v>
      </c>
    </row>
    <row r="47" spans="1:5" ht="12.75">
      <c r="A47" s="37" t="s">
        <v>51</v>
      </c>
      <c r="E47" s="38" t="s">
        <v>62</v>
      </c>
    </row>
    <row r="48" spans="1:5" ht="12.75">
      <c r="A48" t="s">
        <v>53</v>
      </c>
      <c r="E48" s="36" t="s">
        <v>80</v>
      </c>
    </row>
    <row r="49" spans="1:16" ht="12.75">
      <c r="A49" s="25" t="s">
        <v>44</v>
      </c>
      <c r="B49" s="29" t="s">
        <v>92</v>
      </c>
      <c r="C49" s="29" t="s">
        <v>93</v>
      </c>
      <c r="D49" s="25" t="s">
        <v>62</v>
      </c>
      <c r="E49" s="30" t="s">
        <v>94</v>
      </c>
      <c r="F49" s="31" t="s">
        <v>69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12.75">
      <c r="A50" s="35" t="s">
        <v>49</v>
      </c>
      <c r="E50" s="36" t="s">
        <v>95</v>
      </c>
    </row>
    <row r="51" spans="1:5" ht="12.75">
      <c r="A51" s="37" t="s">
        <v>51</v>
      </c>
      <c r="E51" s="38" t="s">
        <v>62</v>
      </c>
    </row>
    <row r="52" spans="1:5" ht="12.75">
      <c r="A52" t="s">
        <v>53</v>
      </c>
      <c r="E52" s="36" t="s">
        <v>80</v>
      </c>
    </row>
    <row r="53" spans="1:16" ht="12.75">
      <c r="A53" s="25" t="s">
        <v>44</v>
      </c>
      <c r="B53" s="29" t="s">
        <v>96</v>
      </c>
      <c r="C53" s="29" t="s">
        <v>97</v>
      </c>
      <c r="D53" s="25" t="s">
        <v>62</v>
      </c>
      <c r="E53" s="30" t="s">
        <v>98</v>
      </c>
      <c r="F53" s="31" t="s">
        <v>69</v>
      </c>
      <c r="G53" s="32">
        <v>1</v>
      </c>
      <c r="H53" s="33">
        <v>0</v>
      </c>
      <c r="I53" s="34">
        <f>ROUND(ROUND(H53,2)*ROUND(G53,3),2)</f>
      </c>
      <c r="O53">
        <f>(I53*21)/100</f>
      </c>
      <c r="P53" t="s">
        <v>22</v>
      </c>
    </row>
    <row r="54" spans="1:5" ht="89.25">
      <c r="A54" s="35" t="s">
        <v>49</v>
      </c>
      <c r="E54" s="36" t="s">
        <v>99</v>
      </c>
    </row>
    <row r="55" spans="1:5" ht="12.75">
      <c r="A55" s="37" t="s">
        <v>51</v>
      </c>
      <c r="E55" s="38" t="s">
        <v>62</v>
      </c>
    </row>
    <row r="56" spans="1:5" ht="76.5">
      <c r="A56" t="s">
        <v>53</v>
      </c>
      <c r="E56" s="36" t="s">
        <v>100</v>
      </c>
    </row>
    <row r="57" spans="1:16" ht="12.75">
      <c r="A57" s="25" t="s">
        <v>44</v>
      </c>
      <c r="B57" s="29" t="s">
        <v>101</v>
      </c>
      <c r="C57" s="29" t="s">
        <v>102</v>
      </c>
      <c r="D57" s="25" t="s">
        <v>62</v>
      </c>
      <c r="E57" s="30" t="s">
        <v>103</v>
      </c>
      <c r="F57" s="31" t="s">
        <v>69</v>
      </c>
      <c r="G57" s="32">
        <v>1</v>
      </c>
      <c r="H57" s="33">
        <v>0</v>
      </c>
      <c r="I57" s="34">
        <f>ROUND(ROUND(H57,2)*ROUND(G57,3),2)</f>
      </c>
      <c r="O57">
        <f>(I57*21)/100</f>
      </c>
      <c r="P57" t="s">
        <v>22</v>
      </c>
    </row>
    <row r="58" spans="1:5" ht="12.75">
      <c r="A58" s="35" t="s">
        <v>49</v>
      </c>
      <c r="E58" s="36" t="s">
        <v>104</v>
      </c>
    </row>
    <row r="59" spans="1:5" ht="12.75">
      <c r="A59" s="37" t="s">
        <v>51</v>
      </c>
      <c r="E59" s="38" t="s">
        <v>62</v>
      </c>
    </row>
    <row r="60" spans="1:5" ht="12.75">
      <c r="A60" t="s">
        <v>53</v>
      </c>
      <c r="E60" s="36" t="s">
        <v>105</v>
      </c>
    </row>
    <row r="61" spans="1:18" ht="12.75" customHeight="1">
      <c r="A61" s="6" t="s">
        <v>42</v>
      </c>
      <c r="B61" s="6"/>
      <c r="C61" s="40" t="s">
        <v>28</v>
      </c>
      <c r="D61" s="6"/>
      <c r="E61" s="27" t="s">
        <v>106</v>
      </c>
      <c r="F61" s="6"/>
      <c r="G61" s="6"/>
      <c r="H61" s="6"/>
      <c r="I61" s="41">
        <f>0+Q61</f>
      </c>
      <c r="O61">
        <f>0+R61</f>
      </c>
      <c r="Q61">
        <f>0+I62+I66+I70+I74+I78+I82+I86+I90+I94+I98+I102+I106+I110</f>
      </c>
      <c r="R61">
        <f>0+O62+O66+O70+O74+O78+O82+O86+O90+O94+O98+O102+O106+O110</f>
      </c>
    </row>
    <row r="62" spans="1:16" ht="12.75">
      <c r="A62" s="25" t="s">
        <v>44</v>
      </c>
      <c r="B62" s="29" t="s">
        <v>107</v>
      </c>
      <c r="C62" s="29" t="s">
        <v>108</v>
      </c>
      <c r="D62" s="25" t="s">
        <v>62</v>
      </c>
      <c r="E62" s="30" t="s">
        <v>109</v>
      </c>
      <c r="F62" s="31" t="s">
        <v>110</v>
      </c>
      <c r="G62" s="32">
        <v>99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51">
      <c r="A63" s="35" t="s">
        <v>49</v>
      </c>
      <c r="E63" s="36" t="s">
        <v>111</v>
      </c>
    </row>
    <row r="64" spans="1:5" ht="12.75">
      <c r="A64" s="37" t="s">
        <v>51</v>
      </c>
      <c r="E64" s="38" t="s">
        <v>112</v>
      </c>
    </row>
    <row r="65" spans="1:5" ht="63.75">
      <c r="A65" t="s">
        <v>53</v>
      </c>
      <c r="E65" s="36" t="s">
        <v>113</v>
      </c>
    </row>
    <row r="66" spans="1:16" ht="12.75">
      <c r="A66" s="25" t="s">
        <v>44</v>
      </c>
      <c r="B66" s="29" t="s">
        <v>114</v>
      </c>
      <c r="C66" s="29" t="s">
        <v>115</v>
      </c>
      <c r="D66" s="25" t="s">
        <v>62</v>
      </c>
      <c r="E66" s="30" t="s">
        <v>116</v>
      </c>
      <c r="F66" s="31" t="s">
        <v>64</v>
      </c>
      <c r="G66" s="32">
        <v>12.42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12.75">
      <c r="A67" s="35" t="s">
        <v>49</v>
      </c>
      <c r="E67" s="36" t="s">
        <v>117</v>
      </c>
    </row>
    <row r="68" spans="1:5" ht="25.5">
      <c r="A68" s="37" t="s">
        <v>51</v>
      </c>
      <c r="E68" s="38" t="s">
        <v>118</v>
      </c>
    </row>
    <row r="69" spans="1:5" ht="38.25">
      <c r="A69" t="s">
        <v>53</v>
      </c>
      <c r="E69" s="36" t="s">
        <v>119</v>
      </c>
    </row>
    <row r="70" spans="1:16" ht="12.75">
      <c r="A70" s="25" t="s">
        <v>44</v>
      </c>
      <c r="B70" s="29" t="s">
        <v>120</v>
      </c>
      <c r="C70" s="29" t="s">
        <v>121</v>
      </c>
      <c r="D70" s="25" t="s">
        <v>46</v>
      </c>
      <c r="E70" s="30" t="s">
        <v>122</v>
      </c>
      <c r="F70" s="31" t="s">
        <v>64</v>
      </c>
      <c r="G70" s="32">
        <v>37.26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25.5">
      <c r="A71" s="35" t="s">
        <v>49</v>
      </c>
      <c r="E71" s="36" t="s">
        <v>123</v>
      </c>
    </row>
    <row r="72" spans="1:5" ht="25.5">
      <c r="A72" s="37" t="s">
        <v>51</v>
      </c>
      <c r="E72" s="38" t="s">
        <v>124</v>
      </c>
    </row>
    <row r="73" spans="1:5" ht="382.5">
      <c r="A73" t="s">
        <v>53</v>
      </c>
      <c r="E73" s="36" t="s">
        <v>125</v>
      </c>
    </row>
    <row r="74" spans="1:16" ht="12.75">
      <c r="A74" s="25" t="s">
        <v>44</v>
      </c>
      <c r="B74" s="29" t="s">
        <v>126</v>
      </c>
      <c r="C74" s="29" t="s">
        <v>121</v>
      </c>
      <c r="D74" s="25" t="s">
        <v>55</v>
      </c>
      <c r="E74" s="30" t="s">
        <v>122</v>
      </c>
      <c r="F74" s="31" t="s">
        <v>64</v>
      </c>
      <c r="G74" s="32">
        <v>32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25.5">
      <c r="A75" s="35" t="s">
        <v>49</v>
      </c>
      <c r="E75" s="36" t="s">
        <v>127</v>
      </c>
    </row>
    <row r="76" spans="1:5" ht="25.5">
      <c r="A76" s="37" t="s">
        <v>51</v>
      </c>
      <c r="E76" s="38" t="s">
        <v>128</v>
      </c>
    </row>
    <row r="77" spans="1:5" ht="382.5">
      <c r="A77" t="s">
        <v>53</v>
      </c>
      <c r="E77" s="36" t="s">
        <v>125</v>
      </c>
    </row>
    <row r="78" spans="1:16" ht="12.75">
      <c r="A78" s="25" t="s">
        <v>44</v>
      </c>
      <c r="B78" s="29" t="s">
        <v>129</v>
      </c>
      <c r="C78" s="29" t="s">
        <v>121</v>
      </c>
      <c r="D78" s="25" t="s">
        <v>58</v>
      </c>
      <c r="E78" s="30" t="s">
        <v>122</v>
      </c>
      <c r="F78" s="31" t="s">
        <v>64</v>
      </c>
      <c r="G78" s="32">
        <v>34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38.25">
      <c r="A79" s="35" t="s">
        <v>49</v>
      </c>
      <c r="E79" s="36" t="s">
        <v>130</v>
      </c>
    </row>
    <row r="80" spans="1:5" ht="25.5">
      <c r="A80" s="37" t="s">
        <v>51</v>
      </c>
      <c r="E80" s="38" t="s">
        <v>131</v>
      </c>
    </row>
    <row r="81" spans="1:5" ht="369.75">
      <c r="A81" t="s">
        <v>53</v>
      </c>
      <c r="E81" s="36" t="s">
        <v>132</v>
      </c>
    </row>
    <row r="82" spans="1:16" ht="12.75">
      <c r="A82" s="25" t="s">
        <v>44</v>
      </c>
      <c r="B82" s="29" t="s">
        <v>133</v>
      </c>
      <c r="C82" s="29" t="s">
        <v>134</v>
      </c>
      <c r="D82" s="25" t="s">
        <v>62</v>
      </c>
      <c r="E82" s="30" t="s">
        <v>135</v>
      </c>
      <c r="F82" s="31" t="s">
        <v>64</v>
      </c>
      <c r="G82" s="32">
        <v>10.7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>
      <c r="A83" s="35" t="s">
        <v>49</v>
      </c>
      <c r="E83" s="36" t="s">
        <v>136</v>
      </c>
    </row>
    <row r="84" spans="1:5" ht="25.5">
      <c r="A84" s="37" t="s">
        <v>51</v>
      </c>
      <c r="E84" s="38" t="s">
        <v>137</v>
      </c>
    </row>
    <row r="85" spans="1:5" ht="306">
      <c r="A85" t="s">
        <v>53</v>
      </c>
      <c r="E85" s="36" t="s">
        <v>138</v>
      </c>
    </row>
    <row r="86" spans="1:16" ht="12.75">
      <c r="A86" s="25" t="s">
        <v>44</v>
      </c>
      <c r="B86" s="29" t="s">
        <v>139</v>
      </c>
      <c r="C86" s="29" t="s">
        <v>140</v>
      </c>
      <c r="D86" s="25" t="s">
        <v>46</v>
      </c>
      <c r="E86" s="30" t="s">
        <v>141</v>
      </c>
      <c r="F86" s="31" t="s">
        <v>64</v>
      </c>
      <c r="G86" s="32">
        <v>69.26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>
      <c r="A87" s="35" t="s">
        <v>49</v>
      </c>
      <c r="E87" s="36" t="s">
        <v>142</v>
      </c>
    </row>
    <row r="88" spans="1:5" ht="51">
      <c r="A88" s="37" t="s">
        <v>51</v>
      </c>
      <c r="E88" s="38" t="s">
        <v>143</v>
      </c>
    </row>
    <row r="89" spans="1:5" ht="191.25">
      <c r="A89" t="s">
        <v>53</v>
      </c>
      <c r="E89" s="36" t="s">
        <v>144</v>
      </c>
    </row>
    <row r="90" spans="1:16" ht="12.75">
      <c r="A90" s="25" t="s">
        <v>44</v>
      </c>
      <c r="B90" s="29" t="s">
        <v>145</v>
      </c>
      <c r="C90" s="29" t="s">
        <v>140</v>
      </c>
      <c r="D90" s="25" t="s">
        <v>55</v>
      </c>
      <c r="E90" s="30" t="s">
        <v>141</v>
      </c>
      <c r="F90" s="31" t="s">
        <v>64</v>
      </c>
      <c r="G90" s="32">
        <v>34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>
      <c r="A91" s="35" t="s">
        <v>49</v>
      </c>
      <c r="E91" s="36" t="s">
        <v>146</v>
      </c>
    </row>
    <row r="92" spans="1:5" ht="25.5">
      <c r="A92" s="37" t="s">
        <v>51</v>
      </c>
      <c r="E92" s="38" t="s">
        <v>147</v>
      </c>
    </row>
    <row r="93" spans="1:5" ht="191.25">
      <c r="A93" t="s">
        <v>53</v>
      </c>
      <c r="E93" s="36" t="s">
        <v>144</v>
      </c>
    </row>
    <row r="94" spans="1:16" ht="12.75">
      <c r="A94" s="25" t="s">
        <v>44</v>
      </c>
      <c r="B94" s="29" t="s">
        <v>148</v>
      </c>
      <c r="C94" s="29" t="s">
        <v>149</v>
      </c>
      <c r="D94" s="25" t="s">
        <v>62</v>
      </c>
      <c r="E94" s="30" t="s">
        <v>150</v>
      </c>
      <c r="F94" s="31" t="s">
        <v>64</v>
      </c>
      <c r="G94" s="32">
        <v>34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12.75">
      <c r="A95" s="35" t="s">
        <v>49</v>
      </c>
      <c r="E95" s="36" t="s">
        <v>151</v>
      </c>
    </row>
    <row r="96" spans="1:5" ht="25.5">
      <c r="A96" s="37" t="s">
        <v>51</v>
      </c>
      <c r="E96" s="38" t="s">
        <v>152</v>
      </c>
    </row>
    <row r="97" spans="1:5" ht="242.25">
      <c r="A97" t="s">
        <v>53</v>
      </c>
      <c r="E97" s="36" t="s">
        <v>153</v>
      </c>
    </row>
    <row r="98" spans="1:16" ht="12.75">
      <c r="A98" s="25" t="s">
        <v>44</v>
      </c>
      <c r="B98" s="29" t="s">
        <v>154</v>
      </c>
      <c r="C98" s="29" t="s">
        <v>155</v>
      </c>
      <c r="D98" s="25" t="s">
        <v>62</v>
      </c>
      <c r="E98" s="30" t="s">
        <v>156</v>
      </c>
      <c r="F98" s="31" t="s">
        <v>157</v>
      </c>
      <c r="G98" s="32">
        <v>131.78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12.75">
      <c r="A99" s="35" t="s">
        <v>49</v>
      </c>
      <c r="E99" s="36" t="s">
        <v>62</v>
      </c>
    </row>
    <row r="100" spans="1:5" ht="12.75">
      <c r="A100" s="37" t="s">
        <v>51</v>
      </c>
      <c r="E100" s="38" t="s">
        <v>158</v>
      </c>
    </row>
    <row r="101" spans="1:5" ht="25.5">
      <c r="A101" t="s">
        <v>53</v>
      </c>
      <c r="E101" s="36" t="s">
        <v>159</v>
      </c>
    </row>
    <row r="102" spans="1:16" ht="12.75">
      <c r="A102" s="25" t="s">
        <v>44</v>
      </c>
      <c r="B102" s="29" t="s">
        <v>160</v>
      </c>
      <c r="C102" s="29" t="s">
        <v>161</v>
      </c>
      <c r="D102" s="25" t="s">
        <v>62</v>
      </c>
      <c r="E102" s="30" t="s">
        <v>162</v>
      </c>
      <c r="F102" s="31" t="s">
        <v>64</v>
      </c>
      <c r="G102" s="32">
        <v>10.7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49</v>
      </c>
      <c r="E103" s="36" t="s">
        <v>163</v>
      </c>
    </row>
    <row r="104" spans="1:5" ht="51">
      <c r="A104" s="37" t="s">
        <v>51</v>
      </c>
      <c r="E104" s="38" t="s">
        <v>164</v>
      </c>
    </row>
    <row r="105" spans="1:5" ht="38.25">
      <c r="A105" t="s">
        <v>53</v>
      </c>
      <c r="E105" s="36" t="s">
        <v>165</v>
      </c>
    </row>
    <row r="106" spans="1:16" ht="12.75">
      <c r="A106" s="25" t="s">
        <v>44</v>
      </c>
      <c r="B106" s="29" t="s">
        <v>166</v>
      </c>
      <c r="C106" s="29" t="s">
        <v>167</v>
      </c>
      <c r="D106" s="25" t="s">
        <v>62</v>
      </c>
      <c r="E106" s="30" t="s">
        <v>168</v>
      </c>
      <c r="F106" s="31" t="s">
        <v>157</v>
      </c>
      <c r="G106" s="32">
        <v>107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49</v>
      </c>
      <c r="E107" s="36" t="s">
        <v>62</v>
      </c>
    </row>
    <row r="108" spans="1:5" ht="51">
      <c r="A108" s="37" t="s">
        <v>51</v>
      </c>
      <c r="E108" s="38" t="s">
        <v>169</v>
      </c>
    </row>
    <row r="109" spans="1:5" ht="25.5">
      <c r="A109" t="s">
        <v>53</v>
      </c>
      <c r="E109" s="36" t="s">
        <v>170</v>
      </c>
    </row>
    <row r="110" spans="1:16" ht="12.75">
      <c r="A110" s="25" t="s">
        <v>44</v>
      </c>
      <c r="B110" s="29" t="s">
        <v>171</v>
      </c>
      <c r="C110" s="29" t="s">
        <v>172</v>
      </c>
      <c r="D110" s="25" t="s">
        <v>62</v>
      </c>
      <c r="E110" s="30" t="s">
        <v>173</v>
      </c>
      <c r="F110" s="31" t="s">
        <v>64</v>
      </c>
      <c r="G110" s="32">
        <v>3.21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49</v>
      </c>
      <c r="E111" s="36" t="s">
        <v>62</v>
      </c>
    </row>
    <row r="112" spans="1:5" ht="38.25">
      <c r="A112" s="37" t="s">
        <v>51</v>
      </c>
      <c r="E112" s="38" t="s">
        <v>174</v>
      </c>
    </row>
    <row r="113" spans="1:5" ht="38.25">
      <c r="A113" t="s">
        <v>53</v>
      </c>
      <c r="E113" s="36" t="s">
        <v>175</v>
      </c>
    </row>
    <row r="114" spans="1:18" ht="12.75" customHeight="1">
      <c r="A114" s="6" t="s">
        <v>42</v>
      </c>
      <c r="B114" s="6"/>
      <c r="C114" s="40" t="s">
        <v>22</v>
      </c>
      <c r="D114" s="6"/>
      <c r="E114" s="27" t="s">
        <v>176</v>
      </c>
      <c r="F114" s="6"/>
      <c r="G114" s="6"/>
      <c r="H114" s="6"/>
      <c r="I114" s="41">
        <f>0+Q114</f>
      </c>
      <c r="O114">
        <f>0+R114</f>
      </c>
      <c r="Q114">
        <f>0+I115+I119</f>
      </c>
      <c r="R114">
        <f>0+O115+O119</f>
      </c>
    </row>
    <row r="115" spans="1:16" ht="12.75">
      <c r="A115" s="25" t="s">
        <v>44</v>
      </c>
      <c r="B115" s="29" t="s">
        <v>177</v>
      </c>
      <c r="C115" s="29" t="s">
        <v>178</v>
      </c>
      <c r="D115" s="25" t="s">
        <v>62</v>
      </c>
      <c r="E115" s="30" t="s">
        <v>179</v>
      </c>
      <c r="F115" s="31" t="s">
        <v>64</v>
      </c>
      <c r="G115" s="32">
        <v>34</v>
      </c>
      <c r="H115" s="33">
        <v>0</v>
      </c>
      <c r="I115" s="34">
        <f>ROUND(ROUND(H115,2)*ROUND(G115,3),2)</f>
      </c>
      <c r="O115">
        <f>(I115*21)/100</f>
      </c>
      <c r="P115" t="s">
        <v>22</v>
      </c>
    </row>
    <row r="116" spans="1:5" ht="25.5">
      <c r="A116" s="35" t="s">
        <v>49</v>
      </c>
      <c r="E116" s="36" t="s">
        <v>180</v>
      </c>
    </row>
    <row r="117" spans="1:5" ht="25.5">
      <c r="A117" s="37" t="s">
        <v>51</v>
      </c>
      <c r="E117" s="38" t="s">
        <v>181</v>
      </c>
    </row>
    <row r="118" spans="1:5" ht="38.25">
      <c r="A118" t="s">
        <v>53</v>
      </c>
      <c r="E118" s="36" t="s">
        <v>182</v>
      </c>
    </row>
    <row r="119" spans="1:16" ht="12.75">
      <c r="A119" s="25" t="s">
        <v>44</v>
      </c>
      <c r="B119" s="29" t="s">
        <v>183</v>
      </c>
      <c r="C119" s="29" t="s">
        <v>184</v>
      </c>
      <c r="D119" s="25" t="s">
        <v>62</v>
      </c>
      <c r="E119" s="30" t="s">
        <v>185</v>
      </c>
      <c r="F119" s="31" t="s">
        <v>157</v>
      </c>
      <c r="G119" s="32">
        <v>125.5</v>
      </c>
      <c r="H119" s="33">
        <v>0</v>
      </c>
      <c r="I119" s="34">
        <f>ROUND(ROUND(H119,2)*ROUND(G119,3),2)</f>
      </c>
      <c r="O119">
        <f>(I119*21)/100</f>
      </c>
      <c r="P119" t="s">
        <v>22</v>
      </c>
    </row>
    <row r="120" spans="1:5" ht="12.75">
      <c r="A120" s="35" t="s">
        <v>49</v>
      </c>
      <c r="E120" s="36" t="s">
        <v>186</v>
      </c>
    </row>
    <row r="121" spans="1:5" ht="38.25">
      <c r="A121" s="37" t="s">
        <v>51</v>
      </c>
      <c r="E121" s="38" t="s">
        <v>187</v>
      </c>
    </row>
    <row r="122" spans="1:5" ht="102">
      <c r="A122" t="s">
        <v>53</v>
      </c>
      <c r="E122" s="36" t="s">
        <v>188</v>
      </c>
    </row>
    <row r="123" spans="1:18" ht="12.75" customHeight="1">
      <c r="A123" s="6" t="s">
        <v>42</v>
      </c>
      <c r="B123" s="6"/>
      <c r="C123" s="40" t="s">
        <v>34</v>
      </c>
      <c r="D123" s="6"/>
      <c r="E123" s="27" t="s">
        <v>189</v>
      </c>
      <c r="F123" s="6"/>
      <c r="G123" s="6"/>
      <c r="H123" s="6"/>
      <c r="I123" s="41">
        <f>0+Q123</f>
      </c>
      <c r="O123">
        <f>0+R123</f>
      </c>
      <c r="Q123">
        <f>0+I124+I128</f>
      </c>
      <c r="R123">
        <f>0+O124+O128</f>
      </c>
    </row>
    <row r="124" spans="1:16" ht="12.75">
      <c r="A124" s="25" t="s">
        <v>44</v>
      </c>
      <c r="B124" s="29" t="s">
        <v>190</v>
      </c>
      <c r="C124" s="29" t="s">
        <v>191</v>
      </c>
      <c r="D124" s="25" t="s">
        <v>62</v>
      </c>
      <c r="E124" s="30" t="s">
        <v>192</v>
      </c>
      <c r="F124" s="31" t="s">
        <v>157</v>
      </c>
      <c r="G124" s="32">
        <v>131.775</v>
      </c>
      <c r="H124" s="33">
        <v>0</v>
      </c>
      <c r="I124" s="34">
        <f>ROUND(ROUND(H124,2)*ROUND(G124,3),2)</f>
      </c>
      <c r="O124">
        <f>(I124*21)/100</f>
      </c>
      <c r="P124" t="s">
        <v>22</v>
      </c>
    </row>
    <row r="125" spans="1:5" ht="12.75">
      <c r="A125" s="35" t="s">
        <v>49</v>
      </c>
      <c r="E125" s="36" t="s">
        <v>193</v>
      </c>
    </row>
    <row r="126" spans="1:5" ht="25.5">
      <c r="A126" s="37" t="s">
        <v>51</v>
      </c>
      <c r="E126" s="38" t="s">
        <v>194</v>
      </c>
    </row>
    <row r="127" spans="1:5" ht="51">
      <c r="A127" t="s">
        <v>53</v>
      </c>
      <c r="E127" s="36" t="s">
        <v>195</v>
      </c>
    </row>
    <row r="128" spans="1:16" ht="12.75">
      <c r="A128" s="25" t="s">
        <v>44</v>
      </c>
      <c r="B128" s="29" t="s">
        <v>196</v>
      </c>
      <c r="C128" s="29" t="s">
        <v>197</v>
      </c>
      <c r="D128" s="25" t="s">
        <v>62</v>
      </c>
      <c r="E128" s="30" t="s">
        <v>198</v>
      </c>
      <c r="F128" s="31" t="s">
        <v>157</v>
      </c>
      <c r="G128" s="32">
        <v>125.5</v>
      </c>
      <c r="H128" s="33">
        <v>0</v>
      </c>
      <c r="I128" s="34">
        <f>ROUND(ROUND(H128,2)*ROUND(G128,3),2)</f>
      </c>
      <c r="O128">
        <f>(I128*21)/100</f>
      </c>
      <c r="P128" t="s">
        <v>22</v>
      </c>
    </row>
    <row r="129" spans="1:5" ht="38.25">
      <c r="A129" s="35" t="s">
        <v>49</v>
      </c>
      <c r="E129" s="36" t="s">
        <v>199</v>
      </c>
    </row>
    <row r="130" spans="1:5" ht="25.5">
      <c r="A130" s="37" t="s">
        <v>51</v>
      </c>
      <c r="E130" s="38" t="s">
        <v>200</v>
      </c>
    </row>
    <row r="131" spans="1:5" ht="153">
      <c r="A131" t="s">
        <v>53</v>
      </c>
      <c r="E131" s="36" t="s">
        <v>201</v>
      </c>
    </row>
    <row r="132" spans="1:18" ht="12.75" customHeight="1">
      <c r="A132" s="6" t="s">
        <v>42</v>
      </c>
      <c r="B132" s="6"/>
      <c r="C132" s="40" t="s">
        <v>81</v>
      </c>
      <c r="D132" s="6"/>
      <c r="E132" s="27" t="s">
        <v>202</v>
      </c>
      <c r="F132" s="6"/>
      <c r="G132" s="6"/>
      <c r="H132" s="6"/>
      <c r="I132" s="41">
        <f>0+Q132</f>
      </c>
      <c r="O132">
        <f>0+R132</f>
      </c>
      <c r="Q132">
        <f>0+I133</f>
      </c>
      <c r="R132">
        <f>0+O133</f>
      </c>
    </row>
    <row r="133" spans="1:16" ht="12.75">
      <c r="A133" s="25" t="s">
        <v>44</v>
      </c>
      <c r="B133" s="29" t="s">
        <v>203</v>
      </c>
      <c r="C133" s="29" t="s">
        <v>204</v>
      </c>
      <c r="D133" s="25" t="s">
        <v>62</v>
      </c>
      <c r="E133" s="30" t="s">
        <v>205</v>
      </c>
      <c r="F133" s="31" t="s">
        <v>110</v>
      </c>
      <c r="G133" s="32">
        <v>47</v>
      </c>
      <c r="H133" s="33">
        <v>0</v>
      </c>
      <c r="I133" s="34">
        <f>ROUND(ROUND(H133,2)*ROUND(G133,3),2)</f>
      </c>
      <c r="O133">
        <f>(I133*21)/100</f>
      </c>
      <c r="P133" t="s">
        <v>22</v>
      </c>
    </row>
    <row r="134" spans="1:5" ht="25.5">
      <c r="A134" s="35" t="s">
        <v>49</v>
      </c>
      <c r="E134" s="36" t="s">
        <v>206</v>
      </c>
    </row>
    <row r="135" spans="1:5" ht="12.75">
      <c r="A135" s="37" t="s">
        <v>51</v>
      </c>
      <c r="E135" s="38" t="s">
        <v>207</v>
      </c>
    </row>
    <row r="136" spans="1:5" ht="242.25">
      <c r="A136" t="s">
        <v>53</v>
      </c>
      <c r="E136" s="36" t="s">
        <v>208</v>
      </c>
    </row>
    <row r="137" spans="1:18" ht="12.75" customHeight="1">
      <c r="A137" s="6" t="s">
        <v>42</v>
      </c>
      <c r="B137" s="6"/>
      <c r="C137" s="40" t="s">
        <v>39</v>
      </c>
      <c r="D137" s="6"/>
      <c r="E137" s="27" t="s">
        <v>209</v>
      </c>
      <c r="F137" s="6"/>
      <c r="G137" s="6"/>
      <c r="H137" s="6"/>
      <c r="I137" s="41">
        <f>0+Q137</f>
      </c>
      <c r="O137">
        <f>0+R137</f>
      </c>
      <c r="Q137">
        <f>0+I138</f>
      </c>
      <c r="R137">
        <f>0+O138</f>
      </c>
    </row>
    <row r="138" spans="1:16" ht="12.75">
      <c r="A138" s="25" t="s">
        <v>44</v>
      </c>
      <c r="B138" s="29" t="s">
        <v>210</v>
      </c>
      <c r="C138" s="29" t="s">
        <v>211</v>
      </c>
      <c r="D138" s="25" t="s">
        <v>62</v>
      </c>
      <c r="E138" s="30" t="s">
        <v>212</v>
      </c>
      <c r="F138" s="31" t="s">
        <v>110</v>
      </c>
      <c r="G138" s="32">
        <v>89</v>
      </c>
      <c r="H138" s="33">
        <v>0</v>
      </c>
      <c r="I138" s="34">
        <f>ROUND(ROUND(H138,2)*ROUND(G138,3),2)</f>
      </c>
      <c r="O138">
        <f>(I138*21)/100</f>
      </c>
      <c r="P138" t="s">
        <v>22</v>
      </c>
    </row>
    <row r="139" spans="1:5" ht="25.5">
      <c r="A139" s="35" t="s">
        <v>49</v>
      </c>
      <c r="E139" s="36" t="s">
        <v>213</v>
      </c>
    </row>
    <row r="140" spans="1:5" ht="12.75">
      <c r="A140" s="37" t="s">
        <v>51</v>
      </c>
      <c r="E140" s="38" t="s">
        <v>214</v>
      </c>
    </row>
    <row r="141" spans="1:5" ht="51">
      <c r="A141" t="s">
        <v>53</v>
      </c>
      <c r="E141" s="36" t="s">
        <v>215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0+O8+O69+O150+O159+O192+O197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216</v>
      </c>
      <c r="I3" s="42">
        <f>0+I8+I69+I150+I159+I192+I197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216</v>
      </c>
      <c r="D4" s="6"/>
      <c r="E4" s="18" t="s">
        <v>217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</f>
      </c>
      <c r="R8">
        <f>0+O9+O13+O17+O21+O25+O29+O33+O37+O41+O45+O49+O53+O57+O61+O65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63.216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50</v>
      </c>
    </row>
    <row r="11" spans="1:5" ht="12.75">
      <c r="A11" s="37" t="s">
        <v>51</v>
      </c>
      <c r="E11" s="38" t="s">
        <v>218</v>
      </c>
    </row>
    <row r="12" spans="1:5" ht="25.5">
      <c r="A12" t="s">
        <v>53</v>
      </c>
      <c r="E12" s="36" t="s">
        <v>54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55</v>
      </c>
      <c r="E13" s="30" t="s">
        <v>47</v>
      </c>
      <c r="F13" s="31" t="s">
        <v>48</v>
      </c>
      <c r="G13" s="32">
        <v>55.8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56</v>
      </c>
    </row>
    <row r="15" spans="1:5" ht="12.75">
      <c r="A15" s="37" t="s">
        <v>51</v>
      </c>
      <c r="E15" s="38" t="s">
        <v>219</v>
      </c>
    </row>
    <row r="16" spans="1:5" ht="25.5">
      <c r="A16" t="s">
        <v>53</v>
      </c>
      <c r="E16" s="36" t="s">
        <v>54</v>
      </c>
    </row>
    <row r="17" spans="1:16" ht="12.75">
      <c r="A17" s="25" t="s">
        <v>44</v>
      </c>
      <c r="B17" s="29" t="s">
        <v>21</v>
      </c>
      <c r="C17" s="29" t="s">
        <v>45</v>
      </c>
      <c r="D17" s="25" t="s">
        <v>58</v>
      </c>
      <c r="E17" s="30" t="s">
        <v>47</v>
      </c>
      <c r="F17" s="31" t="s">
        <v>48</v>
      </c>
      <c r="G17" s="32">
        <v>16.28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220</v>
      </c>
    </row>
    <row r="19" spans="1:5" ht="12.75">
      <c r="A19" s="37" t="s">
        <v>51</v>
      </c>
      <c r="E19" s="38" t="s">
        <v>221</v>
      </c>
    </row>
    <row r="20" spans="1:5" ht="25.5">
      <c r="A20" t="s">
        <v>53</v>
      </c>
      <c r="E20" s="36" t="s">
        <v>54</v>
      </c>
    </row>
    <row r="21" spans="1:16" ht="12.75">
      <c r="A21" s="25" t="s">
        <v>44</v>
      </c>
      <c r="B21" s="29" t="s">
        <v>32</v>
      </c>
      <c r="C21" s="29" t="s">
        <v>45</v>
      </c>
      <c r="D21" s="25" t="s">
        <v>222</v>
      </c>
      <c r="E21" s="30" t="s">
        <v>47</v>
      </c>
      <c r="F21" s="31" t="s">
        <v>48</v>
      </c>
      <c r="G21" s="32">
        <v>47.212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223</v>
      </c>
    </row>
    <row r="23" spans="1:5" ht="12.75">
      <c r="A23" s="37" t="s">
        <v>51</v>
      </c>
      <c r="E23" s="38" t="s">
        <v>224</v>
      </c>
    </row>
    <row r="24" spans="1:5" ht="25.5">
      <c r="A24" t="s">
        <v>53</v>
      </c>
      <c r="E24" s="36" t="s">
        <v>54</v>
      </c>
    </row>
    <row r="25" spans="1:16" ht="12.75">
      <c r="A25" s="25" t="s">
        <v>44</v>
      </c>
      <c r="B25" s="29" t="s">
        <v>34</v>
      </c>
      <c r="C25" s="29" t="s">
        <v>45</v>
      </c>
      <c r="D25" s="25" t="s">
        <v>225</v>
      </c>
      <c r="E25" s="30" t="s">
        <v>47</v>
      </c>
      <c r="F25" s="31" t="s">
        <v>48</v>
      </c>
      <c r="G25" s="32">
        <v>7.26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59</v>
      </c>
    </row>
    <row r="27" spans="1:5" ht="12.75">
      <c r="A27" s="37" t="s">
        <v>51</v>
      </c>
      <c r="E27" s="38" t="s">
        <v>226</v>
      </c>
    </row>
    <row r="28" spans="1:5" ht="25.5">
      <c r="A28" t="s">
        <v>53</v>
      </c>
      <c r="E28" s="36" t="s">
        <v>54</v>
      </c>
    </row>
    <row r="29" spans="1:16" ht="12.75">
      <c r="A29" s="25" t="s">
        <v>44</v>
      </c>
      <c r="B29" s="29" t="s">
        <v>36</v>
      </c>
      <c r="C29" s="29" t="s">
        <v>61</v>
      </c>
      <c r="D29" s="25" t="s">
        <v>62</v>
      </c>
      <c r="E29" s="30" t="s">
        <v>63</v>
      </c>
      <c r="F29" s="31" t="s">
        <v>64</v>
      </c>
      <c r="G29" s="32">
        <v>6.5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>
      <c r="A30" s="35" t="s">
        <v>49</v>
      </c>
      <c r="E30" s="36" t="s">
        <v>62</v>
      </c>
    </row>
    <row r="31" spans="1:5" ht="12.75">
      <c r="A31" s="37" t="s">
        <v>51</v>
      </c>
      <c r="E31" s="38" t="s">
        <v>227</v>
      </c>
    </row>
    <row r="32" spans="1:5" ht="25.5">
      <c r="A32" t="s">
        <v>53</v>
      </c>
      <c r="E32" s="36" t="s">
        <v>66</v>
      </c>
    </row>
    <row r="33" spans="1:16" ht="12.75">
      <c r="A33" s="25" t="s">
        <v>44</v>
      </c>
      <c r="B33" s="29" t="s">
        <v>76</v>
      </c>
      <c r="C33" s="29" t="s">
        <v>67</v>
      </c>
      <c r="D33" s="25" t="s">
        <v>62</v>
      </c>
      <c r="E33" s="30" t="s">
        <v>68</v>
      </c>
      <c r="F33" s="31" t="s">
        <v>69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76.5">
      <c r="A34" s="35" t="s">
        <v>49</v>
      </c>
      <c r="E34" s="36" t="s">
        <v>70</v>
      </c>
    </row>
    <row r="35" spans="1:5" ht="12.75">
      <c r="A35" s="37" t="s">
        <v>51</v>
      </c>
      <c r="E35" s="38" t="s">
        <v>62</v>
      </c>
    </row>
    <row r="36" spans="1:5" ht="12.75">
      <c r="A36" t="s">
        <v>53</v>
      </c>
      <c r="E36" s="36" t="s">
        <v>71</v>
      </c>
    </row>
    <row r="37" spans="1:16" ht="12.75">
      <c r="A37" s="25" t="s">
        <v>44</v>
      </c>
      <c r="B37" s="29" t="s">
        <v>81</v>
      </c>
      <c r="C37" s="29" t="s">
        <v>72</v>
      </c>
      <c r="D37" s="25" t="s">
        <v>62</v>
      </c>
      <c r="E37" s="30" t="s">
        <v>73</v>
      </c>
      <c r="F37" s="31" t="s">
        <v>69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38.25">
      <c r="A38" s="35" t="s">
        <v>49</v>
      </c>
      <c r="E38" s="36" t="s">
        <v>74</v>
      </c>
    </row>
    <row r="39" spans="1:5" ht="12.75">
      <c r="A39" s="37" t="s">
        <v>51</v>
      </c>
      <c r="E39" s="38" t="s">
        <v>62</v>
      </c>
    </row>
    <row r="40" spans="1:5" ht="12.75">
      <c r="A40" t="s">
        <v>53</v>
      </c>
      <c r="E40" s="36" t="s">
        <v>75</v>
      </c>
    </row>
    <row r="41" spans="1:16" ht="12.75">
      <c r="A41" s="25" t="s">
        <v>44</v>
      </c>
      <c r="B41" s="29" t="s">
        <v>39</v>
      </c>
      <c r="C41" s="29" t="s">
        <v>77</v>
      </c>
      <c r="D41" s="25" t="s">
        <v>62</v>
      </c>
      <c r="E41" s="30" t="s">
        <v>78</v>
      </c>
      <c r="F41" s="31" t="s">
        <v>69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25.5">
      <c r="A42" s="35" t="s">
        <v>49</v>
      </c>
      <c r="E42" s="36" t="s">
        <v>228</v>
      </c>
    </row>
    <row r="43" spans="1:5" ht="12.75">
      <c r="A43" s="37" t="s">
        <v>51</v>
      </c>
      <c r="E43" s="38" t="s">
        <v>62</v>
      </c>
    </row>
    <row r="44" spans="1:5" ht="12.75">
      <c r="A44" t="s">
        <v>53</v>
      </c>
      <c r="E44" s="36" t="s">
        <v>80</v>
      </c>
    </row>
    <row r="45" spans="1:16" ht="12.75">
      <c r="A45" s="25" t="s">
        <v>44</v>
      </c>
      <c r="B45" s="29" t="s">
        <v>41</v>
      </c>
      <c r="C45" s="29" t="s">
        <v>82</v>
      </c>
      <c r="D45" s="25" t="s">
        <v>62</v>
      </c>
      <c r="E45" s="30" t="s">
        <v>83</v>
      </c>
      <c r="F45" s="31" t="s">
        <v>69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12.75">
      <c r="A46" s="35" t="s">
        <v>49</v>
      </c>
      <c r="E46" s="36" t="s">
        <v>84</v>
      </c>
    </row>
    <row r="47" spans="1:5" ht="12.75">
      <c r="A47" s="37" t="s">
        <v>51</v>
      </c>
      <c r="E47" s="38" t="s">
        <v>62</v>
      </c>
    </row>
    <row r="48" spans="1:5" ht="38.25">
      <c r="A48" t="s">
        <v>53</v>
      </c>
      <c r="E48" s="36" t="s">
        <v>85</v>
      </c>
    </row>
    <row r="49" spans="1:16" ht="12.75">
      <c r="A49" s="25" t="s">
        <v>44</v>
      </c>
      <c r="B49" s="29" t="s">
        <v>92</v>
      </c>
      <c r="C49" s="29" t="s">
        <v>86</v>
      </c>
      <c r="D49" s="25" t="s">
        <v>62</v>
      </c>
      <c r="E49" s="30" t="s">
        <v>87</v>
      </c>
      <c r="F49" s="31" t="s">
        <v>69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12.75">
      <c r="A50" s="35" t="s">
        <v>49</v>
      </c>
      <c r="E50" s="36" t="s">
        <v>88</v>
      </c>
    </row>
    <row r="51" spans="1:5" ht="12.75">
      <c r="A51" s="37" t="s">
        <v>51</v>
      </c>
      <c r="E51" s="38" t="s">
        <v>62</v>
      </c>
    </row>
    <row r="52" spans="1:5" ht="12.75">
      <c r="A52" t="s">
        <v>53</v>
      </c>
      <c r="E52" s="36" t="s">
        <v>80</v>
      </c>
    </row>
    <row r="53" spans="1:16" ht="12.75">
      <c r="A53" s="25" t="s">
        <v>44</v>
      </c>
      <c r="B53" s="29" t="s">
        <v>96</v>
      </c>
      <c r="C53" s="29" t="s">
        <v>89</v>
      </c>
      <c r="D53" s="25" t="s">
        <v>62</v>
      </c>
      <c r="E53" s="30" t="s">
        <v>90</v>
      </c>
      <c r="F53" s="31" t="s">
        <v>69</v>
      </c>
      <c r="G53" s="32">
        <v>1</v>
      </c>
      <c r="H53" s="33">
        <v>0</v>
      </c>
      <c r="I53" s="34">
        <f>ROUND(ROUND(H53,2)*ROUND(G53,3),2)</f>
      </c>
      <c r="O53">
        <f>(I53*21)/100</f>
      </c>
      <c r="P53" t="s">
        <v>22</v>
      </c>
    </row>
    <row r="54" spans="1:5" ht="12.75">
      <c r="A54" s="35" t="s">
        <v>49</v>
      </c>
      <c r="E54" s="36" t="s">
        <v>91</v>
      </c>
    </row>
    <row r="55" spans="1:5" ht="12.75">
      <c r="A55" s="37" t="s">
        <v>51</v>
      </c>
      <c r="E55" s="38" t="s">
        <v>62</v>
      </c>
    </row>
    <row r="56" spans="1:5" ht="12.75">
      <c r="A56" t="s">
        <v>53</v>
      </c>
      <c r="E56" s="36" t="s">
        <v>80</v>
      </c>
    </row>
    <row r="57" spans="1:16" ht="12.75">
      <c r="A57" s="25" t="s">
        <v>44</v>
      </c>
      <c r="B57" s="29" t="s">
        <v>101</v>
      </c>
      <c r="C57" s="29" t="s">
        <v>93</v>
      </c>
      <c r="D57" s="25" t="s">
        <v>62</v>
      </c>
      <c r="E57" s="30" t="s">
        <v>94</v>
      </c>
      <c r="F57" s="31" t="s">
        <v>69</v>
      </c>
      <c r="G57" s="32">
        <v>1</v>
      </c>
      <c r="H57" s="33">
        <v>0</v>
      </c>
      <c r="I57" s="34">
        <f>ROUND(ROUND(H57,2)*ROUND(G57,3),2)</f>
      </c>
      <c r="O57">
        <f>(I57*21)/100</f>
      </c>
      <c r="P57" t="s">
        <v>22</v>
      </c>
    </row>
    <row r="58" spans="1:5" ht="12.75">
      <c r="A58" s="35" t="s">
        <v>49</v>
      </c>
      <c r="E58" s="36" t="s">
        <v>95</v>
      </c>
    </row>
    <row r="59" spans="1:5" ht="12.75">
      <c r="A59" s="37" t="s">
        <v>51</v>
      </c>
      <c r="E59" s="38" t="s">
        <v>62</v>
      </c>
    </row>
    <row r="60" spans="1:5" ht="12.75">
      <c r="A60" t="s">
        <v>53</v>
      </c>
      <c r="E60" s="36" t="s">
        <v>80</v>
      </c>
    </row>
    <row r="61" spans="1:16" ht="12.75">
      <c r="A61" s="25" t="s">
        <v>44</v>
      </c>
      <c r="B61" s="29" t="s">
        <v>107</v>
      </c>
      <c r="C61" s="29" t="s">
        <v>97</v>
      </c>
      <c r="D61" s="25" t="s">
        <v>62</v>
      </c>
      <c r="E61" s="30" t="s">
        <v>98</v>
      </c>
      <c r="F61" s="31" t="s">
        <v>69</v>
      </c>
      <c r="G61" s="32">
        <v>1</v>
      </c>
      <c r="H61" s="33">
        <v>0</v>
      </c>
      <c r="I61" s="34">
        <f>ROUND(ROUND(H61,2)*ROUND(G61,3),2)</f>
      </c>
      <c r="O61">
        <f>(I61*21)/100</f>
      </c>
      <c r="P61" t="s">
        <v>22</v>
      </c>
    </row>
    <row r="62" spans="1:5" ht="89.25">
      <c r="A62" s="35" t="s">
        <v>49</v>
      </c>
      <c r="E62" s="36" t="s">
        <v>99</v>
      </c>
    </row>
    <row r="63" spans="1:5" ht="12.75">
      <c r="A63" s="37" t="s">
        <v>51</v>
      </c>
      <c r="E63" s="38" t="s">
        <v>62</v>
      </c>
    </row>
    <row r="64" spans="1:5" ht="76.5">
      <c r="A64" t="s">
        <v>53</v>
      </c>
      <c r="E64" s="36" t="s">
        <v>100</v>
      </c>
    </row>
    <row r="65" spans="1:16" ht="12.75">
      <c r="A65" s="25" t="s">
        <v>44</v>
      </c>
      <c r="B65" s="29" t="s">
        <v>114</v>
      </c>
      <c r="C65" s="29" t="s">
        <v>229</v>
      </c>
      <c r="D65" s="25" t="s">
        <v>62</v>
      </c>
      <c r="E65" s="30" t="s">
        <v>230</v>
      </c>
      <c r="F65" s="31" t="s">
        <v>69</v>
      </c>
      <c r="G65" s="32">
        <v>1</v>
      </c>
      <c r="H65" s="33">
        <v>0</v>
      </c>
      <c r="I65" s="34">
        <f>ROUND(ROUND(H65,2)*ROUND(G65,3),2)</f>
      </c>
      <c r="O65">
        <f>(I65*21)/100</f>
      </c>
      <c r="P65" t="s">
        <v>22</v>
      </c>
    </row>
    <row r="66" spans="1:5" ht="25.5">
      <c r="A66" s="35" t="s">
        <v>49</v>
      </c>
      <c r="E66" s="36" t="s">
        <v>231</v>
      </c>
    </row>
    <row r="67" spans="1:5" ht="12.75">
      <c r="A67" s="37" t="s">
        <v>51</v>
      </c>
      <c r="E67" s="38" t="s">
        <v>62</v>
      </c>
    </row>
    <row r="68" spans="1:5" ht="12.75">
      <c r="A68" t="s">
        <v>53</v>
      </c>
      <c r="E68" s="36" t="s">
        <v>80</v>
      </c>
    </row>
    <row r="69" spans="1:18" ht="12.75" customHeight="1">
      <c r="A69" s="6" t="s">
        <v>42</v>
      </c>
      <c r="B69" s="6"/>
      <c r="C69" s="40" t="s">
        <v>28</v>
      </c>
      <c r="D69" s="6"/>
      <c r="E69" s="27" t="s">
        <v>106</v>
      </c>
      <c r="F69" s="6"/>
      <c r="G69" s="6"/>
      <c r="H69" s="6"/>
      <c r="I69" s="41">
        <f>0+Q69</f>
      </c>
      <c r="O69">
        <f>0+R69</f>
      </c>
      <c r="Q69">
        <f>0+I70+I74+I78+I82+I86+I90+I94+I98+I102+I106+I110+I114+I118+I122+I126+I130+I134+I138+I142+I146</f>
      </c>
      <c r="R69">
        <f>0+O70+O74+O78+O82+O86+O90+O94+O98+O102+O106+O110+O114+O118+O122+O126+O130+O134+O138+O142+O146</f>
      </c>
    </row>
    <row r="70" spans="1:16" ht="12.75">
      <c r="A70" s="25" t="s">
        <v>44</v>
      </c>
      <c r="B70" s="29" t="s">
        <v>120</v>
      </c>
      <c r="C70" s="29" t="s">
        <v>232</v>
      </c>
      <c r="D70" s="25" t="s">
        <v>62</v>
      </c>
      <c r="E70" s="30" t="s">
        <v>233</v>
      </c>
      <c r="F70" s="31" t="s">
        <v>234</v>
      </c>
      <c r="G70" s="32">
        <v>2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25.5">
      <c r="A71" s="35" t="s">
        <v>49</v>
      </c>
      <c r="E71" s="36" t="s">
        <v>235</v>
      </c>
    </row>
    <row r="72" spans="1:5" ht="12.75">
      <c r="A72" s="37" t="s">
        <v>51</v>
      </c>
      <c r="E72" s="38" t="s">
        <v>236</v>
      </c>
    </row>
    <row r="73" spans="1:5" ht="165.75">
      <c r="A73" t="s">
        <v>53</v>
      </c>
      <c r="E73" s="36" t="s">
        <v>237</v>
      </c>
    </row>
    <row r="74" spans="1:16" ht="12.75">
      <c r="A74" s="25" t="s">
        <v>44</v>
      </c>
      <c r="B74" s="29" t="s">
        <v>126</v>
      </c>
      <c r="C74" s="29" t="s">
        <v>238</v>
      </c>
      <c r="D74" s="25" t="s">
        <v>62</v>
      </c>
      <c r="E74" s="30" t="s">
        <v>239</v>
      </c>
      <c r="F74" s="31" t="s">
        <v>234</v>
      </c>
      <c r="G74" s="32">
        <v>1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25.5">
      <c r="A75" s="35" t="s">
        <v>49</v>
      </c>
      <c r="E75" s="36" t="s">
        <v>235</v>
      </c>
    </row>
    <row r="76" spans="1:5" ht="12.75">
      <c r="A76" s="37" t="s">
        <v>51</v>
      </c>
      <c r="E76" s="38" t="s">
        <v>62</v>
      </c>
    </row>
    <row r="77" spans="1:5" ht="114.75">
      <c r="A77" t="s">
        <v>53</v>
      </c>
      <c r="E77" s="36" t="s">
        <v>240</v>
      </c>
    </row>
    <row r="78" spans="1:16" ht="12.75">
      <c r="A78" s="25" t="s">
        <v>44</v>
      </c>
      <c r="B78" s="29" t="s">
        <v>129</v>
      </c>
      <c r="C78" s="29" t="s">
        <v>241</v>
      </c>
      <c r="D78" s="25" t="s">
        <v>62</v>
      </c>
      <c r="E78" s="30" t="s">
        <v>242</v>
      </c>
      <c r="F78" s="31" t="s">
        <v>64</v>
      </c>
      <c r="G78" s="32">
        <v>7.4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25.5">
      <c r="A79" s="35" t="s">
        <v>49</v>
      </c>
      <c r="E79" s="36" t="s">
        <v>243</v>
      </c>
    </row>
    <row r="80" spans="1:5" ht="12.75">
      <c r="A80" s="37" t="s">
        <v>51</v>
      </c>
      <c r="E80" s="38" t="s">
        <v>244</v>
      </c>
    </row>
    <row r="81" spans="1:5" ht="63.75">
      <c r="A81" t="s">
        <v>53</v>
      </c>
      <c r="E81" s="36" t="s">
        <v>245</v>
      </c>
    </row>
    <row r="82" spans="1:16" ht="25.5">
      <c r="A82" s="25" t="s">
        <v>44</v>
      </c>
      <c r="B82" s="29" t="s">
        <v>133</v>
      </c>
      <c r="C82" s="29" t="s">
        <v>246</v>
      </c>
      <c r="D82" s="25" t="s">
        <v>62</v>
      </c>
      <c r="E82" s="30" t="s">
        <v>247</v>
      </c>
      <c r="F82" s="31" t="s">
        <v>64</v>
      </c>
      <c r="G82" s="32">
        <v>21.46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25.5">
      <c r="A83" s="35" t="s">
        <v>49</v>
      </c>
      <c r="E83" s="36" t="s">
        <v>248</v>
      </c>
    </row>
    <row r="84" spans="1:5" ht="12.75">
      <c r="A84" s="37" t="s">
        <v>51</v>
      </c>
      <c r="E84" s="38" t="s">
        <v>249</v>
      </c>
    </row>
    <row r="85" spans="1:5" ht="63.75">
      <c r="A85" t="s">
        <v>53</v>
      </c>
      <c r="E85" s="36" t="s">
        <v>245</v>
      </c>
    </row>
    <row r="86" spans="1:16" ht="12.75">
      <c r="A86" s="25" t="s">
        <v>44</v>
      </c>
      <c r="B86" s="29" t="s">
        <v>139</v>
      </c>
      <c r="C86" s="29" t="s">
        <v>108</v>
      </c>
      <c r="D86" s="25" t="s">
        <v>62</v>
      </c>
      <c r="E86" s="30" t="s">
        <v>109</v>
      </c>
      <c r="F86" s="31" t="s">
        <v>110</v>
      </c>
      <c r="G86" s="32">
        <v>55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51">
      <c r="A87" s="35" t="s">
        <v>49</v>
      </c>
      <c r="E87" s="36" t="s">
        <v>250</v>
      </c>
    </row>
    <row r="88" spans="1:5" ht="12.75">
      <c r="A88" s="37" t="s">
        <v>51</v>
      </c>
      <c r="E88" s="38" t="s">
        <v>251</v>
      </c>
    </row>
    <row r="89" spans="1:5" ht="63.75">
      <c r="A89" t="s">
        <v>53</v>
      </c>
      <c r="E89" s="36" t="s">
        <v>113</v>
      </c>
    </row>
    <row r="90" spans="1:16" ht="12.75">
      <c r="A90" s="25" t="s">
        <v>44</v>
      </c>
      <c r="B90" s="29" t="s">
        <v>145</v>
      </c>
      <c r="C90" s="29" t="s">
        <v>252</v>
      </c>
      <c r="D90" s="25" t="s">
        <v>62</v>
      </c>
      <c r="E90" s="30" t="s">
        <v>253</v>
      </c>
      <c r="F90" s="31" t="s">
        <v>110</v>
      </c>
      <c r="G90" s="32">
        <v>15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>
      <c r="A91" s="35" t="s">
        <v>49</v>
      </c>
      <c r="E91" s="36" t="s">
        <v>254</v>
      </c>
    </row>
    <row r="92" spans="1:5" ht="51">
      <c r="A92" s="37" t="s">
        <v>51</v>
      </c>
      <c r="E92" s="38" t="s">
        <v>255</v>
      </c>
    </row>
    <row r="93" spans="1:5" ht="25.5">
      <c r="A93" t="s">
        <v>53</v>
      </c>
      <c r="E93" s="36" t="s">
        <v>256</v>
      </c>
    </row>
    <row r="94" spans="1:16" ht="12.75">
      <c r="A94" s="25" t="s">
        <v>44</v>
      </c>
      <c r="B94" s="29" t="s">
        <v>148</v>
      </c>
      <c r="C94" s="29" t="s">
        <v>115</v>
      </c>
      <c r="D94" s="25" t="s">
        <v>62</v>
      </c>
      <c r="E94" s="30" t="s">
        <v>116</v>
      </c>
      <c r="F94" s="31" t="s">
        <v>64</v>
      </c>
      <c r="G94" s="32">
        <v>8.94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12.75">
      <c r="A95" s="35" t="s">
        <v>49</v>
      </c>
      <c r="E95" s="36" t="s">
        <v>117</v>
      </c>
    </row>
    <row r="96" spans="1:5" ht="25.5">
      <c r="A96" s="37" t="s">
        <v>51</v>
      </c>
      <c r="E96" s="38" t="s">
        <v>257</v>
      </c>
    </row>
    <row r="97" spans="1:5" ht="38.25">
      <c r="A97" t="s">
        <v>53</v>
      </c>
      <c r="E97" s="36" t="s">
        <v>119</v>
      </c>
    </row>
    <row r="98" spans="1:16" ht="12.75">
      <c r="A98" s="25" t="s">
        <v>44</v>
      </c>
      <c r="B98" s="29" t="s">
        <v>154</v>
      </c>
      <c r="C98" s="29" t="s">
        <v>121</v>
      </c>
      <c r="D98" s="25" t="s">
        <v>46</v>
      </c>
      <c r="E98" s="30" t="s">
        <v>122</v>
      </c>
      <c r="F98" s="31" t="s">
        <v>64</v>
      </c>
      <c r="G98" s="32">
        <v>15.12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25.5">
      <c r="A99" s="35" t="s">
        <v>49</v>
      </c>
      <c r="E99" s="36" t="s">
        <v>123</v>
      </c>
    </row>
    <row r="100" spans="1:5" ht="25.5">
      <c r="A100" s="37" t="s">
        <v>51</v>
      </c>
      <c r="E100" s="38" t="s">
        <v>258</v>
      </c>
    </row>
    <row r="101" spans="1:5" ht="382.5">
      <c r="A101" t="s">
        <v>53</v>
      </c>
      <c r="E101" s="36" t="s">
        <v>125</v>
      </c>
    </row>
    <row r="102" spans="1:16" ht="12.75">
      <c r="A102" s="25" t="s">
        <v>44</v>
      </c>
      <c r="B102" s="29" t="s">
        <v>160</v>
      </c>
      <c r="C102" s="29" t="s">
        <v>121</v>
      </c>
      <c r="D102" s="25" t="s">
        <v>55</v>
      </c>
      <c r="E102" s="30" t="s">
        <v>122</v>
      </c>
      <c r="F102" s="31" t="s">
        <v>64</v>
      </c>
      <c r="G102" s="32">
        <v>20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25.5">
      <c r="A103" s="35" t="s">
        <v>49</v>
      </c>
      <c r="E103" s="36" t="s">
        <v>127</v>
      </c>
    </row>
    <row r="104" spans="1:5" ht="25.5">
      <c r="A104" s="37" t="s">
        <v>51</v>
      </c>
      <c r="E104" s="38" t="s">
        <v>259</v>
      </c>
    </row>
    <row r="105" spans="1:5" ht="382.5">
      <c r="A105" t="s">
        <v>53</v>
      </c>
      <c r="E105" s="36" t="s">
        <v>125</v>
      </c>
    </row>
    <row r="106" spans="1:16" ht="12.75">
      <c r="A106" s="25" t="s">
        <v>44</v>
      </c>
      <c r="B106" s="29" t="s">
        <v>166</v>
      </c>
      <c r="C106" s="29" t="s">
        <v>121</v>
      </c>
      <c r="D106" s="25" t="s">
        <v>58</v>
      </c>
      <c r="E106" s="30" t="s">
        <v>122</v>
      </c>
      <c r="F106" s="31" t="s">
        <v>64</v>
      </c>
      <c r="G106" s="32">
        <v>31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38.25">
      <c r="A107" s="35" t="s">
        <v>49</v>
      </c>
      <c r="E107" s="36" t="s">
        <v>130</v>
      </c>
    </row>
    <row r="108" spans="1:5" ht="25.5">
      <c r="A108" s="37" t="s">
        <v>51</v>
      </c>
      <c r="E108" s="38" t="s">
        <v>260</v>
      </c>
    </row>
    <row r="109" spans="1:5" ht="369.75">
      <c r="A109" t="s">
        <v>53</v>
      </c>
      <c r="E109" s="36" t="s">
        <v>132</v>
      </c>
    </row>
    <row r="110" spans="1:16" ht="12.75">
      <c r="A110" s="25" t="s">
        <v>44</v>
      </c>
      <c r="B110" s="29" t="s">
        <v>171</v>
      </c>
      <c r="C110" s="29" t="s">
        <v>134</v>
      </c>
      <c r="D110" s="25" t="s">
        <v>62</v>
      </c>
      <c r="E110" s="30" t="s">
        <v>135</v>
      </c>
      <c r="F110" s="31" t="s">
        <v>64</v>
      </c>
      <c r="G110" s="32">
        <v>6.5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49</v>
      </c>
      <c r="E111" s="36" t="s">
        <v>136</v>
      </c>
    </row>
    <row r="112" spans="1:5" ht="25.5">
      <c r="A112" s="37" t="s">
        <v>51</v>
      </c>
      <c r="E112" s="38" t="s">
        <v>261</v>
      </c>
    </row>
    <row r="113" spans="1:5" ht="306">
      <c r="A113" t="s">
        <v>53</v>
      </c>
      <c r="E113" s="36" t="s">
        <v>138</v>
      </c>
    </row>
    <row r="114" spans="1:16" ht="12.75">
      <c r="A114" s="25" t="s">
        <v>44</v>
      </c>
      <c r="B114" s="29" t="s">
        <v>177</v>
      </c>
      <c r="C114" s="29" t="s">
        <v>140</v>
      </c>
      <c r="D114" s="25" t="s">
        <v>46</v>
      </c>
      <c r="E114" s="30" t="s">
        <v>141</v>
      </c>
      <c r="F114" s="31" t="s">
        <v>64</v>
      </c>
      <c r="G114" s="32">
        <v>35.12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>
      <c r="A115" s="35" t="s">
        <v>49</v>
      </c>
      <c r="E115" s="36" t="s">
        <v>142</v>
      </c>
    </row>
    <row r="116" spans="1:5" ht="51">
      <c r="A116" s="37" t="s">
        <v>51</v>
      </c>
      <c r="E116" s="38" t="s">
        <v>262</v>
      </c>
    </row>
    <row r="117" spans="1:5" ht="191.25">
      <c r="A117" t="s">
        <v>53</v>
      </c>
      <c r="E117" s="36" t="s">
        <v>144</v>
      </c>
    </row>
    <row r="118" spans="1:16" ht="12.75">
      <c r="A118" s="25" t="s">
        <v>44</v>
      </c>
      <c r="B118" s="29" t="s">
        <v>183</v>
      </c>
      <c r="C118" s="29" t="s">
        <v>140</v>
      </c>
      <c r="D118" s="25" t="s">
        <v>55</v>
      </c>
      <c r="E118" s="30" t="s">
        <v>141</v>
      </c>
      <c r="F118" s="31" t="s">
        <v>64</v>
      </c>
      <c r="G118" s="32">
        <v>31</v>
      </c>
      <c r="H118" s="33">
        <v>0</v>
      </c>
      <c r="I118" s="34">
        <f>ROUND(ROUND(H118,2)*ROUND(G118,3),2)</f>
      </c>
      <c r="O118">
        <f>(I118*21)/100</f>
      </c>
      <c r="P118" t="s">
        <v>22</v>
      </c>
    </row>
    <row r="119" spans="1:5" ht="12.75">
      <c r="A119" s="35" t="s">
        <v>49</v>
      </c>
      <c r="E119" s="36" t="s">
        <v>146</v>
      </c>
    </row>
    <row r="120" spans="1:5" ht="25.5">
      <c r="A120" s="37" t="s">
        <v>51</v>
      </c>
      <c r="E120" s="38" t="s">
        <v>263</v>
      </c>
    </row>
    <row r="121" spans="1:5" ht="191.25">
      <c r="A121" t="s">
        <v>53</v>
      </c>
      <c r="E121" s="36" t="s">
        <v>144</v>
      </c>
    </row>
    <row r="122" spans="1:16" ht="12.75">
      <c r="A122" s="25" t="s">
        <v>44</v>
      </c>
      <c r="B122" s="29" t="s">
        <v>190</v>
      </c>
      <c r="C122" s="29" t="s">
        <v>149</v>
      </c>
      <c r="D122" s="25" t="s">
        <v>46</v>
      </c>
      <c r="E122" s="30" t="s">
        <v>150</v>
      </c>
      <c r="F122" s="31" t="s">
        <v>64</v>
      </c>
      <c r="G122" s="32">
        <v>2</v>
      </c>
      <c r="H122" s="33">
        <v>0</v>
      </c>
      <c r="I122" s="34">
        <f>ROUND(ROUND(H122,2)*ROUND(G122,3),2)</f>
      </c>
      <c r="O122">
        <f>(I122*21)/100</f>
      </c>
      <c r="P122" t="s">
        <v>22</v>
      </c>
    </row>
    <row r="123" spans="1:5" ht="12.75">
      <c r="A123" s="35" t="s">
        <v>49</v>
      </c>
      <c r="E123" s="36" t="s">
        <v>151</v>
      </c>
    </row>
    <row r="124" spans="1:5" ht="25.5">
      <c r="A124" s="37" t="s">
        <v>51</v>
      </c>
      <c r="E124" s="38" t="s">
        <v>264</v>
      </c>
    </row>
    <row r="125" spans="1:5" ht="242.25">
      <c r="A125" t="s">
        <v>53</v>
      </c>
      <c r="E125" s="36" t="s">
        <v>153</v>
      </c>
    </row>
    <row r="126" spans="1:16" ht="12.75">
      <c r="A126" s="25" t="s">
        <v>44</v>
      </c>
      <c r="B126" s="29" t="s">
        <v>196</v>
      </c>
      <c r="C126" s="29" t="s">
        <v>149</v>
      </c>
      <c r="D126" s="25" t="s">
        <v>55</v>
      </c>
      <c r="E126" s="30" t="s">
        <v>150</v>
      </c>
      <c r="F126" s="31" t="s">
        <v>64</v>
      </c>
      <c r="G126" s="32">
        <v>0.25</v>
      </c>
      <c r="H126" s="33">
        <v>0</v>
      </c>
      <c r="I126" s="34">
        <f>ROUND(ROUND(H126,2)*ROUND(G126,3),2)</f>
      </c>
      <c r="O126">
        <f>(I126*21)/100</f>
      </c>
      <c r="P126" t="s">
        <v>22</v>
      </c>
    </row>
    <row r="127" spans="1:5" ht="12.75">
      <c r="A127" s="35" t="s">
        <v>49</v>
      </c>
      <c r="E127" s="36" t="s">
        <v>265</v>
      </c>
    </row>
    <row r="128" spans="1:5" ht="25.5">
      <c r="A128" s="37" t="s">
        <v>51</v>
      </c>
      <c r="E128" s="38" t="s">
        <v>266</v>
      </c>
    </row>
    <row r="129" spans="1:5" ht="242.25">
      <c r="A129" t="s">
        <v>53</v>
      </c>
      <c r="E129" s="36" t="s">
        <v>153</v>
      </c>
    </row>
    <row r="130" spans="1:16" ht="12.75">
      <c r="A130" s="25" t="s">
        <v>44</v>
      </c>
      <c r="B130" s="29" t="s">
        <v>203</v>
      </c>
      <c r="C130" s="29" t="s">
        <v>155</v>
      </c>
      <c r="D130" s="25" t="s">
        <v>62</v>
      </c>
      <c r="E130" s="30" t="s">
        <v>156</v>
      </c>
      <c r="F130" s="31" t="s">
        <v>157</v>
      </c>
      <c r="G130" s="32">
        <v>153.975</v>
      </c>
      <c r="H130" s="33">
        <v>0</v>
      </c>
      <c r="I130" s="34">
        <f>ROUND(ROUND(H130,2)*ROUND(G130,3),2)</f>
      </c>
      <c r="O130">
        <f>(I130*21)/100</f>
      </c>
      <c r="P130" t="s">
        <v>22</v>
      </c>
    </row>
    <row r="131" spans="1:5" ht="12.75">
      <c r="A131" s="35" t="s">
        <v>49</v>
      </c>
      <c r="E131" s="36" t="s">
        <v>62</v>
      </c>
    </row>
    <row r="132" spans="1:5" ht="51">
      <c r="A132" s="37" t="s">
        <v>51</v>
      </c>
      <c r="E132" s="38" t="s">
        <v>267</v>
      </c>
    </row>
    <row r="133" spans="1:5" ht="25.5">
      <c r="A133" t="s">
        <v>53</v>
      </c>
      <c r="E133" s="36" t="s">
        <v>159</v>
      </c>
    </row>
    <row r="134" spans="1:16" ht="12.75">
      <c r="A134" s="25" t="s">
        <v>44</v>
      </c>
      <c r="B134" s="29" t="s">
        <v>210</v>
      </c>
      <c r="C134" s="29" t="s">
        <v>161</v>
      </c>
      <c r="D134" s="25" t="s">
        <v>62</v>
      </c>
      <c r="E134" s="30" t="s">
        <v>162</v>
      </c>
      <c r="F134" s="31" t="s">
        <v>64</v>
      </c>
      <c r="G134" s="32">
        <v>6.5</v>
      </c>
      <c r="H134" s="33">
        <v>0</v>
      </c>
      <c r="I134" s="34">
        <f>ROUND(ROUND(H134,2)*ROUND(G134,3),2)</f>
      </c>
      <c r="O134">
        <f>(I134*21)/100</f>
      </c>
      <c r="P134" t="s">
        <v>22</v>
      </c>
    </row>
    <row r="135" spans="1:5" ht="12.75">
      <c r="A135" s="35" t="s">
        <v>49</v>
      </c>
      <c r="E135" s="36" t="s">
        <v>163</v>
      </c>
    </row>
    <row r="136" spans="1:5" ht="51">
      <c r="A136" s="37" t="s">
        <v>51</v>
      </c>
      <c r="E136" s="38" t="s">
        <v>268</v>
      </c>
    </row>
    <row r="137" spans="1:5" ht="38.25">
      <c r="A137" t="s">
        <v>53</v>
      </c>
      <c r="E137" s="36" t="s">
        <v>165</v>
      </c>
    </row>
    <row r="138" spans="1:16" ht="12.75">
      <c r="A138" s="25" t="s">
        <v>44</v>
      </c>
      <c r="B138" s="29" t="s">
        <v>269</v>
      </c>
      <c r="C138" s="29" t="s">
        <v>167</v>
      </c>
      <c r="D138" s="25" t="s">
        <v>62</v>
      </c>
      <c r="E138" s="30" t="s">
        <v>168</v>
      </c>
      <c r="F138" s="31" t="s">
        <v>157</v>
      </c>
      <c r="G138" s="32">
        <v>65</v>
      </c>
      <c r="H138" s="33">
        <v>0</v>
      </c>
      <c r="I138" s="34">
        <f>ROUND(ROUND(H138,2)*ROUND(G138,3),2)</f>
      </c>
      <c r="O138">
        <f>(I138*21)/100</f>
      </c>
      <c r="P138" t="s">
        <v>22</v>
      </c>
    </row>
    <row r="139" spans="1:5" ht="12.75">
      <c r="A139" s="35" t="s">
        <v>49</v>
      </c>
      <c r="E139" s="36" t="s">
        <v>62</v>
      </c>
    </row>
    <row r="140" spans="1:5" ht="51">
      <c r="A140" s="37" t="s">
        <v>51</v>
      </c>
      <c r="E140" s="38" t="s">
        <v>270</v>
      </c>
    </row>
    <row r="141" spans="1:5" ht="25.5">
      <c r="A141" t="s">
        <v>53</v>
      </c>
      <c r="E141" s="36" t="s">
        <v>170</v>
      </c>
    </row>
    <row r="142" spans="1:16" ht="25.5">
      <c r="A142" s="25" t="s">
        <v>44</v>
      </c>
      <c r="B142" s="29" t="s">
        <v>271</v>
      </c>
      <c r="C142" s="29" t="s">
        <v>272</v>
      </c>
      <c r="D142" s="25" t="s">
        <v>62</v>
      </c>
      <c r="E142" s="30" t="s">
        <v>273</v>
      </c>
      <c r="F142" s="31" t="s">
        <v>234</v>
      </c>
      <c r="G142" s="32">
        <v>2</v>
      </c>
      <c r="H142" s="33">
        <v>0</v>
      </c>
      <c r="I142" s="34">
        <f>ROUND(ROUND(H142,2)*ROUND(G142,3),2)</f>
      </c>
      <c r="O142">
        <f>(I142*21)/100</f>
      </c>
      <c r="P142" t="s">
        <v>22</v>
      </c>
    </row>
    <row r="143" spans="1:5" ht="12.75">
      <c r="A143" s="35" t="s">
        <v>49</v>
      </c>
      <c r="E143" s="36" t="s">
        <v>274</v>
      </c>
    </row>
    <row r="144" spans="1:5" ht="12.75">
      <c r="A144" s="37" t="s">
        <v>51</v>
      </c>
      <c r="E144" s="38" t="s">
        <v>62</v>
      </c>
    </row>
    <row r="145" spans="1:5" ht="114.75">
      <c r="A145" t="s">
        <v>53</v>
      </c>
      <c r="E145" s="36" t="s">
        <v>275</v>
      </c>
    </row>
    <row r="146" spans="1:16" ht="12.75">
      <c r="A146" s="25" t="s">
        <v>44</v>
      </c>
      <c r="B146" s="29" t="s">
        <v>276</v>
      </c>
      <c r="C146" s="29" t="s">
        <v>172</v>
      </c>
      <c r="D146" s="25" t="s">
        <v>62</v>
      </c>
      <c r="E146" s="30" t="s">
        <v>173</v>
      </c>
      <c r="F146" s="31" t="s">
        <v>64</v>
      </c>
      <c r="G146" s="32">
        <v>1.95</v>
      </c>
      <c r="H146" s="33">
        <v>0</v>
      </c>
      <c r="I146" s="34">
        <f>ROUND(ROUND(H146,2)*ROUND(G146,3),2)</f>
      </c>
      <c r="O146">
        <f>(I146*21)/100</f>
      </c>
      <c r="P146" t="s">
        <v>22</v>
      </c>
    </row>
    <row r="147" spans="1:5" ht="12.75">
      <c r="A147" s="35" t="s">
        <v>49</v>
      </c>
      <c r="E147" s="36" t="s">
        <v>62</v>
      </c>
    </row>
    <row r="148" spans="1:5" ht="38.25">
      <c r="A148" s="37" t="s">
        <v>51</v>
      </c>
      <c r="E148" s="38" t="s">
        <v>277</v>
      </c>
    </row>
    <row r="149" spans="1:5" ht="38.25">
      <c r="A149" t="s">
        <v>53</v>
      </c>
      <c r="E149" s="36" t="s">
        <v>175</v>
      </c>
    </row>
    <row r="150" spans="1:18" ht="12.75" customHeight="1">
      <c r="A150" s="6" t="s">
        <v>42</v>
      </c>
      <c r="B150" s="6"/>
      <c r="C150" s="40" t="s">
        <v>22</v>
      </c>
      <c r="D150" s="6"/>
      <c r="E150" s="27" t="s">
        <v>176</v>
      </c>
      <c r="F150" s="6"/>
      <c r="G150" s="6"/>
      <c r="H150" s="6"/>
      <c r="I150" s="41">
        <f>0+Q150</f>
      </c>
      <c r="O150">
        <f>0+R150</f>
      </c>
      <c r="Q150">
        <f>0+I151+I155</f>
      </c>
      <c r="R150">
        <f>0+O151+O155</f>
      </c>
    </row>
    <row r="151" spans="1:16" ht="12.75">
      <c r="A151" s="25" t="s">
        <v>44</v>
      </c>
      <c r="B151" s="29" t="s">
        <v>278</v>
      </c>
      <c r="C151" s="29" t="s">
        <v>178</v>
      </c>
      <c r="D151" s="25" t="s">
        <v>62</v>
      </c>
      <c r="E151" s="30" t="s">
        <v>179</v>
      </c>
      <c r="F151" s="31" t="s">
        <v>64</v>
      </c>
      <c r="G151" s="32">
        <v>31</v>
      </c>
      <c r="H151" s="33">
        <v>0</v>
      </c>
      <c r="I151" s="34">
        <f>ROUND(ROUND(H151,2)*ROUND(G151,3),2)</f>
      </c>
      <c r="O151">
        <f>(I151*21)/100</f>
      </c>
      <c r="P151" t="s">
        <v>22</v>
      </c>
    </row>
    <row r="152" spans="1:5" ht="25.5">
      <c r="A152" s="35" t="s">
        <v>49</v>
      </c>
      <c r="E152" s="36" t="s">
        <v>180</v>
      </c>
    </row>
    <row r="153" spans="1:5" ht="25.5">
      <c r="A153" s="37" t="s">
        <v>51</v>
      </c>
      <c r="E153" s="38" t="s">
        <v>279</v>
      </c>
    </row>
    <row r="154" spans="1:5" ht="38.25">
      <c r="A154" t="s">
        <v>53</v>
      </c>
      <c r="E154" s="36" t="s">
        <v>182</v>
      </c>
    </row>
    <row r="155" spans="1:16" ht="12.75">
      <c r="A155" s="25" t="s">
        <v>44</v>
      </c>
      <c r="B155" s="29" t="s">
        <v>280</v>
      </c>
      <c r="C155" s="29" t="s">
        <v>184</v>
      </c>
      <c r="D155" s="25" t="s">
        <v>62</v>
      </c>
      <c r="E155" s="30" t="s">
        <v>185</v>
      </c>
      <c r="F155" s="31" t="s">
        <v>157</v>
      </c>
      <c r="G155" s="32">
        <v>133.5</v>
      </c>
      <c r="H155" s="33">
        <v>0</v>
      </c>
      <c r="I155" s="34">
        <f>ROUND(ROUND(H155,2)*ROUND(G155,3),2)</f>
      </c>
      <c r="O155">
        <f>(I155*21)/100</f>
      </c>
      <c r="P155" t="s">
        <v>22</v>
      </c>
    </row>
    <row r="156" spans="1:5" ht="12.75">
      <c r="A156" s="35" t="s">
        <v>49</v>
      </c>
      <c r="E156" s="36" t="s">
        <v>186</v>
      </c>
    </row>
    <row r="157" spans="1:5" ht="38.25">
      <c r="A157" s="37" t="s">
        <v>51</v>
      </c>
      <c r="E157" s="38" t="s">
        <v>281</v>
      </c>
    </row>
    <row r="158" spans="1:5" ht="102">
      <c r="A158" t="s">
        <v>53</v>
      </c>
      <c r="E158" s="36" t="s">
        <v>188</v>
      </c>
    </row>
    <row r="159" spans="1:18" ht="12.75" customHeight="1">
      <c r="A159" s="6" t="s">
        <v>42</v>
      </c>
      <c r="B159" s="6"/>
      <c r="C159" s="40" t="s">
        <v>34</v>
      </c>
      <c r="D159" s="6"/>
      <c r="E159" s="27" t="s">
        <v>189</v>
      </c>
      <c r="F159" s="6"/>
      <c r="G159" s="6"/>
      <c r="H159" s="6"/>
      <c r="I159" s="41">
        <f>0+Q159</f>
      </c>
      <c r="O159">
        <f>0+R159</f>
      </c>
      <c r="Q159">
        <f>0+I160+I164+I168+I172+I176+I180+I184+I188</f>
      </c>
      <c r="R159">
        <f>0+O160+O164+O168+O172+O176+O180+O184+O188</f>
      </c>
    </row>
    <row r="160" spans="1:16" ht="12.75">
      <c r="A160" s="25" t="s">
        <v>44</v>
      </c>
      <c r="B160" s="29" t="s">
        <v>282</v>
      </c>
      <c r="C160" s="29" t="s">
        <v>283</v>
      </c>
      <c r="D160" s="25" t="s">
        <v>62</v>
      </c>
      <c r="E160" s="30" t="s">
        <v>284</v>
      </c>
      <c r="F160" s="31" t="s">
        <v>157</v>
      </c>
      <c r="G160" s="32">
        <v>12.075</v>
      </c>
      <c r="H160" s="33">
        <v>0</v>
      </c>
      <c r="I160" s="34">
        <f>ROUND(ROUND(H160,2)*ROUND(G160,3),2)</f>
      </c>
      <c r="O160">
        <f>(I160*21)/100</f>
      </c>
      <c r="P160" t="s">
        <v>22</v>
      </c>
    </row>
    <row r="161" spans="1:5" ht="12.75">
      <c r="A161" s="35" t="s">
        <v>49</v>
      </c>
      <c r="E161" s="36" t="s">
        <v>285</v>
      </c>
    </row>
    <row r="162" spans="1:5" ht="25.5">
      <c r="A162" s="37" t="s">
        <v>51</v>
      </c>
      <c r="E162" s="38" t="s">
        <v>286</v>
      </c>
    </row>
    <row r="163" spans="1:5" ht="51">
      <c r="A163" t="s">
        <v>53</v>
      </c>
      <c r="E163" s="36" t="s">
        <v>195</v>
      </c>
    </row>
    <row r="164" spans="1:16" ht="12.75">
      <c r="A164" s="25" t="s">
        <v>44</v>
      </c>
      <c r="B164" s="29" t="s">
        <v>287</v>
      </c>
      <c r="C164" s="29" t="s">
        <v>288</v>
      </c>
      <c r="D164" s="25" t="s">
        <v>62</v>
      </c>
      <c r="E164" s="30" t="s">
        <v>289</v>
      </c>
      <c r="F164" s="31" t="s">
        <v>157</v>
      </c>
      <c r="G164" s="32">
        <v>13.8</v>
      </c>
      <c r="H164" s="33">
        <v>0</v>
      </c>
      <c r="I164" s="34">
        <f>ROUND(ROUND(H164,2)*ROUND(G164,3),2)</f>
      </c>
      <c r="O164">
        <f>(I164*21)/100</f>
      </c>
      <c r="P164" t="s">
        <v>22</v>
      </c>
    </row>
    <row r="165" spans="1:5" ht="12.75">
      <c r="A165" s="35" t="s">
        <v>49</v>
      </c>
      <c r="E165" s="36" t="s">
        <v>290</v>
      </c>
    </row>
    <row r="166" spans="1:5" ht="25.5">
      <c r="A166" s="37" t="s">
        <v>51</v>
      </c>
      <c r="E166" s="38" t="s">
        <v>291</v>
      </c>
    </row>
    <row r="167" spans="1:5" ht="51">
      <c r="A167" t="s">
        <v>53</v>
      </c>
      <c r="E167" s="36" t="s">
        <v>195</v>
      </c>
    </row>
    <row r="168" spans="1:16" ht="12.75">
      <c r="A168" s="25" t="s">
        <v>44</v>
      </c>
      <c r="B168" s="29" t="s">
        <v>292</v>
      </c>
      <c r="C168" s="29" t="s">
        <v>191</v>
      </c>
      <c r="D168" s="25" t="s">
        <v>62</v>
      </c>
      <c r="E168" s="30" t="s">
        <v>192</v>
      </c>
      <c r="F168" s="31" t="s">
        <v>157</v>
      </c>
      <c r="G168" s="32">
        <v>128.1</v>
      </c>
      <c r="H168" s="33">
        <v>0</v>
      </c>
      <c r="I168" s="34">
        <f>ROUND(ROUND(H168,2)*ROUND(G168,3),2)</f>
      </c>
      <c r="O168">
        <f>(I168*21)/100</f>
      </c>
      <c r="P168" t="s">
        <v>22</v>
      </c>
    </row>
    <row r="169" spans="1:5" ht="12.75">
      <c r="A169" s="35" t="s">
        <v>49</v>
      </c>
      <c r="E169" s="36" t="s">
        <v>293</v>
      </c>
    </row>
    <row r="170" spans="1:5" ht="25.5">
      <c r="A170" s="37" t="s">
        <v>51</v>
      </c>
      <c r="E170" s="38" t="s">
        <v>294</v>
      </c>
    </row>
    <row r="171" spans="1:5" ht="51">
      <c r="A171" t="s">
        <v>53</v>
      </c>
      <c r="E171" s="36" t="s">
        <v>195</v>
      </c>
    </row>
    <row r="172" spans="1:16" ht="12.75">
      <c r="A172" s="25" t="s">
        <v>44</v>
      </c>
      <c r="B172" s="29" t="s">
        <v>295</v>
      </c>
      <c r="C172" s="29" t="s">
        <v>296</v>
      </c>
      <c r="D172" s="25" t="s">
        <v>62</v>
      </c>
      <c r="E172" s="30" t="s">
        <v>297</v>
      </c>
      <c r="F172" s="31" t="s">
        <v>157</v>
      </c>
      <c r="G172" s="32">
        <v>11.5</v>
      </c>
      <c r="H172" s="33">
        <v>0</v>
      </c>
      <c r="I172" s="34">
        <f>ROUND(ROUND(H172,2)*ROUND(G172,3),2)</f>
      </c>
      <c r="O172">
        <f>(I172*21)/100</f>
      </c>
      <c r="P172" t="s">
        <v>22</v>
      </c>
    </row>
    <row r="173" spans="1:5" ht="12.75">
      <c r="A173" s="35" t="s">
        <v>49</v>
      </c>
      <c r="E173" s="36" t="s">
        <v>298</v>
      </c>
    </row>
    <row r="174" spans="1:5" ht="25.5">
      <c r="A174" s="37" t="s">
        <v>51</v>
      </c>
      <c r="E174" s="38" t="s">
        <v>299</v>
      </c>
    </row>
    <row r="175" spans="1:5" ht="51">
      <c r="A175" t="s">
        <v>53</v>
      </c>
      <c r="E175" s="36" t="s">
        <v>300</v>
      </c>
    </row>
    <row r="176" spans="1:16" ht="12.75">
      <c r="A176" s="25" t="s">
        <v>44</v>
      </c>
      <c r="B176" s="29" t="s">
        <v>301</v>
      </c>
      <c r="C176" s="29" t="s">
        <v>302</v>
      </c>
      <c r="D176" s="25" t="s">
        <v>62</v>
      </c>
      <c r="E176" s="30" t="s">
        <v>303</v>
      </c>
      <c r="F176" s="31" t="s">
        <v>157</v>
      </c>
      <c r="G176" s="32">
        <v>11.5</v>
      </c>
      <c r="H176" s="33">
        <v>0</v>
      </c>
      <c r="I176" s="34">
        <f>ROUND(ROUND(H176,2)*ROUND(G176,3),2)</f>
      </c>
      <c r="O176">
        <f>(I176*21)/100</f>
      </c>
      <c r="P176" t="s">
        <v>22</v>
      </c>
    </row>
    <row r="177" spans="1:5" ht="12.75">
      <c r="A177" s="35" t="s">
        <v>49</v>
      </c>
      <c r="E177" s="36" t="s">
        <v>304</v>
      </c>
    </row>
    <row r="178" spans="1:5" ht="25.5">
      <c r="A178" s="37" t="s">
        <v>51</v>
      </c>
      <c r="E178" s="38" t="s">
        <v>299</v>
      </c>
    </row>
    <row r="179" spans="1:5" ht="51">
      <c r="A179" t="s">
        <v>53</v>
      </c>
      <c r="E179" s="36" t="s">
        <v>300</v>
      </c>
    </row>
    <row r="180" spans="1:16" ht="12.75">
      <c r="A180" s="25" t="s">
        <v>44</v>
      </c>
      <c r="B180" s="29" t="s">
        <v>305</v>
      </c>
      <c r="C180" s="29" t="s">
        <v>306</v>
      </c>
      <c r="D180" s="25" t="s">
        <v>62</v>
      </c>
      <c r="E180" s="30" t="s">
        <v>307</v>
      </c>
      <c r="F180" s="31" t="s">
        <v>157</v>
      </c>
      <c r="G180" s="32">
        <v>11.5</v>
      </c>
      <c r="H180" s="33">
        <v>0</v>
      </c>
      <c r="I180" s="34">
        <f>ROUND(ROUND(H180,2)*ROUND(G180,3),2)</f>
      </c>
      <c r="O180">
        <f>(I180*21)/100</f>
      </c>
      <c r="P180" t="s">
        <v>22</v>
      </c>
    </row>
    <row r="181" spans="1:5" ht="12.75">
      <c r="A181" s="35" t="s">
        <v>49</v>
      </c>
      <c r="E181" s="36" t="s">
        <v>308</v>
      </c>
    </row>
    <row r="182" spans="1:5" ht="25.5">
      <c r="A182" s="37" t="s">
        <v>51</v>
      </c>
      <c r="E182" s="38" t="s">
        <v>299</v>
      </c>
    </row>
    <row r="183" spans="1:5" ht="140.25">
      <c r="A183" t="s">
        <v>53</v>
      </c>
      <c r="E183" s="36" t="s">
        <v>309</v>
      </c>
    </row>
    <row r="184" spans="1:16" ht="12.75">
      <c r="A184" s="25" t="s">
        <v>44</v>
      </c>
      <c r="B184" s="29" t="s">
        <v>310</v>
      </c>
      <c r="C184" s="29" t="s">
        <v>311</v>
      </c>
      <c r="D184" s="25" t="s">
        <v>62</v>
      </c>
      <c r="E184" s="30" t="s">
        <v>312</v>
      </c>
      <c r="F184" s="31" t="s">
        <v>157</v>
      </c>
      <c r="G184" s="32">
        <v>11.5</v>
      </c>
      <c r="H184" s="33">
        <v>0</v>
      </c>
      <c r="I184" s="34">
        <f>ROUND(ROUND(H184,2)*ROUND(G184,3),2)</f>
      </c>
      <c r="O184">
        <f>(I184*21)/100</f>
      </c>
      <c r="P184" t="s">
        <v>22</v>
      </c>
    </row>
    <row r="185" spans="1:5" ht="12.75">
      <c r="A185" s="35" t="s">
        <v>49</v>
      </c>
      <c r="E185" s="36" t="s">
        <v>313</v>
      </c>
    </row>
    <row r="186" spans="1:5" ht="25.5">
      <c r="A186" s="37" t="s">
        <v>51</v>
      </c>
      <c r="E186" s="38" t="s">
        <v>299</v>
      </c>
    </row>
    <row r="187" spans="1:5" ht="140.25">
      <c r="A187" t="s">
        <v>53</v>
      </c>
      <c r="E187" s="36" t="s">
        <v>309</v>
      </c>
    </row>
    <row r="188" spans="1:16" ht="12.75">
      <c r="A188" s="25" t="s">
        <v>44</v>
      </c>
      <c r="B188" s="29" t="s">
        <v>314</v>
      </c>
      <c r="C188" s="29" t="s">
        <v>197</v>
      </c>
      <c r="D188" s="25" t="s">
        <v>62</v>
      </c>
      <c r="E188" s="30" t="s">
        <v>198</v>
      </c>
      <c r="F188" s="31" t="s">
        <v>157</v>
      </c>
      <c r="G188" s="32">
        <v>122</v>
      </c>
      <c r="H188" s="33">
        <v>0</v>
      </c>
      <c r="I188" s="34">
        <f>ROUND(ROUND(H188,2)*ROUND(G188,3),2)</f>
      </c>
      <c r="O188">
        <f>(I188*21)/100</f>
      </c>
      <c r="P188" t="s">
        <v>22</v>
      </c>
    </row>
    <row r="189" spans="1:5" ht="38.25">
      <c r="A189" s="35" t="s">
        <v>49</v>
      </c>
      <c r="E189" s="36" t="s">
        <v>199</v>
      </c>
    </row>
    <row r="190" spans="1:5" ht="25.5">
      <c r="A190" s="37" t="s">
        <v>51</v>
      </c>
      <c r="E190" s="38" t="s">
        <v>315</v>
      </c>
    </row>
    <row r="191" spans="1:5" ht="153">
      <c r="A191" t="s">
        <v>53</v>
      </c>
      <c r="E191" s="36" t="s">
        <v>201</v>
      </c>
    </row>
    <row r="192" spans="1:18" ht="12.75" customHeight="1">
      <c r="A192" s="6" t="s">
        <v>42</v>
      </c>
      <c r="B192" s="6"/>
      <c r="C192" s="40" t="s">
        <v>81</v>
      </c>
      <c r="D192" s="6"/>
      <c r="E192" s="27" t="s">
        <v>202</v>
      </c>
      <c r="F192" s="6"/>
      <c r="G192" s="6"/>
      <c r="H192" s="6"/>
      <c r="I192" s="41">
        <f>0+Q192</f>
      </c>
      <c r="O192">
        <f>0+R192</f>
      </c>
      <c r="Q192">
        <f>0+I193</f>
      </c>
      <c r="R192">
        <f>0+O193</f>
      </c>
    </row>
    <row r="193" spans="1:16" ht="12.75">
      <c r="A193" s="25" t="s">
        <v>44</v>
      </c>
      <c r="B193" s="29" t="s">
        <v>316</v>
      </c>
      <c r="C193" s="29" t="s">
        <v>204</v>
      </c>
      <c r="D193" s="25" t="s">
        <v>62</v>
      </c>
      <c r="E193" s="30" t="s">
        <v>205</v>
      </c>
      <c r="F193" s="31" t="s">
        <v>110</v>
      </c>
      <c r="G193" s="32">
        <v>32</v>
      </c>
      <c r="H193" s="33">
        <v>0</v>
      </c>
      <c r="I193" s="34">
        <f>ROUND(ROUND(H193,2)*ROUND(G193,3),2)</f>
      </c>
      <c r="O193">
        <f>(I193*21)/100</f>
      </c>
      <c r="P193" t="s">
        <v>22</v>
      </c>
    </row>
    <row r="194" spans="1:5" ht="25.5">
      <c r="A194" s="35" t="s">
        <v>49</v>
      </c>
      <c r="E194" s="36" t="s">
        <v>206</v>
      </c>
    </row>
    <row r="195" spans="1:5" ht="12.75">
      <c r="A195" s="37" t="s">
        <v>51</v>
      </c>
      <c r="E195" s="38" t="s">
        <v>317</v>
      </c>
    </row>
    <row r="196" spans="1:5" ht="242.25">
      <c r="A196" t="s">
        <v>53</v>
      </c>
      <c r="E196" s="36" t="s">
        <v>208</v>
      </c>
    </row>
    <row r="197" spans="1:18" ht="12.75" customHeight="1">
      <c r="A197" s="6" t="s">
        <v>42</v>
      </c>
      <c r="B197" s="6"/>
      <c r="C197" s="40" t="s">
        <v>39</v>
      </c>
      <c r="D197" s="6"/>
      <c r="E197" s="27" t="s">
        <v>209</v>
      </c>
      <c r="F197" s="6"/>
      <c r="G197" s="6"/>
      <c r="H197" s="6"/>
      <c r="I197" s="41">
        <f>0+Q197</f>
      </c>
      <c r="O197">
        <f>0+R197</f>
      </c>
      <c r="Q197">
        <f>0+I198+I202+I206+I210</f>
      </c>
      <c r="R197">
        <f>0+O198+O202+O206+O210</f>
      </c>
    </row>
    <row r="198" spans="1:16" ht="12.75">
      <c r="A198" s="25" t="s">
        <v>44</v>
      </c>
      <c r="B198" s="29" t="s">
        <v>318</v>
      </c>
      <c r="C198" s="29" t="s">
        <v>211</v>
      </c>
      <c r="D198" s="25" t="s">
        <v>46</v>
      </c>
      <c r="E198" s="30" t="s">
        <v>212</v>
      </c>
      <c r="F198" s="31" t="s">
        <v>110</v>
      </c>
      <c r="G198" s="32">
        <v>33.5</v>
      </c>
      <c r="H198" s="33">
        <v>0</v>
      </c>
      <c r="I198" s="34">
        <f>ROUND(ROUND(H198,2)*ROUND(G198,3),2)</f>
      </c>
      <c r="O198">
        <f>(I198*21)/100</f>
      </c>
      <c r="P198" t="s">
        <v>22</v>
      </c>
    </row>
    <row r="199" spans="1:5" ht="25.5">
      <c r="A199" s="35" t="s">
        <v>49</v>
      </c>
      <c r="E199" s="36" t="s">
        <v>319</v>
      </c>
    </row>
    <row r="200" spans="1:5" ht="25.5">
      <c r="A200" s="37" t="s">
        <v>51</v>
      </c>
      <c r="E200" s="38" t="s">
        <v>320</v>
      </c>
    </row>
    <row r="201" spans="1:5" ht="51">
      <c r="A201" t="s">
        <v>53</v>
      </c>
      <c r="E201" s="36" t="s">
        <v>215</v>
      </c>
    </row>
    <row r="202" spans="1:16" ht="12.75">
      <c r="A202" s="25" t="s">
        <v>44</v>
      </c>
      <c r="B202" s="29" t="s">
        <v>321</v>
      </c>
      <c r="C202" s="29" t="s">
        <v>211</v>
      </c>
      <c r="D202" s="25" t="s">
        <v>55</v>
      </c>
      <c r="E202" s="30" t="s">
        <v>212</v>
      </c>
      <c r="F202" s="31" t="s">
        <v>110</v>
      </c>
      <c r="G202" s="32">
        <v>55</v>
      </c>
      <c r="H202" s="33">
        <v>0</v>
      </c>
      <c r="I202" s="34">
        <f>ROUND(ROUND(H202,2)*ROUND(G202,3),2)</f>
      </c>
      <c r="O202">
        <f>(I202*21)/100</f>
      </c>
      <c r="P202" t="s">
        <v>22</v>
      </c>
    </row>
    <row r="203" spans="1:5" ht="25.5">
      <c r="A203" s="35" t="s">
        <v>49</v>
      </c>
      <c r="E203" s="36" t="s">
        <v>322</v>
      </c>
    </row>
    <row r="204" spans="1:5" ht="25.5">
      <c r="A204" s="37" t="s">
        <v>51</v>
      </c>
      <c r="E204" s="38" t="s">
        <v>323</v>
      </c>
    </row>
    <row r="205" spans="1:5" ht="51">
      <c r="A205" t="s">
        <v>53</v>
      </c>
      <c r="E205" s="36" t="s">
        <v>215</v>
      </c>
    </row>
    <row r="206" spans="1:16" ht="12.75">
      <c r="A206" s="25" t="s">
        <v>44</v>
      </c>
      <c r="B206" s="29" t="s">
        <v>324</v>
      </c>
      <c r="C206" s="29" t="s">
        <v>325</v>
      </c>
      <c r="D206" s="25" t="s">
        <v>62</v>
      </c>
      <c r="E206" s="30" t="s">
        <v>326</v>
      </c>
      <c r="F206" s="31" t="s">
        <v>110</v>
      </c>
      <c r="G206" s="32">
        <v>7.5</v>
      </c>
      <c r="H206" s="33">
        <v>0</v>
      </c>
      <c r="I206" s="34">
        <f>ROUND(ROUND(H206,2)*ROUND(G206,3),2)</f>
      </c>
      <c r="O206">
        <f>(I206*21)/100</f>
      </c>
      <c r="P206" t="s">
        <v>22</v>
      </c>
    </row>
    <row r="207" spans="1:5" ht="12.75">
      <c r="A207" s="35" t="s">
        <v>49</v>
      </c>
      <c r="E207" s="36" t="s">
        <v>327</v>
      </c>
    </row>
    <row r="208" spans="1:5" ht="25.5">
      <c r="A208" s="37" t="s">
        <v>51</v>
      </c>
      <c r="E208" s="38" t="s">
        <v>328</v>
      </c>
    </row>
    <row r="209" spans="1:5" ht="25.5">
      <c r="A209" t="s">
        <v>53</v>
      </c>
      <c r="E209" s="36" t="s">
        <v>329</v>
      </c>
    </row>
    <row r="210" spans="1:16" ht="12.75">
      <c r="A210" s="25" t="s">
        <v>44</v>
      </c>
      <c r="B210" s="29" t="s">
        <v>330</v>
      </c>
      <c r="C210" s="29" t="s">
        <v>331</v>
      </c>
      <c r="D210" s="25" t="s">
        <v>62</v>
      </c>
      <c r="E210" s="30" t="s">
        <v>332</v>
      </c>
      <c r="F210" s="31" t="s">
        <v>110</v>
      </c>
      <c r="G210" s="32">
        <v>15</v>
      </c>
      <c r="H210" s="33">
        <v>0</v>
      </c>
      <c r="I210" s="34">
        <f>ROUND(ROUND(H210,2)*ROUND(G210,3),2)</f>
      </c>
      <c r="O210">
        <f>(I210*21)/100</f>
      </c>
      <c r="P210" t="s">
        <v>22</v>
      </c>
    </row>
    <row r="211" spans="1:5" ht="12.75">
      <c r="A211" s="35" t="s">
        <v>49</v>
      </c>
      <c r="E211" s="36" t="s">
        <v>254</v>
      </c>
    </row>
    <row r="212" spans="1:5" ht="51">
      <c r="A212" s="37" t="s">
        <v>51</v>
      </c>
      <c r="E212" s="38" t="s">
        <v>255</v>
      </c>
    </row>
    <row r="213" spans="1:5" ht="38.25">
      <c r="A213" t="s">
        <v>53</v>
      </c>
      <c r="E213" s="36" t="s">
        <v>333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